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vsd" ContentType="application/vnd.visi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 Gestion\Desktop\"/>
    </mc:Choice>
  </mc:AlternateContent>
  <xr:revisionPtr revIDLastSave="0" documentId="13_ncr:1_{71BC1D8D-A64E-4FBD-BC9F-63B193887E27}" xr6:coauthVersionLast="47" xr6:coauthVersionMax="47" xr10:uidLastSave="{00000000-0000-0000-0000-000000000000}"/>
  <bookViews>
    <workbookView xWindow="1395" yWindow="630" windowWidth="25155" windowHeight="14595" tabRatio="599" firstSheet="1" activeTab="1" xr2:uid="{00000000-000D-0000-FFFF-FFFF00000000}"/>
  </bookViews>
  <sheets>
    <sheet name="plantilla inicial " sheetId="30" state="hidden" r:id="rId1"/>
    <sheet name="Informes de Ley " sheetId="31" r:id="rId2"/>
    <sheet name="Auditorias Internas" sheetId="27" r:id="rId3"/>
    <sheet name="Evaluación y Seguimiento" sheetId="32" r:id="rId4"/>
    <sheet name="Alcance de Auditoría" sheetId="29" state="hidden" r:id="rId5"/>
    <sheet name="Otras actividades" sheetId="33" r:id="rId6"/>
  </sheets>
  <definedNames>
    <definedName name="_xlnm.Print_Area" localSheetId="2">'Auditorias Internas'!$A$12:$V$61</definedName>
    <definedName name="_xlnm.Print_Area" localSheetId="3">'Evaluación y Seguimiento'!$A$1:$V$42</definedName>
    <definedName name="_xlnm.Print_Area" localSheetId="1">'Informes de Ley '!$A$1:$W$25</definedName>
    <definedName name="_xlnm.Print_Area" localSheetId="5">'Otras actividades'!$A$1:$U$24</definedName>
    <definedName name="_xlnm.Print_Area" localSheetId="0">'plantilla inicial '!$A$1:$V$80</definedName>
    <definedName name="_xlnm.Print_Titles" localSheetId="2">'Auditorias Internas'!#REF!</definedName>
    <definedName name="_xlnm.Print_Titles" localSheetId="3">'Evaluación y Seguimiento'!$2:$4</definedName>
    <definedName name="_xlnm.Print_Titles" localSheetId="5">'Otras actividades'!$2:$4</definedName>
    <definedName name="_xlnm.Print_Titles" localSheetId="0">'plantilla inicial '!$2:$4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7" i="32" l="1"/>
  <c r="U35" i="32"/>
  <c r="U30" i="32"/>
  <c r="T33" i="32"/>
  <c r="U33" i="32" s="1"/>
  <c r="T31" i="32"/>
  <c r="U31" i="32" s="1"/>
  <c r="W14" i="31"/>
  <c r="S53" i="27"/>
  <c r="T53" i="27"/>
  <c r="T32" i="32"/>
  <c r="U32" i="32" s="1"/>
  <c r="T18" i="32"/>
  <c r="U18" i="32" s="1"/>
  <c r="S31" i="27"/>
  <c r="T31" i="27"/>
  <c r="S50" i="27"/>
  <c r="T50" i="27" s="1"/>
  <c r="S51" i="27"/>
  <c r="T51" i="27" s="1"/>
  <c r="S52" i="27"/>
  <c r="T52" i="27" s="1"/>
  <c r="S54" i="27"/>
  <c r="T54" i="27" s="1"/>
  <c r="T16" i="33"/>
  <c r="T14" i="33"/>
  <c r="U20" i="32"/>
  <c r="S14" i="27"/>
  <c r="U14" i="31"/>
  <c r="V14" i="31" s="1"/>
  <c r="U15" i="31"/>
  <c r="V15" i="31" s="1"/>
  <c r="U16" i="31"/>
  <c r="V16" i="31" s="1"/>
  <c r="U17" i="31"/>
  <c r="V17" i="31" s="1"/>
  <c r="U18" i="31"/>
  <c r="V18" i="31" s="1"/>
  <c r="U19" i="31"/>
  <c r="V19" i="31" s="1"/>
  <c r="U6" i="32"/>
  <c r="S49" i="27"/>
  <c r="T49" i="27" s="1"/>
  <c r="T35" i="32"/>
  <c r="T27" i="32"/>
  <c r="U27" i="32" s="1"/>
  <c r="T28" i="32"/>
  <c r="U28" i="32" s="1"/>
  <c r="T29" i="32"/>
  <c r="U29" i="32" s="1"/>
  <c r="T30" i="32"/>
  <c r="T34" i="32"/>
  <c r="U34" i="32" s="1"/>
  <c r="T36" i="32"/>
  <c r="U36" i="32" s="1"/>
  <c r="T26" i="32"/>
  <c r="U26" i="32" s="1"/>
  <c r="T25" i="32"/>
  <c r="U25" i="32" s="1"/>
  <c r="T24" i="32"/>
  <c r="U24" i="32" s="1"/>
  <c r="T23" i="32"/>
  <c r="U23" i="32" s="1"/>
  <c r="T16" i="32"/>
  <c r="U16" i="32" s="1"/>
  <c r="T15" i="32"/>
  <c r="U15" i="32" s="1"/>
  <c r="T21" i="32"/>
  <c r="U21" i="32" s="1"/>
  <c r="T22" i="32"/>
  <c r="U22" i="32" s="1"/>
  <c r="T19" i="32"/>
  <c r="U19" i="32" s="1"/>
  <c r="T17" i="32"/>
  <c r="T14" i="32"/>
  <c r="U14" i="32" s="1"/>
  <c r="S19" i="27"/>
  <c r="T19" i="27" s="1"/>
  <c r="S20" i="27"/>
  <c r="T20" i="27" s="1"/>
  <c r="S44" i="27"/>
  <c r="T44" i="27" s="1"/>
  <c r="S45" i="27"/>
  <c r="T45" i="27" s="1"/>
  <c r="S32" i="27"/>
  <c r="T32" i="27" s="1"/>
  <c r="S34" i="27"/>
  <c r="T34" i="27" s="1"/>
  <c r="S46" i="27"/>
  <c r="T46" i="27" s="1"/>
  <c r="S37" i="27"/>
  <c r="T37" i="27" s="1"/>
  <c r="S36" i="27"/>
  <c r="T36" i="27" s="1"/>
  <c r="S35" i="27"/>
  <c r="T35" i="27" s="1"/>
  <c r="S33" i="27"/>
  <c r="T33" i="27" s="1"/>
  <c r="S30" i="27"/>
  <c r="T30" i="27" s="1"/>
  <c r="S29" i="27"/>
  <c r="T29" i="27" s="1"/>
  <c r="S28" i="27"/>
  <c r="T28" i="27" s="1"/>
  <c r="S27" i="27"/>
  <c r="T27" i="27" s="1"/>
  <c r="S26" i="27"/>
  <c r="T26" i="27" s="1"/>
  <c r="S24" i="27"/>
  <c r="T24" i="27" s="1"/>
  <c r="S40" i="27"/>
  <c r="T40" i="27" s="1"/>
  <c r="S25" i="27"/>
  <c r="T25" i="27" s="1"/>
  <c r="S22" i="27"/>
  <c r="T22" i="27" s="1"/>
  <c r="S17" i="27"/>
  <c r="T17" i="27" s="1"/>
  <c r="S16" i="27"/>
  <c r="T16" i="27" s="1"/>
  <c r="S15" i="27"/>
  <c r="T15" i="27" s="1"/>
  <c r="S48" i="27"/>
  <c r="T48" i="27" s="1"/>
  <c r="S41" i="27"/>
  <c r="T41" i="27" s="1"/>
  <c r="S47" i="27"/>
  <c r="T47" i="27" s="1"/>
  <c r="I6" i="32"/>
  <c r="I6" i="33" s="1"/>
  <c r="S39" i="27"/>
  <c r="T39" i="27" s="1"/>
  <c r="S18" i="27"/>
  <c r="T18" i="27" s="1"/>
  <c r="S21" i="27"/>
  <c r="T21" i="27" s="1"/>
  <c r="S23" i="27"/>
  <c r="T23" i="27" s="1"/>
  <c r="S38" i="27"/>
  <c r="T38" i="27" s="1"/>
  <c r="S42" i="27"/>
  <c r="T42" i="27" s="1"/>
  <c r="S43" i="27"/>
  <c r="T43" i="27" s="1"/>
  <c r="T14" i="27"/>
  <c r="T18" i="33"/>
  <c r="V14" i="32" l="1"/>
  <c r="U14" i="27"/>
  <c r="T17" i="33"/>
  <c r="U17" i="33" s="1"/>
  <c r="T15" i="33"/>
  <c r="U15" i="33" s="1"/>
  <c r="U14" i="33"/>
  <c r="U16" i="33"/>
  <c r="U18" i="33"/>
  <c r="T72" i="30"/>
  <c r="U72" i="30" s="1"/>
  <c r="T71" i="30"/>
  <c r="U71" i="30" s="1"/>
  <c r="T70" i="30"/>
  <c r="U70" i="30" s="1"/>
  <c r="T67" i="30"/>
  <c r="U67" i="30" s="1"/>
  <c r="T63" i="30"/>
  <c r="U63" i="30" s="1"/>
  <c r="T62" i="30"/>
  <c r="U62" i="30" s="1"/>
  <c r="T61" i="30"/>
  <c r="U61" i="30" s="1"/>
  <c r="T60" i="30"/>
  <c r="U60" i="30" s="1"/>
  <c r="T59" i="30"/>
  <c r="U59" i="30" s="1"/>
  <c r="T58" i="30"/>
  <c r="U58" i="30" s="1"/>
  <c r="T57" i="30"/>
  <c r="U57" i="30" s="1"/>
  <c r="T56" i="30"/>
  <c r="U56" i="30" s="1"/>
  <c r="T55" i="30"/>
  <c r="U55" i="30" s="1"/>
  <c r="T54" i="30"/>
  <c r="U54" i="30" s="1"/>
  <c r="T53" i="30"/>
  <c r="U53" i="30" s="1"/>
  <c r="T52" i="30"/>
  <c r="U52" i="30" s="1"/>
  <c r="T51" i="30"/>
  <c r="U51" i="30" s="1"/>
  <c r="T50" i="30"/>
  <c r="U50" i="30" s="1"/>
  <c r="T49" i="30"/>
  <c r="U49" i="30" s="1"/>
  <c r="T48" i="30"/>
  <c r="U48" i="30" s="1"/>
  <c r="T47" i="30"/>
  <c r="U47" i="30" s="1"/>
  <c r="T46" i="30"/>
  <c r="U46" i="30" s="1"/>
  <c r="T42" i="30"/>
  <c r="U42" i="30" s="1"/>
  <c r="T41" i="30"/>
  <c r="U41" i="30" s="1"/>
  <c r="T40" i="30"/>
  <c r="U40" i="30" s="1"/>
  <c r="T39" i="30"/>
  <c r="U39" i="30" s="1"/>
  <c r="T38" i="30"/>
  <c r="U38" i="30" s="1"/>
  <c r="T37" i="30"/>
  <c r="U37" i="30" s="1"/>
  <c r="T32" i="30"/>
  <c r="U32" i="30" s="1"/>
  <c r="V32" i="30" s="1"/>
  <c r="T28" i="30"/>
  <c r="U28" i="30" s="1"/>
  <c r="T27" i="30"/>
  <c r="U27" i="30" s="1"/>
  <c r="T26" i="30"/>
  <c r="U26" i="30" s="1"/>
  <c r="T25" i="30"/>
  <c r="U25" i="30" s="1"/>
  <c r="T24" i="30"/>
  <c r="U24" i="30" s="1"/>
  <c r="T23" i="30"/>
  <c r="U23" i="30" s="1"/>
  <c r="T22" i="30"/>
  <c r="U22" i="30" s="1"/>
  <c r="T21" i="30"/>
  <c r="T20" i="30"/>
  <c r="U20" i="30" s="1"/>
  <c r="T19" i="30"/>
  <c r="U19" i="30" s="1"/>
  <c r="T18" i="30"/>
  <c r="U18" i="30" s="1"/>
  <c r="T17" i="30"/>
  <c r="U17" i="30" s="1"/>
  <c r="T16" i="30"/>
  <c r="U16" i="30" s="1"/>
  <c r="T15" i="30"/>
  <c r="V37" i="30" l="1"/>
  <c r="V49" i="30"/>
  <c r="V15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E1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Eje-Proceso
Proyecto - UAA
Entes internos o externos</t>
        </r>
      </text>
    </comment>
    <comment ref="E3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Eje-Proceso
Proyecto - UAA
Entes internos o externos</t>
        </r>
      </text>
    </comment>
    <comment ref="E3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Eje-Proceso
Proyecto - UAA
Entes internos o externos</t>
        </r>
      </text>
    </comment>
    <comment ref="E4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Eje-Proceso
Proyecto - UAA
Entes internos o externos</t>
        </r>
      </text>
    </comment>
    <comment ref="E6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Eje-Proceso
Proyecto - UAA
Entes internos o externos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E1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Eje-Proceso
Proyecto - UAA
Entes internos o externos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E1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Eje-Proceso
Proyecto - UAA
Entes internos o externos</t>
        </r>
      </text>
    </comment>
  </commentList>
</comments>
</file>

<file path=xl/sharedStrings.xml><?xml version="1.0" encoding="utf-8"?>
<sst xmlns="http://schemas.openxmlformats.org/spreadsheetml/2006/main" count="754" uniqueCount="329">
  <si>
    <t>PROGRAMA ANUAL DE AUDITORÍA
DIRECCION DE CONTROL INTERNO Y EVALUACIÓN DE GESTIÓN
Vigencia 1 - 2023</t>
  </si>
  <si>
    <t xml:space="preserve">UNIVERSIDAD INDUSTRIAL DE SANTANDER </t>
  </si>
  <si>
    <r>
      <rPr>
        <b/>
        <sz val="12"/>
        <rFont val="Humanst521 BT"/>
        <family val="2"/>
      </rPr>
      <t>Objetivo del Programa:</t>
    </r>
    <r>
      <rPr>
        <sz val="12"/>
        <rFont val="Humanst521 BT"/>
        <family val="2"/>
      </rPr>
      <t xml:space="preserve"> </t>
    </r>
  </si>
  <si>
    <t>Establecer el Programa Anual de Auditoría  que permita evaluar de manera integral y objetiva la gestión institucional, con el fin de garantizar la aplicación de acciones de mejoramiento, preventivas o correctivas para contribuir a la mejora continua y al cumplimiento de los objetivos de la Universidad.</t>
  </si>
  <si>
    <t xml:space="preserve">Alcance del Programa: </t>
  </si>
  <si>
    <t>Aplica desde la programación de las Auditorías Internas de gestión y de calidad a realizarse en la vigencia, seguido por la presentación de informes, seguimientos internos y derivados de los entes de control externo, para finalizar  con otras actividades a realizarse en la presente vigencia.</t>
  </si>
  <si>
    <t xml:space="preserve">Unidad Responsable </t>
  </si>
  <si>
    <t>Dirección de Control Interno y Evaluación de Gestión</t>
  </si>
  <si>
    <t xml:space="preserve">Criterios: </t>
  </si>
  <si>
    <t>Normativa interna y externa aplicable según corresponda.
Documentación interna relacionada con los procesos de la entidad.
Normas del Sistema de Gestión que apliquen.</t>
  </si>
  <si>
    <t>Recursos:</t>
  </si>
  <si>
    <t>* Financieros: Presupuesto asignado por la Institución para atender los requerimientos de la Dirección de Control Interno y Evaluación de Gestión.
* Humanos: Profesionales, personal de apoyo y auxiliares estudiantiles de la Dirección de Control Interno y Evaluación de Gestión.
* Tecnológicos: Equipos de cómputo, sistemas de información , sistemas de redes y correo electrónico Institucional.
* Riesgos:- Incumplimiento / aplazamiento del Programa de Auditoría por labores internas. Mitigación del Riesgo: Seguimiento permanente del Programa.</t>
  </si>
  <si>
    <t>Fecha de aprobación Comité Coordinador del Sistema de Control Interno</t>
  </si>
  <si>
    <t>Enero 31 de 2023</t>
  </si>
  <si>
    <t>Fecha de actualización Comité Coordinador del Sistema de Control Interno</t>
  </si>
  <si>
    <t>AUDITORIAS INTERNAS</t>
  </si>
  <si>
    <t>N°</t>
  </si>
  <si>
    <t>Proceso -  Proyecto - UAA</t>
  </si>
  <si>
    <t>Rol OCI asociado</t>
  </si>
  <si>
    <t xml:space="preserve">Aplica a:  </t>
  </si>
  <si>
    <t xml:space="preserve">Requisitos internos / externos </t>
  </si>
  <si>
    <t xml:space="preserve">Responsable  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</si>
  <si>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</si>
  <si>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</si>
  <si>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</si>
  <si>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</si>
  <si>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</si>
  <si>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</si>
  <si>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</si>
  <si>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</si>
  <si>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</si>
  <si>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</si>
  <si>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</si>
  <si>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</si>
  <si>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 xml:space="preserve">n° de acciones ejecutadas  </t>
  </si>
  <si>
    <t xml:space="preserve">Estado por actividad </t>
  </si>
  <si>
    <t xml:space="preserve">Estado Total  </t>
  </si>
  <si>
    <t>Ordenes de consultoría (plan mejoramiento fiscalización)</t>
  </si>
  <si>
    <t>Evaluación y  Seguimiento</t>
  </si>
  <si>
    <t xml:space="preserve">Eje Financiero y de Contratación </t>
  </si>
  <si>
    <t>• Estatuto de Contratación. Acuerdos Consejo Superior 079/2019; 034/2015 y 050/2015.
• Manual de Actividades Básicas del Proceso Financiero – MFI.01.
• Manual Plan de Cuentas Presupuestales – MFI.03.
• Manual de Normas y Procedimientos para el Recaudo de Cartera UIS – MFI.04.
• Proceso financiero (presupuesto, tesorería).
• Normatividad de Austeridad en el Gasto Público. 
• Manual del supervisor o interventor. 
• Ley 594 de 2000, Ley General de Archivos.
• Acuerdo del Consejo Superior  072 de 1982, Reglamento Académico Estudiantil de Pregrado.
• Acuerdo del Consejo Superior 063 de 1994, Reglamento del Profesor.
• Acuerdo del Consejo Superior 075 de 2013, Reglamento General de Posgrado.
• Acuerdo del Consejo Superior 019 de 2015, Registro de la Actividad Académica.
• Acuerdo del Consejo Superior 043 de 2011, Estatuto de Investigación de la Universidad.
• Acuerdo del Consejo Superior 006 de 2005, Políticas de Extensión.
• Acuerdo del Consejo Superior 103 de 2010, Procedimientos de Extensión.
• Acuerdo del Consejo Superior 26 de 2018, Proyecto Institucional.
•  Acuerdo del Consejo Superior 47 de 2019, Plan de Desarrollo Institucional 2019-2030.
• Ley  594 de 2000 del Congreso de Colombia. Ley General de Archivo
•Proyecto Institucional Acuerdo Consejo Superior
  026 de 2018.
• Ley 23 de 1982, Sobre derechos de autor.
• Ley 594 de 2000, Ley General de Archivos.
• Acuerdo n.° 032 de 2002 del Consejo Superior (Inversión UIS)
• BPPUIS y Plan de Gestión Institucional.
• NTC 2050, Código Eléctrico Colombiano, NTC 4595 de 2015, “Planeamiento y diseño de instalaciones y ambientes escolares.
• Resolución n.° 90708 de 2013 “Por la cual se expide el Reglamento Técnico de Instalaciones Eléctricas – RETIE”
• Manual Normativo y procedimental para la administración y control de los bienes muebles de la UIS MFI.02
• Procedimientos, normas y reglamentos del Sistema de Gestión Integrado de la UIS.
• Normas de bioseguridad en las áreas de trabajo.
• Norma Sismo resistente NSR 10.
• Ley 1503/2011, Decreto 2851/2013 y Resoluc 1565/2013.
• Otra normativa según aplique. 
• Plan de Desarrollo Institucional 2019-2030   Acuerdo Consejo Superior  047 de 2019.
• Plan de Gestión Rectoral 2019-2022
• Programa Anual de Gestión 2019. Acuerdo Consejo Superior  043/2018.
• Programa Anual de Gestión 2019. Acuerdo Consejo Superior  073/2019.
• Sistema de Información Programa de Gestión.
• Sistema de Información BPPIUIS.
• PPI.02 Procedimiento para la programación presupuestal y de gestión.
• PPI.05 Procedimiento para la formulación y viabilización de proyectos propuestos por las UAA en el BPPIUIS.
• GPI.01 Guía para la formulación del programa de gestión y presupuesto de las Unidades Académico-Administrativas.
• IGD.01 Instructivo para la organización de archivos de gestión.
• Sistema General de Regalías.
• Normatividad según aplicabilidad.</t>
  </si>
  <si>
    <t>Profesionales DCIEG</t>
  </si>
  <si>
    <t>Evaluación a la Seguridad de la Información</t>
  </si>
  <si>
    <t xml:space="preserve">Eje de Sistemas e Infraestructura </t>
  </si>
  <si>
    <t>Profesional DCIEG</t>
  </si>
  <si>
    <t>Evaluación a Recursos Físicos</t>
  </si>
  <si>
    <t>Evaluación a la Gestión Financiera</t>
  </si>
  <si>
    <t>Evaluación a la Gestión contractual</t>
  </si>
  <si>
    <t>Evaluación al proceso de Investigación</t>
  </si>
  <si>
    <t xml:space="preserve">Eje Misional </t>
  </si>
  <si>
    <t>Evaluación a los proyectos y programas de Gestión Institucional y por Unidad</t>
  </si>
  <si>
    <t>Eje Gestion</t>
  </si>
  <si>
    <t>Evaluacion el proceso de Formación</t>
  </si>
  <si>
    <t>Evaluacion al proceso de  Extensión</t>
  </si>
  <si>
    <t>Evaluación de la Efectividad de controles</t>
  </si>
  <si>
    <t>Prevención</t>
  </si>
  <si>
    <t>Todos los ejes</t>
  </si>
  <si>
    <t>Evaluacion derechos de autor software</t>
  </si>
  <si>
    <t>Eje Sistemas e Infraestructura</t>
  </si>
  <si>
    <t>AUDITORIAS INTERNAS ESPECIALES</t>
  </si>
  <si>
    <t>Bienestar Universitario</t>
  </si>
  <si>
    <t>INFORMES DE LEY</t>
  </si>
  <si>
    <t>Informe de Austeridad en el Gasto 
(Trimestral)</t>
  </si>
  <si>
    <t>Liderazgo Estratégico</t>
  </si>
  <si>
    <t>Todos los procesos y UAA</t>
  </si>
  <si>
    <t>Directiva Presidencial n°. 06 de 2014
Decretos 1737, 1738 y 2209 de 1998 del Ministerio de Hacienda y Crédito Público.</t>
  </si>
  <si>
    <t>Profesional DCIEG- Daniel</t>
  </si>
  <si>
    <t>Informe sobre las Peticiones, Quejas, Reclamos, Sugerencias y Denuncias (PQRSD)
(Semestral)</t>
  </si>
  <si>
    <t>Ley 1474 del 12 de Julio del 2011 Art. 76.</t>
  </si>
  <si>
    <t>Profesional DCIEG - Jorge Vidal</t>
  </si>
  <si>
    <t>Modelo Integrado de Planeación y Gestión-MIPG-
Diligenciamiento Formulario Único Reporte de Avances de la Gestión- FURAG II: Institucional y  de Control Interno. 
(Anual)</t>
  </si>
  <si>
    <t>Ley 87 de 1993, Decreto 943 de 2014; Decreto 1083 de 2015; Circular externa 003
de 2016 y Circular Externa 100-21 de 2016 del Departamento Administrativo de la Función Pública (DAFP), Decreto 648 de
2017, Decreto 1499 de 2017 y Manual Operativo MIPG</t>
  </si>
  <si>
    <t xml:space="preserve">Jefe Control Interno
Profesional DCIEG - Adriana
Jefe Planeación </t>
  </si>
  <si>
    <t>Informe Evaluación Control Interno Contable
(Anual.)</t>
  </si>
  <si>
    <t xml:space="preserve">Proceso Financiero </t>
  </si>
  <si>
    <t>Resolución 193 de 2016 de la CGN
Resolución 357 del 23 de julio de 2008.</t>
  </si>
  <si>
    <t>Profesional DCIEG - Daniel
Jefe Sección de Contabilidad</t>
  </si>
  <si>
    <t>Informe de evaluación independiente del estado del Sistema de Control Interno (pormenorizado)
(Semestral)</t>
  </si>
  <si>
    <t xml:space="preserve">Seguimiento Institucional </t>
  </si>
  <si>
    <t>Ley 1474 del 2011, art. 9.
(Modifica el artículo 14 de la Ley 87 de 1993).
Decreto 2106 de 2019, Art 156</t>
  </si>
  <si>
    <t>Profesional DCIEG - Adriana</t>
  </si>
  <si>
    <t>Informe Derechos de Autor Software. 
(Anual)</t>
  </si>
  <si>
    <t>Proceso Servicios Informáticos y de Telecomunicaciones</t>
  </si>
  <si>
    <t xml:space="preserve">Directiva Presidencial n.°. 01 de  1999.
Directiva Presidencial   n.°  02 de  2002.
Circular  n.°  1000 -06 de 22 de junio de 2004.
Circular n.° 07 de diciembre 28 de 2005.
Circular n.° 04 de 22 de diciembre de 2006.
Circular n.° 017 de junio 1 de 2011 
Decreto Único 1069 de 2015 </t>
  </si>
  <si>
    <t>Profesional DCIEG - Vidal</t>
  </si>
  <si>
    <t>EVALUACION Y SEGUIMIENTO</t>
  </si>
  <si>
    <t>Asesoría en elaboración de planes de mejoramiento de auditorías internas y externas</t>
  </si>
  <si>
    <t>Procesos UIS</t>
  </si>
  <si>
    <t>Control fiscal interno</t>
  </si>
  <si>
    <t xml:space="preserve">Seguimiento mensual a las acciones de los planes de mejoramiento </t>
  </si>
  <si>
    <t>Programa de Autocontrol (jornadas de sensibilización, identificación de los controles por parte de los responsables de las actividades)</t>
  </si>
  <si>
    <t>Comunidad UIS</t>
  </si>
  <si>
    <t>Ley 87 de 1993</t>
  </si>
  <si>
    <t xml:space="preserve">Rendición Cuenta Anual a la Contraloría General de la República, Publicación en el plataforma SIRECI (Anual) </t>
  </si>
  <si>
    <t xml:space="preserve">Contraloría General de la República </t>
  </si>
  <si>
    <t>Resolución 7350 de 2013</t>
  </si>
  <si>
    <t xml:space="preserve">Seguimiento y Rendición Avance Plan de Mejoramiento Contraloría General de la República (Semestral) </t>
  </si>
  <si>
    <t xml:space="preserve">Seguimiento rendición Personal y Costos en la plataforma CHIP (Anual). </t>
  </si>
  <si>
    <t>Contraloría General República 
Contaduría General de la Nación.</t>
  </si>
  <si>
    <t>Resolución Reglamentaria orgánica 0007 del 09 junio 2016 de la CGR.</t>
  </si>
  <si>
    <t xml:space="preserve">Rendición de la Cuenta CGS  (Anual) </t>
  </si>
  <si>
    <t>Contraloría General de Santander</t>
  </si>
  <si>
    <t>Resolución 858 del 26 de Dic  2016</t>
  </si>
  <si>
    <t>Seguimiento Plan de Mejoramiento CGS: Corte a: 30 marzo, 30 de junio, 30 de sept, 30 de Dic. (Trimestral).</t>
  </si>
  <si>
    <t>Resolución 858 de 2016 
Contraloría General de Santander</t>
  </si>
  <si>
    <t>Seguimiento Rendición Contractual contratos 
SIA OBSERVA (Mensual)</t>
  </si>
  <si>
    <t>Profesional DCIEG - Silvia</t>
  </si>
  <si>
    <t>Seguimiento Rendición Deuda Pública: (Mensual)</t>
  </si>
  <si>
    <t>Seguimiento a la Estrategia Anticorrupción de la Entidad.
Plan Anticorrupción y Atención al Ciudadano.
(cortes en abril, agosto y diciembre). (Cuatrimestral)</t>
  </si>
  <si>
    <t xml:space="preserve">Departamento Administrativo de la Función Pública </t>
  </si>
  <si>
    <t>Ley 1474 del 2011Estrategias para la construcción del plan de anticorrupción y atención al ciudadano V2 2015 Decreto 124 del 2016.</t>
  </si>
  <si>
    <t>Profesional DCIEG-Adriana</t>
  </si>
  <si>
    <t xml:space="preserve">Seguimiento a Mapas de Riesgos de Gestión (anual) </t>
  </si>
  <si>
    <t>Evaluación de la gestión del riesgo</t>
  </si>
  <si>
    <t>Guía para la administración del riesgo y el diseño de controles en entidades públicas, Vr 4- 2018, DAFP</t>
  </si>
  <si>
    <t xml:space="preserve">Seguimiento a Mapas de Riesgos de Corrupción (cuatrimestral) </t>
  </si>
  <si>
    <t>Seguimiento a la publicación  de los  Planes Institucionales y Estratégicos (Anual).</t>
  </si>
  <si>
    <t>Decreto 612 de 2018
Ley 1712 del 2014</t>
  </si>
  <si>
    <t>Seguimiento micrositio Ley de Transparencia y Acceso a la Información Pública.</t>
  </si>
  <si>
    <t xml:space="preserve">Dpto  Administrat Función Pública 
Procuraduria Genaral  Nación
Ministerio Educación Nacional </t>
  </si>
  <si>
    <t>Ley 1712 del 2014</t>
  </si>
  <si>
    <t>Seguimiento al Sistema de Información y Gestión del Empleo Público "SIGEP".</t>
  </si>
  <si>
    <t>Circular Externa 01-2019
CircularExterna100-7 del 2016
CircularExterna100-002 del 2017</t>
  </si>
  <si>
    <t>Profesional DCIEG - Diana</t>
  </si>
  <si>
    <t>Seguimiento a la evaluación del Programa de Gestión Institucional-PGI  y de Unidad.vigencias</t>
  </si>
  <si>
    <t>Evaluación y Seguimiento</t>
  </si>
  <si>
    <t>Unidades Académico- Administrativas</t>
  </si>
  <si>
    <t xml:space="preserve">Acuerdo Consejo Superior n.° 032/2002
Acuerdo Consejo Superior n.° 031/2003
Acuerdo Consejo Superior n.° 070/2005
Acuerdo Consejo Superior n.° 26/2018
Acuerdo Consejo Superior n.° 047/2019
Acuerdos Consejo Superior n.° 43/2018 y 073/2019.
Sistema de información Módulo Prohgrama de Gestión. </t>
  </si>
  <si>
    <t>Profesional DCIEG-Yolima</t>
  </si>
  <si>
    <t xml:space="preserve">Evaluación Autoridades Académicas. (Anual) </t>
  </si>
  <si>
    <t>Decreto n.° 1279 de 2002 
Acuerdo Consejo Académico n.° 038/97.
Acuerdo Consejo Académico n.° 107/1997
Acuerdo Consejo Superior n.° 031/2003</t>
  </si>
  <si>
    <t>OTRAS ACTIVIDADES</t>
  </si>
  <si>
    <t>Seguimiento a los arqueos Cajas Menores y Fondos Fijos</t>
  </si>
  <si>
    <t>UAA que les aplique</t>
  </si>
  <si>
    <t>Resolución rectoral 630 de 2015 y demás normatividad interna que le aplique.</t>
  </si>
  <si>
    <t>Profesional DCIEG-Daniel</t>
  </si>
  <si>
    <t>Análisis y seguimiento a las acciones implementadas resultado del Saneamiento Contable</t>
  </si>
  <si>
    <t>Enfoque hacia la prevención</t>
  </si>
  <si>
    <t>Procedimiento de control interno contable</t>
  </si>
  <si>
    <t>Profesionales de Control Interno</t>
  </si>
  <si>
    <t>Informe mensual al Representante Legal con el cumplimiento al plan de mejoramiento, consolidado por alertas y el resultado de las reuniones periódicas</t>
  </si>
  <si>
    <t>Guia rol de las oficinas de control interno</t>
  </si>
  <si>
    <t>Atender requerimientos, visitas y auditorías de los entes de control externo.</t>
  </si>
  <si>
    <t>Relación con entes externos de control</t>
  </si>
  <si>
    <t>Entes  externos de control</t>
  </si>
  <si>
    <t>Decreto 648 de 2017
Decreto 1499 de 2017</t>
  </si>
  <si>
    <t xml:space="preserve">Jefe Control Interno, Profesionales DCIEG </t>
  </si>
  <si>
    <t>Asistencia Comités Institucionales:
* Comité Institucional de Gestión y Desempeño.
* Comité Institucional de Coordinación de Control Interno
* Comité Conciliación y Defensa Judicial 
* Comité  de Sostenibilidad y Saneamiento Contable
* Comité de Archivo 
* Otros a solicitud de la Alta Dirección</t>
  </si>
  <si>
    <t xml:space="preserve">Comités de la Universidad </t>
  </si>
  <si>
    <t>Decreto 1499 de 2017
Decreto 648 de 2017</t>
  </si>
  <si>
    <t>Jefe Control Interno</t>
  </si>
  <si>
    <t xml:space="preserve">Asesorías y Acompañamiento:
(asistencia apertura y cierre convocatorias públicas; actas de inspección inventarios; formulación planes de acción de auditorías internas, facilitadores en metodologías según la temática, otras). 
</t>
  </si>
  <si>
    <t>Todos los Procesos y UAA</t>
  </si>
  <si>
    <t>Decreto 648 de 2017</t>
  </si>
  <si>
    <r>
      <rPr>
        <b/>
        <sz val="11"/>
        <rFont val="Humanst521 BT"/>
        <family val="2"/>
      </rPr>
      <t>Observación:</t>
    </r>
    <r>
      <rPr>
        <sz val="11"/>
        <rFont val="Humanst521 BT"/>
        <family val="2"/>
      </rPr>
      <t xml:space="preserve"> La programación y ejecución de las auditorías, puede estar sujeta a cambios durante la presente vigencia, según requerimientos o eventualidades institucionales.</t>
    </r>
  </si>
  <si>
    <r>
      <t>Elaboró:</t>
    </r>
    <r>
      <rPr>
        <sz val="12"/>
        <color indexed="8"/>
        <rFont val="Humanst521 BT"/>
        <family val="2"/>
      </rPr>
      <t xml:space="preserve"> Dirección de Control Interno y Evaluación de Gestión</t>
    </r>
  </si>
  <si>
    <r>
      <t xml:space="preserve">Aprobó: </t>
    </r>
    <r>
      <rPr>
        <sz val="12"/>
        <color indexed="8"/>
        <rFont val="Humanst521 BT"/>
        <family val="2"/>
      </rPr>
      <t>Comité Institucional de Coordinación de Control Interno.</t>
    </r>
  </si>
  <si>
    <t>PROGRAMA ANUAL DE AUDITORÍAS
DIRECCION DE CONTROL INTERNO Y EVALUACIÓN DE GESTIÓN</t>
  </si>
  <si>
    <t>VIGENCIA 2025</t>
  </si>
  <si>
    <t xml:space="preserve">Fecha de aprobación </t>
  </si>
  <si>
    <t>9 de junio de 2025</t>
  </si>
  <si>
    <t xml:space="preserve">Fecha de actualización </t>
  </si>
  <si>
    <t>29 de septiembre de 2025</t>
  </si>
  <si>
    <t xml:space="preserve">Componentes del programa </t>
  </si>
  <si>
    <t xml:space="preserve">AUDITORÍAS INTERNAS </t>
  </si>
  <si>
    <t xml:space="preserve">INFORMES DE LEY </t>
  </si>
  <si>
    <t xml:space="preserve">EVALUACIÓN Y SEGUIMIENTO </t>
  </si>
  <si>
    <t xml:space="preserve">OTRAS ACTIVIDADES </t>
  </si>
  <si>
    <t>AUDITOR</t>
  </si>
  <si>
    <t>estar pendiente de andres, el lo entrega proximente</t>
  </si>
  <si>
    <r>
      <t xml:space="preserve">Informe sobre las Peticiones, Quejas, Reclamos, Sugerencias y Denuncias (PQRSD)
</t>
    </r>
    <r>
      <rPr>
        <sz val="12"/>
        <color rgb="FFFF0000"/>
        <rFont val="Humanst521 BT"/>
        <family val="2"/>
      </rPr>
      <t>(</t>
    </r>
    <r>
      <rPr>
        <sz val="12"/>
        <rFont val="Humanst521 BT"/>
        <family val="2"/>
      </rPr>
      <t>Trimestral)</t>
    </r>
  </si>
  <si>
    <t>este todavia no han dado fechas</t>
  </si>
  <si>
    <t>luis ya hizo el reporte</t>
  </si>
  <si>
    <t>VIGENCIA  - 2025</t>
  </si>
  <si>
    <t>Criterios</t>
  </si>
  <si>
    <t xml:space="preserve">Tipo de proceso </t>
  </si>
  <si>
    <t xml:space="preserve">Proceso / Unidad </t>
  </si>
  <si>
    <t xml:space="preserve">Alcance </t>
  </si>
  <si>
    <t xml:space="preserve">Misional </t>
  </si>
  <si>
    <t>Vicerrectoría Académica</t>
  </si>
  <si>
    <t>Auditoria  de Calidad Gestión de la Calidad Académica</t>
  </si>
  <si>
    <t>Auditoria de Calidad proceso Formacion</t>
  </si>
  <si>
    <t>VIE</t>
  </si>
  <si>
    <t>Auditoria de Calidad proceso Investigación y Extensión</t>
  </si>
  <si>
    <t xml:space="preserve">Seguimiento a proyectos con financiación externa  </t>
  </si>
  <si>
    <t xml:space="preserve">Gestión / Apoyo </t>
  </si>
  <si>
    <t>Instituto de Lenguas</t>
  </si>
  <si>
    <t>Auditoria de Calidad Instituto de Lenguas</t>
  </si>
  <si>
    <t>Relaciones Exteriores</t>
  </si>
  <si>
    <t>Auditoria de Calidad Relaciones Exteriores</t>
  </si>
  <si>
    <t>Sede Socorro</t>
  </si>
  <si>
    <t>Auditoria de Calidad Sede Socorro</t>
  </si>
  <si>
    <t>Sede Barrancarbermeja</t>
  </si>
  <si>
    <t>Auditoria de Calidad Sede Barrancabermeja</t>
  </si>
  <si>
    <t>Comunicaciones</t>
  </si>
  <si>
    <t>Auditoria de calidad proceso Comunicación Institucional</t>
  </si>
  <si>
    <t>División de Contratación</t>
  </si>
  <si>
    <t>Auditoria de Calidad proceso Contratacion</t>
  </si>
  <si>
    <t>Oficina Jurídica</t>
  </si>
  <si>
    <t>Auditoria de calidad proceso Juridico</t>
  </si>
  <si>
    <t>DTIC</t>
  </si>
  <si>
    <t>Auditoria de calidad proceso Servicios Informáticos</t>
  </si>
  <si>
    <t>División Planta Física</t>
  </si>
  <si>
    <t>Auditoría de calidad proceso Recursos Físicos</t>
  </si>
  <si>
    <t>Dirección Cultural</t>
  </si>
  <si>
    <t>Auditoría de Calidad proceso Cultural</t>
  </si>
  <si>
    <t>Escuela de Derecho</t>
  </si>
  <si>
    <t>Auditoria de calidad proceso Centro de Conciliación</t>
  </si>
  <si>
    <t>Contratación</t>
  </si>
  <si>
    <t>Auditoría de Contratación</t>
  </si>
  <si>
    <t>Financiero</t>
  </si>
  <si>
    <t xml:space="preserve">Auditoría Financiera  </t>
  </si>
  <si>
    <t>Talento Humano</t>
  </si>
  <si>
    <t xml:space="preserve">Auditoria Gestión de Talento Humano -Dtic (convalidación de titulos planta,  contratación cátedra - denuncia profesor Rodrigo Cáliz) </t>
  </si>
  <si>
    <t>UISALUD</t>
  </si>
  <si>
    <t>Seguimiento plan de accion auditoria UISALUD</t>
  </si>
  <si>
    <t>Jurídico</t>
  </si>
  <si>
    <t xml:space="preserve">Defensa Juridica y daño antijurídico   </t>
  </si>
  <si>
    <t>Secretaria General</t>
  </si>
  <si>
    <t>Informe de auditoria al plan de acción de Prestacion del servicio y atención al ciudadano</t>
  </si>
  <si>
    <t>Informe de auditoria al plan de acción de Accesibilidad Web</t>
  </si>
  <si>
    <t>Servicios de Información</t>
  </si>
  <si>
    <t>Gestión de la Información, activos de la información, Seguridad de la Información</t>
  </si>
  <si>
    <t xml:space="preserve">Evaluación Derechos de Autor Software     </t>
  </si>
  <si>
    <t>Estrategico</t>
  </si>
  <si>
    <t>Programa de Gestión Institucional</t>
  </si>
  <si>
    <r>
      <rPr>
        <sz val="12"/>
        <color rgb="FF000000"/>
        <rFont val="Calibri"/>
      </rPr>
      <t xml:space="preserve">Evaluación a programa de gestión de Unidad      </t>
    </r>
    <r>
      <rPr>
        <sz val="12"/>
        <color rgb="FFFF0000"/>
        <rFont val="Calibri"/>
      </rPr>
      <t xml:space="preserve"> </t>
    </r>
  </si>
  <si>
    <r>
      <rPr>
        <sz val="12"/>
        <color rgb="FF000000"/>
        <rFont val="Calibri"/>
      </rPr>
      <t xml:space="preserve">Evaluación a programa de gestión Institucional    </t>
    </r>
    <r>
      <rPr>
        <sz val="12"/>
        <color rgb="FFFF0000"/>
        <rFont val="Calibri"/>
      </rPr>
      <t xml:space="preserve">   </t>
    </r>
  </si>
  <si>
    <t>Seguimiento Conflicto de Intereses y PEP</t>
  </si>
  <si>
    <t>Seguimiento cumplimiento ley de discapacidad  y acceso a jóvenes</t>
  </si>
  <si>
    <t>Control Interno Disciplinario</t>
  </si>
  <si>
    <t xml:space="preserve">Protocolo de género - respuesta términos CID  </t>
  </si>
  <si>
    <t>Planeación Institucional</t>
  </si>
  <si>
    <t>Seguimiento a la Planeación Estratégica - Seguimiento a Indicadores</t>
  </si>
  <si>
    <t>Vicerrectoría Administrativa</t>
  </si>
  <si>
    <t xml:space="preserve">Auditoría de calidad  Dirección Institucional  </t>
  </si>
  <si>
    <t xml:space="preserve">Auditoría de calidad Seguimiento Institucional    </t>
  </si>
  <si>
    <t xml:space="preserve">Evaluación a planes estratégicos institucionales decreto 648   </t>
  </si>
  <si>
    <t>Seguimiento Ley de Paridad</t>
  </si>
  <si>
    <t>Seguimiento Sigep</t>
  </si>
  <si>
    <t>Todas UAA</t>
  </si>
  <si>
    <t>Evaluación de riesgos y controles</t>
  </si>
  <si>
    <t>Seguridad y Salud en el trabajo</t>
  </si>
  <si>
    <t>Arqueo Cajas Menores</t>
  </si>
  <si>
    <t>Integralidad SIA Contraloría</t>
  </si>
  <si>
    <t>Protocolo de género</t>
  </si>
  <si>
    <t>Hechos de violencia basado en género</t>
  </si>
  <si>
    <t>Bienestar Estudiantil</t>
  </si>
  <si>
    <t>Arqueo Cafeterías</t>
  </si>
  <si>
    <r>
      <rPr>
        <b/>
        <sz val="11"/>
        <color rgb="FF000000"/>
        <rFont val="Humanst521 BT"/>
      </rPr>
      <t>Observación:</t>
    </r>
    <r>
      <rPr>
        <sz val="11"/>
        <color rgb="FF000000"/>
        <rFont val="Humanst521 BT"/>
      </rPr>
      <t xml:space="preserve"> La programación y ejecución de las auditorías, puede estar sujeta a cambios durante la presente vigencia, según requerimientos internos / externos o eventualidades institucionales.</t>
    </r>
  </si>
  <si>
    <t>Plan Institucional de Archivos de la Entidad PINAR</t>
  </si>
  <si>
    <t>Yolima</t>
  </si>
  <si>
    <t>Plan anual de adquisiciones</t>
  </si>
  <si>
    <t>Silvia</t>
  </si>
  <si>
    <t>Plan anual de vacantes</t>
  </si>
  <si>
    <t>Diana</t>
  </si>
  <si>
    <t>Plan de previsión de recursos humanos</t>
  </si>
  <si>
    <t>Plan estratégico de Talento Humano</t>
  </si>
  <si>
    <t>Plan Institucional de Capacitación</t>
  </si>
  <si>
    <t>Plan de incentivos institucionales</t>
  </si>
  <si>
    <t>Plan de trabajo anual de seguridad y salud en el trabajo</t>
  </si>
  <si>
    <t>Camilo</t>
  </si>
  <si>
    <t>Plan anticorrupción de atención al ciudadano</t>
  </si>
  <si>
    <t>Plan estratégico de Tecnologías de la Información</t>
  </si>
  <si>
    <t>Plan de Tratamiento de riesgos de seguridad y privacidad de información</t>
  </si>
  <si>
    <t>Plan de seguridad y privacidad de la información</t>
  </si>
  <si>
    <t>Vigencia 2025</t>
  </si>
  <si>
    <t>Seguimiento mensual a las acciones de los planes de mejoramiento  y de mejora</t>
  </si>
  <si>
    <t xml:space="preserve">Programa de Autocontrol (jornadas de sensibilización, identificación de los controles por parte de los responsables de las actividades) </t>
  </si>
  <si>
    <t xml:space="preserve">Decreto 648 de 2017 (Rol enfoque a la prevención) </t>
  </si>
  <si>
    <t xml:space="preserve">Rendición Obras Inconclusas a la Contraloría General de la República, Publicación en el plataforma SIRECI (mensual) </t>
  </si>
  <si>
    <t xml:space="preserve">Rendición Cuenta Anual a la Contraloría General de la República, Publicación en el plataforma FileZilla  (mensual) </t>
  </si>
  <si>
    <t>Requerimientos 2022EE00716133 y 2022EE0054697,</t>
  </si>
  <si>
    <t>Resolución Reglamentaria Orgánica 0032 del 19 julio 2019</t>
  </si>
  <si>
    <t>Resolución 00005 de 2023</t>
  </si>
  <si>
    <t>Seguimiento a la Estrategia Anticorrupción de la Entidad.
Plan Anticorrupción y Atención al Ciudadano. (cortes en abril, agosto y diciembre). (Cuatrimestral)</t>
  </si>
  <si>
    <t xml:space="preserve">Seguimiento a Mapas de Riesgos de Gestión (semestral) </t>
  </si>
  <si>
    <t>Decreto 648 de 2017 (Rol Evaluación a la Gestión del riesgo)</t>
  </si>
  <si>
    <t>Informe de seguimiento al programa de transparencia y etica publica. - cuatrimestral (Plan de transición hasta agosto 2026)</t>
  </si>
  <si>
    <t>Informe de Seguimiento a la presentación de informe a los Entes de Control - División Financiera</t>
  </si>
  <si>
    <t>Procuraduría</t>
  </si>
  <si>
    <t>Decreto 1536 2016</t>
  </si>
  <si>
    <t>Seguimiento a SUIT (Cuatrimestral)</t>
  </si>
  <si>
    <t>Funcion Pública</t>
  </si>
  <si>
    <t>Ley Anti-Trámite</t>
  </si>
  <si>
    <t>Ministerio de Hacienda</t>
  </si>
  <si>
    <t>Actividad - Proceso -  Proyecto - UAA</t>
  </si>
  <si>
    <t xml:space="preserve">Evaluación del proceso Formación: </t>
  </si>
  <si>
    <t>Alcance:</t>
  </si>
  <si>
    <t>Información de Registros calificados y acreditación de programas actualizada y disponibles en página web </t>
  </si>
  <si>
    <t>Planificación y desarrollo de los periodos académicos PFO014  </t>
  </si>
  <si>
    <t>Contratación oportuna de profesores cátedra y base de elegibles PTH07 </t>
  </si>
  <si>
    <t>Registro de actividad docente (en plazo y según requisitos)- Procedimiento PFO02 </t>
  </si>
  <si>
    <t>Renovaciones de Tenencia- PTH.16 </t>
  </si>
  <si>
    <t>Evaluación docente y planes de mejora de profesores – Procedimiento PFO013 </t>
  </si>
  <si>
    <t>Registro de notas en los plazos definidos en los calendarios académicos y seguimiento a otras actividades de los calendarios académicos </t>
  </si>
  <si>
    <t>Verificación de cumplimiento de requisitos de grado de los estudiantes solicitantes-PFO09 </t>
  </si>
  <si>
    <t>El programa calendario de cada asignatura se da a conocer oportunamente, por parte del profesor a los estudiantes matriculados en los cursos académicos, y contiene la información según la normativa-Guía GFO.02 </t>
  </si>
  <si>
    <t>Cumplimiento del contenido programado de las asignaturas por parte de los profesores.  </t>
  </si>
  <si>
    <t>Evaluación del proceso Investigación:</t>
  </si>
  <si>
    <t>Seguimiento a proyectos de investigación con financiación externa</t>
  </si>
  <si>
    <t> Seguimiento a proyectos de investigación con financiación interna</t>
  </si>
  <si>
    <t> (Aprobación, plazos, informes, cierre y liquidación y cumplimiento de compromisos), según muestra. </t>
  </si>
  <si>
    <t>Seguimiento a proyectos de Regalías </t>
  </si>
  <si>
    <t>Evaluación del proceso Extensión:</t>
  </si>
  <si>
    <t>Portafolio de Servicios de Extensión PEX07 </t>
  </si>
  <si>
    <t>Preparación y presentación de propuestas e Extensión PEX 03  </t>
  </si>
  <si>
    <t>Inicio y ejecución de Proyectos PEX 04  </t>
  </si>
  <si>
    <t>Finalización de actividades de Extensión PEX 05 </t>
  </si>
  <si>
    <t>Calidad de los productos de extensión  </t>
  </si>
  <si>
    <t>Inversión de los excedentes o utilidades </t>
  </si>
  <si>
    <t>Consultorio Jurídico </t>
  </si>
  <si>
    <t>Centro de Conciliación  </t>
  </si>
  <si>
    <t>Instituto de Lenguas  </t>
  </si>
  <si>
    <t xml:space="preserve">Evaluación de la Efectividad de controles en actividades </t>
  </si>
  <si>
    <t>Académica : tenencias. Cargas académicas, etc</t>
  </si>
  <si>
    <t xml:space="preserve">Financieras </t>
  </si>
  <si>
    <t>Movilidad Saliente de estudiantes de pregrado</t>
  </si>
  <si>
    <t>Cumplimiento de créditos condonables</t>
  </si>
  <si>
    <t>Períodos de prueba profesores vinculados</t>
  </si>
  <si>
    <t>Comisiones de estudio</t>
  </si>
  <si>
    <t>Publicación de actas de Consejos</t>
  </si>
  <si>
    <t>Ley de Paridad</t>
  </si>
  <si>
    <t>Actividades de protocolo para atención de hechos de violencia basada de género</t>
  </si>
  <si>
    <r>
      <rPr>
        <b/>
        <sz val="11.5"/>
        <rFont val="Arial"/>
        <family val="2"/>
      </rPr>
      <t>Recursos Físicos:</t>
    </r>
    <r>
      <rPr>
        <sz val="11.5"/>
        <rFont val="Arial"/>
        <family val="2"/>
      </rPr>
      <t xml:space="preserve">
Remodelación de espacios físicos
Mantenimiento de la planta física
Montaje de Obras</t>
    </r>
  </si>
  <si>
    <t>Infraestructura</t>
  </si>
  <si>
    <t>9 de octubre de 2025</t>
  </si>
  <si>
    <t>Auditor</t>
  </si>
  <si>
    <t xml:space="preserve">Seguimiento a SIIF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</si>
</sst>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Humanst521 BT"/>
      <family val="2"/>
    </font>
    <font>
      <b/>
      <sz val="11"/>
      <name val="Humanst521 BT"/>
      <family val="2"/>
    </font>
    <font>
      <sz val="11"/>
      <name val="Humanst521 BT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Humanst521 BT"/>
      <family val="2"/>
    </font>
    <font>
      <b/>
      <sz val="14"/>
      <name val="Humanst521 BT"/>
      <family val="2"/>
    </font>
    <font>
      <b/>
      <sz val="18"/>
      <name val="Humanst521 BT"/>
      <family val="2"/>
    </font>
    <font>
      <sz val="12"/>
      <color indexed="8"/>
      <name val="Humanst521 BT"/>
      <family val="2"/>
    </font>
    <font>
      <sz val="11.5"/>
      <name val="Humanst521 BT"/>
      <family val="2"/>
    </font>
    <font>
      <b/>
      <sz val="11.5"/>
      <name val="Humanst521 BT"/>
      <family val="2"/>
    </font>
    <font>
      <b/>
      <sz val="11"/>
      <color theme="1"/>
      <name val="Humanst521 BT"/>
      <family val="2"/>
    </font>
    <font>
      <sz val="11"/>
      <color theme="1"/>
      <name val="Humanst521 BT"/>
      <family val="2"/>
    </font>
    <font>
      <b/>
      <sz val="12"/>
      <color theme="1"/>
      <name val="Humanst521 BT"/>
      <family val="2"/>
    </font>
    <font>
      <sz val="11.5"/>
      <color theme="1"/>
      <name val="Humanst521 BT"/>
      <family val="2"/>
    </font>
    <font>
      <sz val="11"/>
      <color rgb="FFFF0000"/>
      <name val="Humanst521 BT"/>
      <family val="2"/>
    </font>
    <font>
      <sz val="12"/>
      <color rgb="FFFF0000"/>
      <name val="Humanst521 BT"/>
      <family val="2"/>
    </font>
    <font>
      <sz val="12"/>
      <color rgb="FF00B050"/>
      <name val="Humanst521 BT"/>
      <family val="2"/>
    </font>
    <font>
      <b/>
      <sz val="11"/>
      <color rgb="FF000000"/>
      <name val="Arial"/>
      <family val="2"/>
    </font>
    <font>
      <sz val="11.5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.5"/>
      <name val="Arial"/>
      <family val="2"/>
    </font>
    <font>
      <sz val="11.5"/>
      <color rgb="FFFF0000"/>
      <name val="Arial"/>
      <family val="2"/>
    </font>
    <font>
      <b/>
      <sz val="12"/>
      <color theme="4"/>
      <name val="Humanst521 BT"/>
      <family val="2"/>
    </font>
    <font>
      <u/>
      <sz val="10"/>
      <color theme="10"/>
      <name val="Arial"/>
      <family val="2"/>
    </font>
    <font>
      <sz val="16"/>
      <name val="Humanst521 BT"/>
      <family val="2"/>
    </font>
    <font>
      <sz val="11"/>
      <color rgb="FF000000"/>
      <name val="Humanst521 BT"/>
      <family val="2"/>
    </font>
    <font>
      <sz val="12"/>
      <name val="Calibri"/>
      <family val="2"/>
    </font>
    <font>
      <b/>
      <sz val="12"/>
      <color rgb="FF000000"/>
      <name val="Humanst521 BT"/>
      <family val="2"/>
    </font>
    <font>
      <i/>
      <sz val="11"/>
      <name val="Humanst521 BT"/>
      <family val="2"/>
    </font>
    <font>
      <i/>
      <sz val="11"/>
      <color rgb="FF000000"/>
      <name val="Humanst521 BT"/>
      <family val="2"/>
    </font>
    <font>
      <b/>
      <sz val="11"/>
      <color rgb="FF000000"/>
      <name val="Humanst521 BT"/>
      <family val="2"/>
    </font>
    <font>
      <i/>
      <sz val="12"/>
      <color rgb="FF000000"/>
      <name val="Calibri"/>
      <family val="2"/>
    </font>
    <font>
      <sz val="12"/>
      <color rgb="FF000000"/>
      <name val="Calibri"/>
    </font>
    <font>
      <sz val="12"/>
      <color theme="1"/>
      <name val="Calibri"/>
      <family val="2"/>
    </font>
    <font>
      <sz val="11"/>
      <color theme="5"/>
      <name val="Humanst521 BT"/>
      <family val="2"/>
    </font>
    <font>
      <sz val="11"/>
      <color rgb="FFFFFF00"/>
      <name val="Humanst521 BT"/>
      <family val="2"/>
    </font>
    <font>
      <sz val="12"/>
      <color rgb="FFFF0000"/>
      <name val="Calibri"/>
    </font>
    <font>
      <sz val="12"/>
      <name val="Calibri"/>
    </font>
    <font>
      <i/>
      <sz val="11"/>
      <color rgb="FF000000"/>
      <name val="Humanst521 BT"/>
    </font>
    <font>
      <sz val="12"/>
      <color rgb="FF000000"/>
      <name val="Humanst521 BT"/>
    </font>
    <font>
      <sz val="12"/>
      <color rgb="FF000000"/>
      <name val="Humanst521 BT"/>
      <family val="2"/>
    </font>
    <font>
      <b/>
      <sz val="11"/>
      <color rgb="FF000000"/>
      <name val="Humanst521 BT"/>
    </font>
    <font>
      <sz val="11"/>
      <color rgb="FF000000"/>
      <name val="Humanst521 BT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47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10" fontId="5" fillId="3" borderId="0" xfId="0" applyNumberFormat="1" applyFont="1" applyFill="1" applyAlignment="1">
      <alignment vertical="center"/>
    </xf>
    <xf numFmtId="2" fontId="5" fillId="3" borderId="0" xfId="0" applyNumberFormat="1" applyFont="1" applyFill="1" applyAlignment="1">
      <alignment vertical="center"/>
    </xf>
    <xf numFmtId="9" fontId="5" fillId="0" borderId="5" xfId="0" applyNumberFormat="1" applyFont="1" applyBorder="1" applyAlignment="1">
      <alignment horizontal="center" vertical="center" wrapText="1"/>
    </xf>
    <xf numFmtId="9" fontId="5" fillId="0" borderId="0" xfId="2" applyFont="1" applyAlignment="1">
      <alignment vertical="top"/>
    </xf>
    <xf numFmtId="9" fontId="5" fillId="0" borderId="0" xfId="2" applyFont="1" applyFill="1" applyAlignment="1">
      <alignment vertical="top"/>
    </xf>
    <xf numFmtId="9" fontId="4" fillId="2" borderId="11" xfId="2" applyFont="1" applyFill="1" applyBorder="1" applyAlignment="1">
      <alignment horizontal="center" vertical="center" wrapText="1"/>
    </xf>
    <xf numFmtId="9" fontId="4" fillId="0" borderId="0" xfId="2" applyFont="1" applyAlignment="1">
      <alignment horizontal="center" vertical="top"/>
    </xf>
    <xf numFmtId="9" fontId="4" fillId="0" borderId="0" xfId="2" applyFont="1" applyFill="1" applyBorder="1" applyAlignment="1">
      <alignment horizontal="center" vertical="top"/>
    </xf>
    <xf numFmtId="9" fontId="5" fillId="0" borderId="0" xfId="2" applyFont="1" applyFill="1" applyAlignment="1">
      <alignment vertical="center" wrapText="1"/>
    </xf>
    <xf numFmtId="9" fontId="16" fillId="0" borderId="0" xfId="2" applyFont="1" applyAlignment="1">
      <alignment vertical="top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justify" vertical="center" wrapText="1"/>
    </xf>
    <xf numFmtId="9" fontId="4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9" fontId="15" fillId="0" borderId="3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5" fillId="4" borderId="8" xfId="0" applyFont="1" applyFill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9" fontId="4" fillId="2" borderId="17" xfId="2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0" fontId="9" fillId="5" borderId="16" xfId="0" applyFont="1" applyFill="1" applyBorder="1" applyAlignment="1">
      <alignment horizontal="left" vertical="center" wrapText="1"/>
    </xf>
    <xf numFmtId="0" fontId="9" fillId="5" borderId="4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2" fillId="8" borderId="44" xfId="0" applyFont="1" applyFill="1" applyBorder="1" applyAlignment="1">
      <alignment horizontal="center" vertical="center" wrapText="1"/>
    </xf>
    <xf numFmtId="0" fontId="22" fillId="8" borderId="45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justify" vertical="center" wrapText="1"/>
    </xf>
    <xf numFmtId="0" fontId="23" fillId="0" borderId="43" xfId="0" applyFont="1" applyBorder="1" applyAlignment="1">
      <alignment horizontal="justify" vertical="center" wrapText="1"/>
    </xf>
    <xf numFmtId="0" fontId="0" fillId="0" borderId="43" xfId="0" applyBorder="1" applyAlignment="1">
      <alignment horizontal="left" vertical="center" wrapText="1" indent="1"/>
    </xf>
    <xf numFmtId="0" fontId="26" fillId="0" borderId="43" xfId="0" applyFont="1" applyBorder="1" applyAlignment="1">
      <alignment horizontal="left" vertical="center" wrapText="1" indent="1"/>
    </xf>
    <xf numFmtId="0" fontId="26" fillId="0" borderId="43" xfId="0" applyFont="1" applyBorder="1" applyAlignment="1">
      <alignment horizontal="left" vertical="center" wrapText="1" indent="4"/>
    </xf>
    <xf numFmtId="0" fontId="25" fillId="0" borderId="43" xfId="0" applyFont="1" applyBorder="1" applyAlignment="1">
      <alignment vertical="center" wrapText="1"/>
    </xf>
    <xf numFmtId="0" fontId="23" fillId="0" borderId="4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6" fillId="9" borderId="38" xfId="0" applyFont="1" applyFill="1" applyBorder="1" applyAlignment="1">
      <alignment vertical="center" wrapText="1"/>
    </xf>
    <xf numFmtId="0" fontId="27" fillId="0" borderId="43" xfId="0" applyFont="1" applyBorder="1" applyAlignment="1">
      <alignment horizontal="justify" vertical="center" wrapText="1"/>
    </xf>
    <xf numFmtId="0" fontId="27" fillId="0" borderId="43" xfId="0" applyFont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9" fontId="4" fillId="3" borderId="17" xfId="2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0" fontId="4" fillId="2" borderId="47" xfId="0" applyFont="1" applyFill="1" applyBorder="1" applyAlignment="1">
      <alignment horizontal="center" vertical="center" wrapText="1"/>
    </xf>
    <xf numFmtId="9" fontId="4" fillId="2" borderId="44" xfId="2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9" fontId="5" fillId="0" borderId="42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9" fontId="5" fillId="0" borderId="27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9" fillId="5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0" fillId="0" borderId="1" xfId="3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3" fillId="11" borderId="43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 textRotation="90" wrapText="1"/>
    </xf>
    <xf numFmtId="0" fontId="4" fillId="3" borderId="0" xfId="0" applyFont="1" applyFill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9" fontId="10" fillId="3" borderId="0" xfId="2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center" vertical="center"/>
    </xf>
    <xf numFmtId="9" fontId="10" fillId="0" borderId="0" xfId="2" applyFont="1" applyFill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35" fillId="3" borderId="0" xfId="0" applyFont="1" applyFill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9" fontId="37" fillId="0" borderId="1" xfId="0" applyNumberFormat="1" applyFont="1" applyBorder="1" applyAlignment="1">
      <alignment horizontal="center" vertical="center"/>
    </xf>
    <xf numFmtId="9" fontId="32" fillId="0" borderId="1" xfId="0" applyNumberFormat="1" applyFont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9" fontId="4" fillId="2" borderId="70" xfId="2" applyFont="1" applyFill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 wrapText="1"/>
    </xf>
    <xf numFmtId="0" fontId="10" fillId="2" borderId="7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5" fillId="0" borderId="77" xfId="0" applyFont="1" applyBorder="1" applyAlignment="1">
      <alignment vertical="center" wrapText="1"/>
    </xf>
    <xf numFmtId="2" fontId="5" fillId="0" borderId="80" xfId="0" applyNumberFormat="1" applyFont="1" applyBorder="1" applyAlignment="1">
      <alignment horizontal="center" vertical="center" wrapText="1"/>
    </xf>
    <xf numFmtId="2" fontId="5" fillId="0" borderId="81" xfId="0" applyNumberFormat="1" applyFont="1" applyBorder="1" applyAlignment="1">
      <alignment horizontal="center" vertical="center" wrapText="1"/>
    </xf>
    <xf numFmtId="0" fontId="5" fillId="0" borderId="82" xfId="0" applyFont="1" applyBorder="1" applyAlignment="1">
      <alignment vertical="center" wrapText="1"/>
    </xf>
    <xf numFmtId="2" fontId="5" fillId="0" borderId="85" xfId="0" applyNumberFormat="1" applyFont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7" xfId="0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2" fillId="0" borderId="56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42" fillId="11" borderId="1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vertical="center" wrapText="1"/>
    </xf>
    <xf numFmtId="0" fontId="35" fillId="3" borderId="1" xfId="0" applyFont="1" applyFill="1" applyBorder="1" applyAlignment="1">
      <alignment vertical="center" wrapText="1"/>
    </xf>
    <xf numFmtId="0" fontId="36" fillId="3" borderId="1" xfId="0" applyFont="1" applyFill="1" applyBorder="1" applyAlignment="1">
      <alignment vertical="center" wrapText="1"/>
    </xf>
    <xf numFmtId="0" fontId="35" fillId="3" borderId="15" xfId="0" applyFont="1" applyFill="1" applyBorder="1" applyAlignment="1">
      <alignment vertical="center" wrapText="1"/>
    </xf>
    <xf numFmtId="0" fontId="35" fillId="3" borderId="48" xfId="0" applyFont="1" applyFill="1" applyBorder="1" applyAlignment="1">
      <alignment vertical="center" wrapText="1"/>
    </xf>
    <xf numFmtId="0" fontId="5" fillId="0" borderId="75" xfId="0" applyFont="1" applyBorder="1" applyAlignment="1">
      <alignment horizontal="center" vertical="center" wrapText="1"/>
    </xf>
    <xf numFmtId="0" fontId="35" fillId="3" borderId="58" xfId="0" applyFont="1" applyFill="1" applyBorder="1" applyAlignment="1">
      <alignment vertical="center" wrapText="1"/>
    </xf>
    <xf numFmtId="0" fontId="35" fillId="3" borderId="73" xfId="0" applyFont="1" applyFill="1" applyBorder="1" applyAlignment="1">
      <alignment vertical="center" wrapText="1"/>
    </xf>
    <xf numFmtId="0" fontId="35" fillId="3" borderId="56" xfId="0" applyFont="1" applyFill="1" applyBorder="1" applyAlignment="1">
      <alignment vertical="center" wrapText="1"/>
    </xf>
    <xf numFmtId="0" fontId="30" fillId="0" borderId="25" xfId="3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5" fillId="10" borderId="5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36" fillId="3" borderId="48" xfId="0" applyFont="1" applyFill="1" applyBorder="1" applyAlignment="1">
      <alignment vertical="center" wrapText="1"/>
    </xf>
    <xf numFmtId="0" fontId="45" fillId="3" borderId="0" xfId="0" applyFont="1" applyFill="1" applyAlignment="1">
      <alignment horizontal="center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vertical="center" wrapText="1"/>
    </xf>
    <xf numFmtId="0" fontId="32" fillId="10" borderId="1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vertical="center" wrapText="1"/>
    </xf>
    <xf numFmtId="0" fontId="5" fillId="10" borderId="50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justify" vertical="center" wrapText="1"/>
    </xf>
    <xf numFmtId="0" fontId="30" fillId="0" borderId="3" xfId="3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38" fillId="0" borderId="24" xfId="0" applyFont="1" applyBorder="1" applyAlignment="1">
      <alignment vertical="center" wrapText="1"/>
    </xf>
    <xf numFmtId="0" fontId="26" fillId="0" borderId="24" xfId="0" applyFont="1" applyBorder="1" applyAlignment="1">
      <alignment vertical="center" wrapText="1"/>
    </xf>
    <xf numFmtId="14" fontId="38" fillId="0" borderId="50" xfId="0" applyNumberFormat="1" applyFont="1" applyBorder="1" applyAlignment="1">
      <alignment horizontal="center" vertical="center" wrapText="1"/>
    </xf>
    <xf numFmtId="14" fontId="26" fillId="0" borderId="50" xfId="0" applyNumberFormat="1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 wrapText="1"/>
    </xf>
    <xf numFmtId="0" fontId="5" fillId="10" borderId="58" xfId="0" applyFont="1" applyFill="1" applyBorder="1" applyAlignment="1">
      <alignment horizontal="center" vertical="center" wrapText="1"/>
    </xf>
    <xf numFmtId="0" fontId="33" fillId="0" borderId="57" xfId="0" applyFont="1" applyBorder="1" applyAlignment="1">
      <alignment horizontal="left" vertical="center" wrapText="1"/>
    </xf>
    <xf numFmtId="0" fontId="33" fillId="0" borderId="75" xfId="0" applyFont="1" applyBorder="1" applyAlignment="1">
      <alignment horizontal="left" vertical="center" wrapText="1"/>
    </xf>
    <xf numFmtId="0" fontId="5" fillId="10" borderId="57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5" fillId="3" borderId="50" xfId="0" applyFont="1" applyFill="1" applyBorder="1" applyAlignment="1">
      <alignment vertical="center"/>
    </xf>
    <xf numFmtId="0" fontId="32" fillId="0" borderId="58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9" fontId="5" fillId="0" borderId="25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10" borderId="50" xfId="0" applyFont="1" applyFill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92" xfId="0" applyFont="1" applyBorder="1" applyAlignment="1">
      <alignment horizontal="left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justify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10" borderId="94" xfId="0" applyFont="1" applyFill="1" applyBorder="1" applyAlignment="1">
      <alignment horizontal="center" vertical="center" wrapText="1"/>
    </xf>
    <xf numFmtId="0" fontId="4" fillId="11" borderId="94" xfId="0" applyFont="1" applyFill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justify" vertical="center" wrapText="1"/>
    </xf>
    <xf numFmtId="0" fontId="4" fillId="11" borderId="97" xfId="0" applyFont="1" applyFill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4" fillId="10" borderId="97" xfId="0" applyFont="1" applyFill="1" applyBorder="1" applyAlignment="1">
      <alignment horizontal="center" vertical="center" wrapText="1"/>
    </xf>
    <xf numFmtId="0" fontId="9" fillId="0" borderId="98" xfId="0" applyFont="1" applyBorder="1" applyAlignment="1">
      <alignment horizontal="left" vertical="center" wrapText="1"/>
    </xf>
    <xf numFmtId="0" fontId="5" fillId="0" borderId="99" xfId="0" applyFont="1" applyBorder="1" applyAlignment="1">
      <alignment horizontal="left" vertical="center" wrapText="1"/>
    </xf>
    <xf numFmtId="0" fontId="4" fillId="10" borderId="100" xfId="0" applyFont="1" applyFill="1" applyBorder="1" applyAlignment="1">
      <alignment horizontal="center" vertical="center" wrapText="1"/>
    </xf>
    <xf numFmtId="0" fontId="4" fillId="11" borderId="100" xfId="0" applyFont="1" applyFill="1" applyBorder="1" applyAlignment="1">
      <alignment horizontal="center" vertical="center" wrapText="1"/>
    </xf>
    <xf numFmtId="0" fontId="4" fillId="3" borderId="100" xfId="0" applyFont="1" applyFill="1" applyBorder="1" applyAlignment="1">
      <alignment horizontal="center" vertical="center" wrapText="1"/>
    </xf>
    <xf numFmtId="0" fontId="4" fillId="3" borderId="101" xfId="0" applyFont="1" applyFill="1" applyBorder="1" applyAlignment="1">
      <alignment horizontal="center" vertical="center" wrapText="1"/>
    </xf>
    <xf numFmtId="0" fontId="4" fillId="0" borderId="102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 wrapText="1"/>
    </xf>
    <xf numFmtId="9" fontId="5" fillId="3" borderId="24" xfId="0" applyNumberFormat="1" applyFont="1" applyFill="1" applyBorder="1" applyAlignment="1">
      <alignment horizontal="center" vertical="center" wrapText="1"/>
    </xf>
    <xf numFmtId="0" fontId="5" fillId="3" borderId="6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3" borderId="7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32" fillId="3" borderId="56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9" fontId="5" fillId="3" borderId="4" xfId="0" applyNumberFormat="1" applyFont="1" applyFill="1" applyBorder="1" applyAlignment="1">
      <alignment horizontal="center" vertical="center" wrapText="1"/>
    </xf>
    <xf numFmtId="0" fontId="37" fillId="10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5" borderId="18" xfId="0" applyFont="1" applyFill="1" applyBorder="1" applyAlignment="1">
      <alignment horizontal="left" vertical="center" wrapText="1"/>
    </xf>
    <xf numFmtId="0" fontId="3" fillId="5" borderId="30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9" fontId="10" fillId="3" borderId="11" xfId="2" applyFont="1" applyFill="1" applyBorder="1" applyAlignment="1">
      <alignment horizontal="center" vertical="center"/>
    </xf>
    <xf numFmtId="9" fontId="10" fillId="3" borderId="19" xfId="2" applyFont="1" applyFill="1" applyBorder="1" applyAlignment="1">
      <alignment horizontal="center" vertical="center"/>
    </xf>
    <xf numFmtId="9" fontId="5" fillId="0" borderId="44" xfId="2" applyFont="1" applyFill="1" applyBorder="1" applyAlignment="1">
      <alignment horizontal="center" vertical="center"/>
    </xf>
    <xf numFmtId="9" fontId="5" fillId="0" borderId="41" xfId="2" applyFont="1" applyFill="1" applyBorder="1" applyAlignment="1">
      <alignment horizontal="center" vertical="center"/>
    </xf>
    <xf numFmtId="9" fontId="10" fillId="0" borderId="31" xfId="2" applyFont="1" applyFill="1" applyBorder="1" applyAlignment="1">
      <alignment horizontal="center" vertical="center"/>
    </xf>
    <xf numFmtId="9" fontId="10" fillId="0" borderId="22" xfId="2" applyFont="1" applyFill="1" applyBorder="1" applyAlignment="1">
      <alignment horizontal="center" vertical="center"/>
    </xf>
    <xf numFmtId="9" fontId="10" fillId="0" borderId="23" xfId="2" applyFont="1" applyFill="1" applyBorder="1" applyAlignment="1">
      <alignment horizontal="center" vertical="center"/>
    </xf>
    <xf numFmtId="9" fontId="10" fillId="0" borderId="17" xfId="2" applyFont="1" applyFill="1" applyBorder="1" applyAlignment="1">
      <alignment horizontal="center" vertical="center" wrapText="1"/>
    </xf>
    <xf numFmtId="9" fontId="10" fillId="0" borderId="22" xfId="2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justify" vertical="center" wrapText="1"/>
    </xf>
    <xf numFmtId="0" fontId="9" fillId="0" borderId="25" xfId="0" applyFont="1" applyBorder="1" applyAlignment="1">
      <alignment horizontal="justify" vertical="center" wrapText="1"/>
    </xf>
    <xf numFmtId="0" fontId="9" fillId="0" borderId="30" xfId="0" applyFont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30" fillId="0" borderId="24" xfId="3" applyBorder="1" applyAlignment="1">
      <alignment horizontal="center" vertical="center" wrapText="1"/>
    </xf>
    <xf numFmtId="0" fontId="30" fillId="0" borderId="25" xfId="3" applyBorder="1" applyAlignment="1">
      <alignment horizontal="center" vertical="center" wrapText="1"/>
    </xf>
    <xf numFmtId="0" fontId="30" fillId="0" borderId="30" xfId="3" applyBorder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0" fillId="0" borderId="1" xfId="3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46" fillId="0" borderId="24" xfId="0" applyFont="1" applyBorder="1" applyAlignment="1">
      <alignment horizontal="left" vertical="center"/>
    </xf>
    <xf numFmtId="0" fontId="47" fillId="0" borderId="65" xfId="0" applyFont="1" applyBorder="1" applyAlignment="1">
      <alignment horizontal="left" vertical="center"/>
    </xf>
    <xf numFmtId="0" fontId="31" fillId="0" borderId="15" xfId="0" applyFont="1" applyBorder="1" applyAlignment="1">
      <alignment horizontal="center" vertical="center" textRotation="90" wrapText="1"/>
    </xf>
    <xf numFmtId="0" fontId="31" fillId="0" borderId="48" xfId="0" applyFont="1" applyBorder="1" applyAlignment="1">
      <alignment horizontal="center" vertical="center" textRotation="90" wrapText="1"/>
    </xf>
    <xf numFmtId="0" fontId="40" fillId="0" borderId="1" xfId="0" applyFont="1" applyBorder="1" applyAlignment="1">
      <alignment horizontal="left" vertical="center" wrapText="1"/>
    </xf>
    <xf numFmtId="0" fontId="40" fillId="0" borderId="24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30" fillId="0" borderId="3" xfId="3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left" vertical="center" wrapText="1"/>
    </xf>
    <xf numFmtId="0" fontId="26" fillId="3" borderId="53" xfId="0" applyFont="1" applyFill="1" applyBorder="1" applyAlignment="1">
      <alignment horizontal="left" vertical="center" wrapText="1"/>
    </xf>
    <xf numFmtId="0" fontId="26" fillId="0" borderId="52" xfId="0" applyFont="1" applyBorder="1" applyAlignment="1">
      <alignment horizontal="left" vertical="center" wrapText="1"/>
    </xf>
    <xf numFmtId="0" fontId="26" fillId="0" borderId="53" xfId="0" applyFont="1" applyBorder="1" applyAlignment="1">
      <alignment horizontal="left" vertical="center" wrapText="1"/>
    </xf>
    <xf numFmtId="0" fontId="35" fillId="3" borderId="15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3" fillId="3" borderId="90" xfId="0" applyFont="1" applyFill="1" applyBorder="1" applyAlignment="1">
      <alignment horizontal="left" vertical="center" wrapText="1"/>
    </xf>
    <xf numFmtId="0" fontId="33" fillId="3" borderId="89" xfId="0" applyFont="1" applyFill="1" applyBorder="1" applyAlignment="1">
      <alignment horizontal="left" vertical="center" wrapText="1"/>
    </xf>
    <xf numFmtId="0" fontId="4" fillId="3" borderId="58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1" xfId="0" applyFont="1" applyBorder="1" applyAlignment="1">
      <alignment horizontal="center" vertical="center" textRotation="90" wrapText="1"/>
    </xf>
    <xf numFmtId="0" fontId="40" fillId="0" borderId="65" xfId="0" applyFont="1" applyBorder="1" applyAlignment="1">
      <alignment horizontal="left" vertical="center" wrapText="1"/>
    </xf>
    <xf numFmtId="0" fontId="33" fillId="0" borderId="65" xfId="0" applyFont="1" applyBorder="1" applyAlignment="1">
      <alignment horizontal="left" vertical="center" wrapText="1"/>
    </xf>
    <xf numFmtId="0" fontId="33" fillId="3" borderId="50" xfId="0" applyFont="1" applyFill="1" applyBorder="1" applyAlignment="1">
      <alignment horizontal="left" vertical="center" wrapText="1"/>
    </xf>
    <xf numFmtId="0" fontId="44" fillId="0" borderId="24" xfId="0" applyFont="1" applyBorder="1" applyAlignment="1">
      <alignment horizontal="left" vertical="center" wrapText="1"/>
    </xf>
    <xf numFmtId="0" fontId="33" fillId="0" borderId="50" xfId="0" applyFont="1" applyBorder="1" applyAlignment="1">
      <alignment horizontal="left" vertical="center" wrapText="1"/>
    </xf>
    <xf numFmtId="0" fontId="33" fillId="0" borderId="51" xfId="0" applyFont="1" applyBorder="1" applyAlignment="1">
      <alignment horizontal="left" vertical="center" wrapText="1"/>
    </xf>
    <xf numFmtId="0" fontId="33" fillId="0" borderId="61" xfId="0" applyFont="1" applyBorder="1" applyAlignment="1">
      <alignment horizontal="left" vertical="center" wrapText="1"/>
    </xf>
    <xf numFmtId="0" fontId="39" fillId="3" borderId="1" xfId="0" applyFont="1" applyFill="1" applyBorder="1" applyAlignment="1">
      <alignment horizontal="left" vertical="center" wrapText="1"/>
    </xf>
    <xf numFmtId="0" fontId="33" fillId="3" borderId="24" xfId="0" applyFont="1" applyFill="1" applyBorder="1" applyAlignment="1">
      <alignment horizontal="left" vertical="center" wrapText="1"/>
    </xf>
    <xf numFmtId="0" fontId="26" fillId="0" borderId="59" xfId="0" applyFont="1" applyBorder="1" applyAlignment="1">
      <alignment horizontal="left" vertical="center" wrapText="1"/>
    </xf>
    <xf numFmtId="0" fontId="26" fillId="0" borderId="60" xfId="0" applyFont="1" applyBorder="1" applyAlignment="1">
      <alignment horizontal="left" vertical="center" wrapText="1"/>
    </xf>
    <xf numFmtId="0" fontId="33" fillId="0" borderId="57" xfId="0" applyFont="1" applyBorder="1" applyAlignment="1">
      <alignment horizontal="left" vertical="center" wrapText="1"/>
    </xf>
    <xf numFmtId="0" fontId="33" fillId="0" borderId="75" xfId="0" applyFont="1" applyBorder="1" applyAlignment="1">
      <alignment horizontal="left" vertical="center" wrapText="1"/>
    </xf>
    <xf numFmtId="0" fontId="33" fillId="0" borderId="52" xfId="0" applyFont="1" applyBorder="1" applyAlignment="1">
      <alignment horizontal="left" vertical="center" wrapText="1"/>
    </xf>
    <xf numFmtId="0" fontId="33" fillId="0" borderId="53" xfId="0" applyFont="1" applyBorder="1" applyAlignment="1">
      <alignment horizontal="left" vertical="center" wrapText="1"/>
    </xf>
    <xf numFmtId="0" fontId="44" fillId="0" borderId="88" xfId="0" applyFont="1" applyBorder="1" applyAlignment="1">
      <alignment horizontal="left" vertical="center" wrapText="1"/>
    </xf>
    <xf numFmtId="0" fontId="44" fillId="0" borderId="89" xfId="0" applyFont="1" applyBorder="1" applyAlignment="1">
      <alignment horizontal="left" vertical="center" wrapText="1"/>
    </xf>
    <xf numFmtId="0" fontId="33" fillId="0" borderId="74" xfId="0" applyFont="1" applyBorder="1" applyAlignment="1">
      <alignment horizontal="left" vertical="center" wrapText="1"/>
    </xf>
    <xf numFmtId="9" fontId="10" fillId="3" borderId="76" xfId="2" applyFont="1" applyFill="1" applyBorder="1" applyAlignment="1">
      <alignment horizontal="center" vertical="center"/>
    </xf>
    <xf numFmtId="9" fontId="10" fillId="3" borderId="58" xfId="2" applyFont="1" applyFill="1" applyBorder="1" applyAlignment="1">
      <alignment horizontal="center" vertical="center"/>
    </xf>
    <xf numFmtId="9" fontId="10" fillId="3" borderId="56" xfId="2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center" wrapText="1"/>
    </xf>
    <xf numFmtId="0" fontId="32" fillId="3" borderId="24" xfId="0" applyFont="1" applyFill="1" applyBorder="1" applyAlignment="1">
      <alignment horizontal="left" vertical="center" wrapText="1"/>
    </xf>
    <xf numFmtId="0" fontId="32" fillId="3" borderId="30" xfId="0" applyFont="1" applyFill="1" applyBorder="1" applyAlignment="1">
      <alignment horizontal="left" vertical="center" wrapText="1"/>
    </xf>
    <xf numFmtId="9" fontId="10" fillId="0" borderId="15" xfId="2" applyFont="1" applyFill="1" applyBorder="1" applyAlignment="1">
      <alignment horizontal="center" vertical="center" wrapText="1"/>
    </xf>
    <xf numFmtId="9" fontId="10" fillId="0" borderId="48" xfId="2" applyFont="1" applyFill="1" applyBorder="1" applyAlignment="1">
      <alignment horizontal="center" vertical="center" wrapText="1"/>
    </xf>
    <xf numFmtId="9" fontId="10" fillId="0" borderId="3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30" xfId="0" applyFont="1" applyFill="1" applyBorder="1" applyAlignment="1">
      <alignment horizontal="center" vertical="center" wrapText="1"/>
    </xf>
    <xf numFmtId="0" fontId="24" fillId="9" borderId="44" xfId="0" applyFont="1" applyFill="1" applyBorder="1" applyAlignment="1">
      <alignment vertical="center" wrapText="1"/>
    </xf>
    <xf numFmtId="0" fontId="24" fillId="9" borderId="43" xfId="0" applyFont="1" applyFill="1" applyBorder="1" applyAlignment="1">
      <alignment vertical="center" wrapText="1"/>
    </xf>
    <xf numFmtId="0" fontId="24" fillId="9" borderId="41" xfId="0" applyFont="1" applyFill="1" applyBorder="1" applyAlignment="1">
      <alignment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5" fillId="0" borderId="78" xfId="0" applyFont="1" applyBorder="1" applyAlignment="1">
      <alignment horizontal="left" vertical="center" wrapText="1"/>
    </xf>
    <xf numFmtId="0" fontId="5" fillId="0" borderId="7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83" xfId="0" applyFont="1" applyBorder="1" applyAlignment="1">
      <alignment horizontal="left" vertical="center" wrapText="1"/>
    </xf>
    <xf numFmtId="0" fontId="5" fillId="0" borderId="84" xfId="0" applyFont="1" applyBorder="1" applyAlignment="1">
      <alignment horizontal="left" vertical="center" wrapText="1"/>
    </xf>
  </cellXfs>
  <cellStyles count="4">
    <cellStyle name="Hipervínculo" xfId="3" builtinId="8"/>
    <cellStyle name="Normal" xfId="0" builtinId="0"/>
    <cellStyle name="Normal 2" xfId="1" xr:uid="{00000000-0005-0000-0000-000002000000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1</xdr:row>
          <xdr:rowOff>28575</xdr:rowOff>
        </xdr:from>
        <xdr:to>
          <xdr:col>2</xdr:col>
          <xdr:colOff>3057525</xdr:colOff>
          <xdr:row>3</xdr:row>
          <xdr:rowOff>438150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0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</xdr:row>
          <xdr:rowOff>180975</xdr:rowOff>
        </xdr:from>
        <xdr:to>
          <xdr:col>2</xdr:col>
          <xdr:colOff>2857500</xdr:colOff>
          <xdr:row>3</xdr:row>
          <xdr:rowOff>361950</xdr:rowOff>
        </xdr:to>
        <xdr:sp macro="" textlink="">
          <xdr:nvSpPr>
            <xdr:cNvPr id="28681" name="Object 9" hidden="1">
              <a:extLst>
                <a:ext uri="{63B3BB69-23CF-44E3-9099-C40C66FF867C}">
                  <a14:compatExt spid="_x0000_s28681"/>
                </a:ext>
                <a:ext uri="{FF2B5EF4-FFF2-40B4-BE49-F238E27FC236}">
                  <a16:creationId xmlns:a16="http://schemas.microsoft.com/office/drawing/2014/main" id="{00000000-0008-0000-0100-00000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</xdr:row>
          <xdr:rowOff>0</xdr:rowOff>
        </xdr:from>
        <xdr:to>
          <xdr:col>3</xdr:col>
          <xdr:colOff>619125</xdr:colOff>
          <xdr:row>2</xdr:row>
          <xdr:rowOff>219075</xdr:rowOff>
        </xdr:to>
        <xdr:sp macro="" textlink="">
          <xdr:nvSpPr>
            <xdr:cNvPr id="24607" name="Object 31" hidden="1">
              <a:extLst>
                <a:ext uri="{63B3BB69-23CF-44E3-9099-C40C66FF867C}">
                  <a14:compatExt spid="_x0000_s24607"/>
                </a:ext>
                <a:ext uri="{FF2B5EF4-FFF2-40B4-BE49-F238E27FC236}">
                  <a16:creationId xmlns:a16="http://schemas.microsoft.com/office/drawing/2014/main" id="{00000000-0008-0000-0200-00001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</xdr:row>
          <xdr:rowOff>180975</xdr:rowOff>
        </xdr:from>
        <xdr:to>
          <xdr:col>2</xdr:col>
          <xdr:colOff>2857500</xdr:colOff>
          <xdr:row>3</xdr:row>
          <xdr:rowOff>266700</xdr:rowOff>
        </xdr:to>
        <xdr:sp macro="" textlink="">
          <xdr:nvSpPr>
            <xdr:cNvPr id="29703" name="Object 7" hidden="1">
              <a:extLst>
                <a:ext uri="{63B3BB69-23CF-44E3-9099-C40C66FF867C}">
                  <a14:compatExt spid="_x0000_s29703"/>
                </a:ext>
                <a:ext uri="{FF2B5EF4-FFF2-40B4-BE49-F238E27FC236}">
                  <a16:creationId xmlns:a16="http://schemas.microsoft.com/office/drawing/2014/main" id="{00000000-0008-0000-0300-00000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</xdr:row>
          <xdr:rowOff>180975</xdr:rowOff>
        </xdr:from>
        <xdr:to>
          <xdr:col>2</xdr:col>
          <xdr:colOff>2857500</xdr:colOff>
          <xdr:row>3</xdr:row>
          <xdr:rowOff>219075</xdr:rowOff>
        </xdr:to>
        <xdr:sp macro="" textlink="">
          <xdr:nvSpPr>
            <xdr:cNvPr id="30727" name="Object 7" hidden="1">
              <a:extLst>
                <a:ext uri="{63B3BB69-23CF-44E3-9099-C40C66FF867C}">
                  <a14:compatExt spid="_x0000_s30727"/>
                </a:ext>
                <a:ext uri="{FF2B5EF4-FFF2-40B4-BE49-F238E27FC236}">
                  <a16:creationId xmlns:a16="http://schemas.microsoft.com/office/drawing/2014/main" id="{00000000-0008-0000-0500-00000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Microsoft_Visio_2003-2010_Drawing.vsd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oleObject" Target="../embeddings/Microsoft_Visio_2003-2010_Drawing1.vsd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Visio_2003-2010_Drawing2.vsd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image" Target="../media/image1.emf"/><Relationship Id="rId4" Type="http://schemas.openxmlformats.org/officeDocument/2006/relationships/oleObject" Target="../embeddings/Microsoft_Visio_2003-2010_Drawing3.vsd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Visio_2003-2010_Drawing4.vsd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0"/>
  <sheetViews>
    <sheetView showGridLines="0" topLeftCell="A13" zoomScale="80" zoomScaleNormal="80" zoomScaleSheetLayoutView="80" zoomScalePageLayoutView="50" workbookViewId="0">
      <selection activeCell="C20" sqref="C20"/>
    </sheetView>
  </sheetViews>
  <sheetFormatPr baseColWidth="10" defaultColWidth="11.5703125" defaultRowHeight="15"/>
  <cols>
    <col min="1" max="1" width="1.28515625" style="3" customWidth="1"/>
    <col min="2" max="2" width="5.28515625" style="1" customWidth="1"/>
    <col min="3" max="3" width="60" style="14" customWidth="1"/>
    <col min="4" max="4" width="24.42578125" style="14" customWidth="1"/>
    <col min="5" max="5" width="31.5703125" style="14" customWidth="1"/>
    <col min="6" max="6" width="49.85546875" style="15" customWidth="1"/>
    <col min="7" max="7" width="19" style="14" customWidth="1"/>
    <col min="8" max="8" width="5.28515625" style="14" customWidth="1"/>
    <col min="9" max="13" width="5.7109375" style="14" customWidth="1"/>
    <col min="14" max="14" width="6.7109375" style="14" customWidth="1"/>
    <col min="15" max="19" width="5.7109375" style="14" customWidth="1"/>
    <col min="20" max="20" width="13.5703125" style="14" customWidth="1"/>
    <col min="21" max="21" width="16.85546875" style="1" customWidth="1"/>
    <col min="22" max="22" width="20.85546875" style="50" customWidth="1"/>
    <col min="23" max="23" width="12.42578125" style="3" customWidth="1"/>
    <col min="24" max="16384" width="11.5703125" style="3"/>
  </cols>
  <sheetData>
    <row r="1" spans="2:25" ht="8.4499999999999993" customHeight="1" thickBot="1"/>
    <row r="2" spans="2:25" ht="30" customHeight="1">
      <c r="B2" s="311"/>
      <c r="C2" s="312"/>
      <c r="D2" s="315" t="s">
        <v>0</v>
      </c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6"/>
    </row>
    <row r="3" spans="2:25" ht="39.75" customHeight="1">
      <c r="B3" s="313"/>
      <c r="C3" s="314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8"/>
    </row>
    <row r="4" spans="2:25" ht="36" customHeight="1">
      <c r="B4" s="313"/>
      <c r="C4" s="314"/>
      <c r="D4" s="319" t="s">
        <v>1</v>
      </c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1"/>
    </row>
    <row r="5" spans="2:25" ht="51.75" customHeight="1">
      <c r="B5" s="322" t="s">
        <v>2</v>
      </c>
      <c r="C5" s="307"/>
      <c r="D5" s="308" t="s">
        <v>3</v>
      </c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10"/>
    </row>
    <row r="6" spans="2:25" ht="42.75" customHeight="1">
      <c r="B6" s="306" t="s">
        <v>4</v>
      </c>
      <c r="C6" s="307"/>
      <c r="D6" s="308" t="s">
        <v>5</v>
      </c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10"/>
    </row>
    <row r="7" spans="2:25" ht="30.75" customHeight="1">
      <c r="B7" s="324" t="s">
        <v>6</v>
      </c>
      <c r="C7" s="325"/>
      <c r="D7" s="308" t="s">
        <v>7</v>
      </c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10"/>
    </row>
    <row r="8" spans="2:25" ht="54" customHeight="1">
      <c r="B8" s="306" t="s">
        <v>8</v>
      </c>
      <c r="C8" s="307"/>
      <c r="D8" s="308" t="s">
        <v>9</v>
      </c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10"/>
    </row>
    <row r="9" spans="2:25" ht="71.25" customHeight="1" thickBot="1">
      <c r="B9" s="326" t="s">
        <v>10</v>
      </c>
      <c r="C9" s="327"/>
      <c r="D9" s="328" t="s">
        <v>11</v>
      </c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30"/>
    </row>
    <row r="10" spans="2:25" ht="71.25" customHeight="1" thickBot="1">
      <c r="B10" s="96">
        <v>1</v>
      </c>
      <c r="C10" s="101" t="s">
        <v>12</v>
      </c>
      <c r="D10" s="147" t="s">
        <v>13</v>
      </c>
      <c r="E10" s="105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100"/>
    </row>
    <row r="11" spans="2:25" ht="71.25" customHeight="1" thickBot="1">
      <c r="B11" s="96"/>
      <c r="C11" s="102" t="s">
        <v>14</v>
      </c>
      <c r="D11" s="99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8"/>
    </row>
    <row r="12" spans="2:25" ht="15" customHeight="1">
      <c r="B12" s="3"/>
      <c r="U12" s="3"/>
    </row>
    <row r="13" spans="2:25" ht="27.75" customHeight="1" thickBot="1">
      <c r="B13" s="3"/>
      <c r="C13" s="70" t="s">
        <v>15</v>
      </c>
      <c r="D13" s="16"/>
      <c r="U13" s="3"/>
      <c r="V13" s="51"/>
    </row>
    <row r="14" spans="2:25" ht="48.75" customHeight="1" thickBot="1">
      <c r="B14" s="40" t="s">
        <v>16</v>
      </c>
      <c r="C14" s="34" t="s">
        <v>17</v>
      </c>
      <c r="D14" s="34" t="s">
        <v>18</v>
      </c>
      <c r="E14" s="34" t="s">
        <v>19</v>
      </c>
      <c r="F14" s="34" t="s">
        <v>20</v>
      </c>
      <c r="G14" s="34" t="s">
        <v>21</v>
      </c>
      <c r="H14" s="34" t="s">
        <v>22</v>
      </c>
      <c r="I14" s="34" t="s">
        <v>23</v>
      </c>
      <c r="J14" s="34" t="s">
        <v>24</v>
      </c>
      <c r="K14" s="34" t="s">
        <v>25</v>
      </c>
      <c r="L14" s="34" t="s">
        <v>26</v>
      </c>
      <c r="M14" s="34" t="s">
        <v>27</v>
      </c>
      <c r="N14" s="34" t="s">
        <v>28</v>
      </c>
      <c r="O14" s="34" t="s">
        <v>29</v>
      </c>
      <c r="P14" s="34" t="s">
        <v>30</v>
      </c>
      <c r="Q14" s="34" t="s">
        <v>31</v>
      </c>
      <c r="R14" s="34" t="s">
        <v>32</v>
      </c>
      <c r="S14" s="34" t="s">
        <v>33</v>
      </c>
      <c r="T14" s="35" t="s">
        <v>34</v>
      </c>
      <c r="U14" s="35" t="s">
        <v>35</v>
      </c>
      <c r="V14" s="52" t="s">
        <v>36</v>
      </c>
    </row>
    <row r="15" spans="2:25" s="25" customFormat="1" ht="63" customHeight="1">
      <c r="B15" s="29">
        <v>1</v>
      </c>
      <c r="C15" s="71" t="s">
        <v>37</v>
      </c>
      <c r="D15" s="27" t="s">
        <v>38</v>
      </c>
      <c r="E15" s="13" t="s">
        <v>39</v>
      </c>
      <c r="F15" s="331" t="s">
        <v>40</v>
      </c>
      <c r="G15" s="37" t="s">
        <v>41</v>
      </c>
      <c r="H15" s="132"/>
      <c r="I15" s="107">
        <v>25</v>
      </c>
      <c r="J15" s="142"/>
      <c r="K15" s="30"/>
      <c r="L15" s="30"/>
      <c r="M15" s="30"/>
      <c r="N15" s="30"/>
      <c r="O15" s="30"/>
      <c r="P15" s="30"/>
      <c r="Q15" s="30"/>
      <c r="R15" s="30"/>
      <c r="S15" s="30"/>
      <c r="T15" s="24">
        <f xml:space="preserve"> COUNTA(H15:S15)</f>
        <v>1</v>
      </c>
      <c r="U15" s="49"/>
      <c r="V15" s="333">
        <f>SUM(U15:U28)/COUNTA(C15:C28)</f>
        <v>0</v>
      </c>
      <c r="Y15" s="48"/>
    </row>
    <row r="16" spans="2:25" s="25" customFormat="1" ht="63.75" customHeight="1">
      <c r="B16" s="26">
        <v>2</v>
      </c>
      <c r="C16" s="82" t="s">
        <v>42</v>
      </c>
      <c r="D16" s="27" t="s">
        <v>38</v>
      </c>
      <c r="E16" s="13" t="s">
        <v>43</v>
      </c>
      <c r="F16" s="332"/>
      <c r="G16" s="38" t="s">
        <v>44</v>
      </c>
      <c r="H16" s="28"/>
      <c r="I16" s="106"/>
      <c r="J16" s="80"/>
      <c r="K16" s="106"/>
      <c r="L16" s="28"/>
      <c r="M16" s="106"/>
      <c r="N16" s="28"/>
      <c r="O16" s="28"/>
      <c r="P16" s="28"/>
      <c r="Q16" s="28"/>
      <c r="R16" s="28"/>
      <c r="S16" s="28"/>
      <c r="T16" s="10">
        <f t="shared" ref="T16:T28" si="0" xml:space="preserve"> COUNTA(H16:S16)</f>
        <v>0</v>
      </c>
      <c r="U16" s="31" t="str">
        <f t="shared" ref="U16:U28" si="1">IF(AND(T16&gt;=1),100%," " )</f>
        <v xml:space="preserve"> </v>
      </c>
      <c r="V16" s="334"/>
      <c r="Y16" s="48"/>
    </row>
    <row r="17" spans="2:26" s="25" customFormat="1" ht="60.75" customHeight="1">
      <c r="B17" s="26">
        <v>3</v>
      </c>
      <c r="C17" s="71" t="s">
        <v>45</v>
      </c>
      <c r="D17" s="27" t="s">
        <v>38</v>
      </c>
      <c r="E17" s="13" t="s">
        <v>43</v>
      </c>
      <c r="F17" s="332"/>
      <c r="G17" s="38" t="s">
        <v>44</v>
      </c>
      <c r="H17" s="9"/>
      <c r="I17" s="28"/>
      <c r="J17" s="108"/>
      <c r="K17" s="28"/>
      <c r="L17" s="28"/>
      <c r="M17" s="28"/>
      <c r="N17" s="28"/>
      <c r="O17" s="28"/>
      <c r="P17" s="28"/>
      <c r="Q17" s="28"/>
      <c r="R17" s="9"/>
      <c r="S17" s="9"/>
      <c r="T17" s="10">
        <f t="shared" si="0"/>
        <v>0</v>
      </c>
      <c r="U17" s="31" t="str">
        <f t="shared" si="1"/>
        <v xml:space="preserve"> </v>
      </c>
      <c r="V17" s="334"/>
      <c r="Y17" s="48"/>
    </row>
    <row r="18" spans="2:26" s="25" customFormat="1" ht="60" customHeight="1">
      <c r="B18" s="26">
        <v>4</v>
      </c>
      <c r="C18" s="71" t="s">
        <v>46</v>
      </c>
      <c r="D18" s="27" t="s">
        <v>38</v>
      </c>
      <c r="E18" s="13" t="s">
        <v>39</v>
      </c>
      <c r="F18" s="332"/>
      <c r="G18" s="38" t="s">
        <v>44</v>
      </c>
      <c r="H18" s="9"/>
      <c r="I18" s="28"/>
      <c r="J18" s="28"/>
      <c r="K18" s="108"/>
      <c r="L18" s="80"/>
      <c r="M18" s="28"/>
      <c r="N18" s="28"/>
      <c r="O18" s="28"/>
      <c r="P18" s="28"/>
      <c r="Q18" s="28"/>
      <c r="R18" s="9"/>
      <c r="S18" s="9"/>
      <c r="T18" s="10">
        <f t="shared" si="0"/>
        <v>0</v>
      </c>
      <c r="U18" s="31" t="str">
        <f t="shared" si="1"/>
        <v xml:space="preserve"> </v>
      </c>
      <c r="V18" s="334"/>
      <c r="Y18" s="48"/>
    </row>
    <row r="19" spans="2:26" s="25" customFormat="1" ht="60" customHeight="1">
      <c r="B19" s="26">
        <v>5</v>
      </c>
      <c r="C19" s="71" t="s">
        <v>47</v>
      </c>
      <c r="D19" s="27" t="s">
        <v>38</v>
      </c>
      <c r="E19" s="13" t="s">
        <v>39</v>
      </c>
      <c r="F19" s="332"/>
      <c r="G19" s="38" t="s">
        <v>44</v>
      </c>
      <c r="H19" s="28"/>
      <c r="I19" s="28"/>
      <c r="J19" s="28"/>
      <c r="K19" s="28"/>
      <c r="L19" s="28"/>
      <c r="M19" s="80"/>
      <c r="N19" s="106"/>
      <c r="O19" s="28"/>
      <c r="P19" s="28"/>
      <c r="Q19" s="28"/>
      <c r="R19" s="28"/>
      <c r="S19" s="28"/>
      <c r="T19" s="10">
        <f t="shared" si="0"/>
        <v>0</v>
      </c>
      <c r="U19" s="31" t="str">
        <f t="shared" si="1"/>
        <v xml:space="preserve"> </v>
      </c>
      <c r="V19" s="334"/>
      <c r="Y19" s="48"/>
    </row>
    <row r="20" spans="2:26" s="25" customFormat="1" ht="66.75" customHeight="1">
      <c r="B20" s="26">
        <v>6</v>
      </c>
      <c r="C20" s="82" t="s">
        <v>48</v>
      </c>
      <c r="D20" s="27" t="s">
        <v>38</v>
      </c>
      <c r="E20" s="13" t="s">
        <v>49</v>
      </c>
      <c r="F20" s="332"/>
      <c r="G20" s="38" t="s">
        <v>44</v>
      </c>
      <c r="H20" s="28"/>
      <c r="I20" s="28"/>
      <c r="J20" s="28"/>
      <c r="K20" s="28"/>
      <c r="L20" s="28"/>
      <c r="M20" s="80"/>
      <c r="N20" s="106"/>
      <c r="O20" s="28"/>
      <c r="P20" s="28"/>
      <c r="Q20" s="28"/>
      <c r="R20" s="28"/>
      <c r="S20" s="28"/>
      <c r="T20" s="10">
        <f t="shared" si="0"/>
        <v>0</v>
      </c>
      <c r="U20" s="31" t="str">
        <f t="shared" si="1"/>
        <v xml:space="preserve"> </v>
      </c>
      <c r="V20" s="334"/>
      <c r="X20" s="47"/>
      <c r="Y20" s="48"/>
    </row>
    <row r="21" spans="2:26" s="25" customFormat="1" ht="43.5" customHeight="1">
      <c r="B21" s="145">
        <v>7</v>
      </c>
      <c r="C21" s="71" t="s">
        <v>50</v>
      </c>
      <c r="D21" s="27" t="s">
        <v>38</v>
      </c>
      <c r="E21" s="13" t="s">
        <v>51</v>
      </c>
      <c r="F21" s="332"/>
      <c r="G21" s="38" t="s">
        <v>44</v>
      </c>
      <c r="H21" s="28"/>
      <c r="I21" s="28"/>
      <c r="J21" s="28"/>
      <c r="K21" s="28"/>
      <c r="L21" s="28"/>
      <c r="M21" s="80"/>
      <c r="N21" s="106"/>
      <c r="O21" s="28"/>
      <c r="P21" s="28"/>
      <c r="Q21" s="28"/>
      <c r="R21" s="28"/>
      <c r="S21" s="28"/>
      <c r="T21" s="10">
        <f t="shared" si="0"/>
        <v>0</v>
      </c>
      <c r="U21" s="31"/>
      <c r="V21" s="334"/>
      <c r="Y21" s="48"/>
    </row>
    <row r="22" spans="2:26" s="25" customFormat="1" ht="65.25" customHeight="1">
      <c r="B22" s="26">
        <v>8</v>
      </c>
      <c r="C22" s="71" t="s">
        <v>52</v>
      </c>
      <c r="D22" s="27" t="s">
        <v>38</v>
      </c>
      <c r="E22" s="13" t="s">
        <v>49</v>
      </c>
      <c r="F22" s="332"/>
      <c r="G22" s="38" t="s">
        <v>44</v>
      </c>
      <c r="H22" s="28"/>
      <c r="I22" s="106"/>
      <c r="J22" s="106"/>
      <c r="K22" s="109"/>
      <c r="L22" s="106"/>
      <c r="M22" s="106"/>
      <c r="N22" s="109"/>
      <c r="O22" s="106"/>
      <c r="P22" s="108"/>
      <c r="Q22" s="109"/>
      <c r="R22" s="106"/>
      <c r="S22" s="106"/>
      <c r="T22" s="10">
        <f t="shared" si="0"/>
        <v>0</v>
      </c>
      <c r="U22" s="31" t="str">
        <f t="shared" si="1"/>
        <v xml:space="preserve"> </v>
      </c>
      <c r="V22" s="334"/>
      <c r="Y22" s="48"/>
    </row>
    <row r="23" spans="2:26" s="25" customFormat="1" ht="51" customHeight="1">
      <c r="B23" s="26">
        <v>9</v>
      </c>
      <c r="C23" s="71" t="s">
        <v>53</v>
      </c>
      <c r="D23" s="27" t="s">
        <v>38</v>
      </c>
      <c r="E23" s="13" t="s">
        <v>49</v>
      </c>
      <c r="F23" s="332"/>
      <c r="G23" s="38" t="s">
        <v>44</v>
      </c>
      <c r="H23" s="28"/>
      <c r="I23" s="28"/>
      <c r="J23" s="28"/>
      <c r="K23" s="28"/>
      <c r="L23" s="80"/>
      <c r="M23" s="140"/>
      <c r="N23" s="28"/>
      <c r="O23" s="28"/>
      <c r="P23" s="80"/>
      <c r="Q23" s="28"/>
      <c r="R23" s="28"/>
      <c r="S23" s="28"/>
      <c r="T23" s="10">
        <f t="shared" si="0"/>
        <v>0</v>
      </c>
      <c r="U23" s="31" t="str">
        <f t="shared" si="1"/>
        <v xml:space="preserve"> </v>
      </c>
      <c r="V23" s="334"/>
      <c r="Y23" s="48"/>
      <c r="Z23" s="47"/>
    </row>
    <row r="24" spans="2:26" s="25" customFormat="1" ht="68.25" customHeight="1">
      <c r="B24" s="26">
        <v>10</v>
      </c>
      <c r="C24" s="143" t="s">
        <v>54</v>
      </c>
      <c r="D24" s="27" t="s">
        <v>55</v>
      </c>
      <c r="E24" s="13" t="s">
        <v>56</v>
      </c>
      <c r="F24" s="332"/>
      <c r="G24" s="38" t="s">
        <v>44</v>
      </c>
      <c r="H24" s="28"/>
      <c r="I24" s="28"/>
      <c r="J24" s="28"/>
      <c r="K24" s="28"/>
      <c r="L24" s="80"/>
      <c r="M24" s="2"/>
      <c r="N24" s="28"/>
      <c r="O24" s="28"/>
      <c r="P24" s="28"/>
      <c r="Q24" s="28"/>
      <c r="R24" s="28"/>
      <c r="S24" s="28"/>
      <c r="T24" s="10">
        <f t="shared" si="0"/>
        <v>0</v>
      </c>
      <c r="U24" s="31" t="str">
        <f t="shared" si="1"/>
        <v xml:space="preserve"> </v>
      </c>
      <c r="V24" s="334"/>
      <c r="Y24" s="48"/>
    </row>
    <row r="25" spans="2:26" s="25" customFormat="1" ht="53.25" customHeight="1">
      <c r="B25" s="26">
        <v>11</v>
      </c>
      <c r="C25" s="141" t="s">
        <v>57</v>
      </c>
      <c r="D25" s="141" t="s">
        <v>55</v>
      </c>
      <c r="E25" s="141" t="s">
        <v>58</v>
      </c>
      <c r="F25" s="332"/>
      <c r="G25" s="38"/>
      <c r="H25" s="9"/>
      <c r="I25" s="28"/>
      <c r="J25" s="140"/>
      <c r="K25" s="140"/>
      <c r="L25" s="140"/>
      <c r="M25" s="140"/>
      <c r="N25" s="2"/>
      <c r="O25" s="140"/>
      <c r="P25" s="140"/>
      <c r="Q25" s="140"/>
      <c r="R25" s="140"/>
      <c r="S25" s="140"/>
      <c r="T25" s="10">
        <f t="shared" si="0"/>
        <v>0</v>
      </c>
      <c r="U25" s="31" t="str">
        <f t="shared" si="1"/>
        <v xml:space="preserve"> </v>
      </c>
      <c r="V25" s="334"/>
      <c r="Y25" s="48"/>
    </row>
    <row r="26" spans="2:26" s="25" customFormat="1" ht="47.25" customHeight="1">
      <c r="B26" s="26"/>
      <c r="C26" s="71"/>
      <c r="D26" s="27"/>
      <c r="E26" s="103"/>
      <c r="F26" s="332"/>
      <c r="G26" s="38"/>
      <c r="H26" s="28"/>
      <c r="I26" s="28"/>
      <c r="J26" s="28"/>
      <c r="K26" s="28"/>
      <c r="L26" s="28"/>
      <c r="M26" s="80"/>
      <c r="N26" s="80"/>
      <c r="O26" s="28"/>
      <c r="P26" s="28"/>
      <c r="Q26" s="28"/>
      <c r="R26" s="28"/>
      <c r="S26" s="28"/>
      <c r="T26" s="10">
        <f t="shared" si="0"/>
        <v>0</v>
      </c>
      <c r="U26" s="31" t="str">
        <f t="shared" si="1"/>
        <v xml:space="preserve"> </v>
      </c>
      <c r="V26" s="334"/>
      <c r="Y26" s="48"/>
    </row>
    <row r="27" spans="2:26" s="25" customFormat="1" ht="55.5" customHeight="1">
      <c r="B27" s="26"/>
      <c r="C27" s="71"/>
      <c r="D27" s="27"/>
      <c r="E27" s="103"/>
      <c r="F27" s="332"/>
      <c r="G27" s="38"/>
      <c r="H27" s="28"/>
      <c r="I27" s="28"/>
      <c r="J27" s="28"/>
      <c r="K27" s="28"/>
      <c r="L27" s="28"/>
      <c r="M27" s="80"/>
      <c r="N27" s="80"/>
      <c r="O27" s="28"/>
      <c r="P27" s="28"/>
      <c r="Q27" s="28"/>
      <c r="R27" s="28"/>
      <c r="S27" s="28"/>
      <c r="T27" s="10">
        <f t="shared" si="0"/>
        <v>0</v>
      </c>
      <c r="U27" s="31" t="str">
        <f t="shared" si="1"/>
        <v xml:space="preserve"> </v>
      </c>
      <c r="V27" s="334"/>
      <c r="Y27" s="48"/>
    </row>
    <row r="28" spans="2:26" s="25" customFormat="1" ht="138.75" customHeight="1">
      <c r="B28" s="26"/>
      <c r="C28" s="81"/>
      <c r="D28" s="27"/>
      <c r="E28" s="103"/>
      <c r="F28" s="332"/>
      <c r="G28" s="38"/>
      <c r="H28" s="28"/>
      <c r="I28" s="28"/>
      <c r="J28" s="28"/>
      <c r="K28" s="28"/>
      <c r="L28" s="28"/>
      <c r="M28" s="80"/>
      <c r="N28" s="80"/>
      <c r="O28" s="28"/>
      <c r="P28" s="28"/>
      <c r="Q28" s="28"/>
      <c r="R28" s="28"/>
      <c r="S28" s="28"/>
      <c r="T28" s="10">
        <f t="shared" si="0"/>
        <v>0</v>
      </c>
      <c r="U28" s="31" t="str">
        <f t="shared" si="1"/>
        <v xml:space="preserve"> </v>
      </c>
      <c r="V28" s="334"/>
      <c r="Y28" s="48"/>
    </row>
    <row r="29" spans="2:26" ht="15" customHeight="1" thickBot="1">
      <c r="B29" s="3"/>
      <c r="U29" s="3"/>
      <c r="V29" s="51"/>
    </row>
    <row r="30" spans="2:26" ht="28.15" customHeight="1" thickBot="1">
      <c r="B30" s="3"/>
      <c r="C30" s="84" t="s">
        <v>59</v>
      </c>
      <c r="D30" s="16"/>
      <c r="V30" s="51"/>
    </row>
    <row r="31" spans="2:26" ht="48.75" customHeight="1" thickBot="1">
      <c r="B31" s="40" t="s">
        <v>16</v>
      </c>
      <c r="C31" s="34" t="s">
        <v>17</v>
      </c>
      <c r="D31" s="34" t="s">
        <v>18</v>
      </c>
      <c r="E31" s="34" t="s">
        <v>19</v>
      </c>
      <c r="F31" s="34" t="s">
        <v>20</v>
      </c>
      <c r="G31" s="34" t="s">
        <v>21</v>
      </c>
      <c r="H31" s="34" t="s">
        <v>22</v>
      </c>
      <c r="I31" s="34" t="s">
        <v>23</v>
      </c>
      <c r="J31" s="34" t="s">
        <v>24</v>
      </c>
      <c r="K31" s="34" t="s">
        <v>25</v>
      </c>
      <c r="L31" s="34" t="s">
        <v>26</v>
      </c>
      <c r="M31" s="34" t="s">
        <v>27</v>
      </c>
      <c r="N31" s="34" t="s">
        <v>28</v>
      </c>
      <c r="O31" s="34" t="s">
        <v>29</v>
      </c>
      <c r="P31" s="34" t="s">
        <v>30</v>
      </c>
      <c r="Q31" s="34" t="s">
        <v>31</v>
      </c>
      <c r="R31" s="34" t="s">
        <v>32</v>
      </c>
      <c r="S31" s="34" t="s">
        <v>33</v>
      </c>
      <c r="T31" s="34" t="s">
        <v>34</v>
      </c>
      <c r="U31" s="129" t="s">
        <v>35</v>
      </c>
      <c r="V31" s="130" t="s">
        <v>36</v>
      </c>
    </row>
    <row r="32" spans="2:26" ht="33" customHeight="1">
      <c r="B32" s="144">
        <v>1</v>
      </c>
      <c r="C32" s="131" t="s">
        <v>60</v>
      </c>
      <c r="D32" s="37"/>
      <c r="E32" s="57"/>
      <c r="F32" s="23"/>
      <c r="G32" s="57"/>
      <c r="H32" s="132"/>
      <c r="I32" s="132"/>
      <c r="J32" s="132"/>
      <c r="K32" s="132"/>
      <c r="L32" s="132"/>
      <c r="M32" s="132"/>
      <c r="N32" s="30"/>
      <c r="O32" s="30"/>
      <c r="P32" s="30"/>
      <c r="Q32" s="30"/>
      <c r="R32" s="133"/>
      <c r="S32" s="132"/>
      <c r="T32" s="24">
        <f xml:space="preserve"> COUNTA(H32:S32)</f>
        <v>0</v>
      </c>
      <c r="U32" s="134" t="str">
        <f>IF(AND(T32&gt;=1),100%," " )</f>
        <v xml:space="preserve"> </v>
      </c>
      <c r="V32" s="335">
        <f>SUM(U32:U33)/COUNTA(C32:C33)</f>
        <v>0</v>
      </c>
    </row>
    <row r="33" spans="2:24" ht="29.25" customHeight="1" thickBot="1">
      <c r="B33" s="43">
        <v>2</v>
      </c>
      <c r="C33" s="135"/>
      <c r="D33" s="136"/>
      <c r="E33" s="42"/>
      <c r="F33" s="44"/>
      <c r="G33" s="42"/>
      <c r="H33" s="46"/>
      <c r="I33" s="46"/>
      <c r="J33" s="46"/>
      <c r="K33" s="46"/>
      <c r="L33" s="46"/>
      <c r="M33" s="46"/>
      <c r="N33" s="137"/>
      <c r="O33" s="137"/>
      <c r="P33" s="137"/>
      <c r="Q33" s="137"/>
      <c r="R33" s="138"/>
      <c r="S33" s="46"/>
      <c r="T33" s="41"/>
      <c r="U33" s="139"/>
      <c r="V33" s="336"/>
    </row>
    <row r="34" spans="2:24" ht="20.45" customHeight="1" thickBot="1">
      <c r="B34" s="3"/>
      <c r="U34" s="3"/>
      <c r="V34" s="51"/>
    </row>
    <row r="35" spans="2:24" ht="28.15" customHeight="1" thickBot="1">
      <c r="B35" s="3"/>
      <c r="C35" s="84" t="s">
        <v>61</v>
      </c>
      <c r="D35" s="16"/>
      <c r="V35" s="51"/>
    </row>
    <row r="36" spans="2:24" ht="56.25" customHeight="1">
      <c r="B36" s="39" t="s">
        <v>16</v>
      </c>
      <c r="C36" s="35" t="s">
        <v>17</v>
      </c>
      <c r="D36" s="35" t="s">
        <v>18</v>
      </c>
      <c r="E36" s="35" t="s">
        <v>19</v>
      </c>
      <c r="F36" s="35" t="s">
        <v>20</v>
      </c>
      <c r="G36" s="35" t="s">
        <v>21</v>
      </c>
      <c r="H36" s="35" t="s">
        <v>22</v>
      </c>
      <c r="I36" s="35" t="s">
        <v>23</v>
      </c>
      <c r="J36" s="35" t="s">
        <v>24</v>
      </c>
      <c r="K36" s="35" t="s">
        <v>25</v>
      </c>
      <c r="L36" s="35" t="s">
        <v>26</v>
      </c>
      <c r="M36" s="35" t="s">
        <v>27</v>
      </c>
      <c r="N36" s="35" t="s">
        <v>28</v>
      </c>
      <c r="O36" s="35" t="s">
        <v>29</v>
      </c>
      <c r="P36" s="35" t="s">
        <v>30</v>
      </c>
      <c r="Q36" s="35" t="s">
        <v>31</v>
      </c>
      <c r="R36" s="35" t="s">
        <v>32</v>
      </c>
      <c r="S36" s="35" t="s">
        <v>33</v>
      </c>
      <c r="T36" s="35" t="s">
        <v>34</v>
      </c>
      <c r="U36" s="35" t="s">
        <v>35</v>
      </c>
      <c r="V36" s="52" t="s">
        <v>36</v>
      </c>
    </row>
    <row r="37" spans="2:24" ht="59.25" customHeight="1">
      <c r="B37" s="145">
        <v>1</v>
      </c>
      <c r="C37" s="36" t="s">
        <v>62</v>
      </c>
      <c r="D37" s="7" t="s">
        <v>63</v>
      </c>
      <c r="E37" s="7" t="s">
        <v>64</v>
      </c>
      <c r="F37" s="32" t="s">
        <v>65</v>
      </c>
      <c r="G37" s="7" t="s">
        <v>66</v>
      </c>
      <c r="H37" s="74"/>
      <c r="I37" s="9"/>
      <c r="J37" s="9"/>
      <c r="K37" s="74"/>
      <c r="L37" s="9"/>
      <c r="M37" s="9"/>
      <c r="N37" s="74"/>
      <c r="O37" s="9"/>
      <c r="P37" s="9"/>
      <c r="Q37" s="74"/>
      <c r="R37" s="9"/>
      <c r="S37" s="9"/>
      <c r="T37" s="10">
        <f t="shared" ref="T37:T42" si="2" xml:space="preserve"> COUNTA(H37:S37)</f>
        <v>0</v>
      </c>
      <c r="U37" s="8">
        <f>T37/4</f>
        <v>0</v>
      </c>
      <c r="V37" s="337">
        <f>SUM(U37:U42)/COUNTA(C37:C42)</f>
        <v>0</v>
      </c>
    </row>
    <row r="38" spans="2:24" ht="73.5" customHeight="1">
      <c r="B38" s="145">
        <v>2</v>
      </c>
      <c r="C38" s="36" t="s">
        <v>67</v>
      </c>
      <c r="D38" s="7" t="s">
        <v>63</v>
      </c>
      <c r="E38" s="7" t="s">
        <v>64</v>
      </c>
      <c r="F38" s="32" t="s">
        <v>68</v>
      </c>
      <c r="G38" s="7" t="s">
        <v>69</v>
      </c>
      <c r="H38" s="74"/>
      <c r="I38" s="9"/>
      <c r="J38" s="9"/>
      <c r="K38" s="9"/>
      <c r="L38" s="9"/>
      <c r="M38" s="74"/>
      <c r="N38" s="9"/>
      <c r="O38" s="9"/>
      <c r="P38" s="9"/>
      <c r="Q38" s="9"/>
      <c r="R38" s="9"/>
      <c r="S38" s="9"/>
      <c r="T38" s="10">
        <f t="shared" si="2"/>
        <v>0</v>
      </c>
      <c r="U38" s="8">
        <f>T38/2</f>
        <v>0</v>
      </c>
      <c r="V38" s="338"/>
    </row>
    <row r="39" spans="2:24" ht="117.75" customHeight="1">
      <c r="B39" s="145">
        <v>3</v>
      </c>
      <c r="C39" s="72" t="s">
        <v>70</v>
      </c>
      <c r="D39" s="7" t="s">
        <v>63</v>
      </c>
      <c r="E39" s="7" t="s">
        <v>64</v>
      </c>
      <c r="F39" s="32" t="s">
        <v>71</v>
      </c>
      <c r="G39" s="7" t="s">
        <v>72</v>
      </c>
      <c r="H39" s="9"/>
      <c r="I39" s="9"/>
      <c r="J39" s="74"/>
      <c r="K39" s="9"/>
      <c r="L39" s="9"/>
      <c r="M39" s="9"/>
      <c r="N39" s="9"/>
      <c r="O39" s="9"/>
      <c r="P39" s="9"/>
      <c r="Q39" s="9"/>
      <c r="R39" s="9"/>
      <c r="S39" s="9"/>
      <c r="T39" s="10">
        <f t="shared" si="2"/>
        <v>0</v>
      </c>
      <c r="U39" s="8">
        <f>T39/1</f>
        <v>0</v>
      </c>
      <c r="V39" s="338"/>
      <c r="X39" s="17"/>
    </row>
    <row r="40" spans="2:24" ht="68.25" customHeight="1">
      <c r="B40" s="145">
        <v>4</v>
      </c>
      <c r="C40" s="72" t="s">
        <v>73</v>
      </c>
      <c r="D40" s="7" t="s">
        <v>63</v>
      </c>
      <c r="E40" s="7" t="s">
        <v>74</v>
      </c>
      <c r="F40" s="6" t="s">
        <v>75</v>
      </c>
      <c r="G40" s="7" t="s">
        <v>76</v>
      </c>
      <c r="H40" s="9"/>
      <c r="I40" s="74"/>
      <c r="J40" s="9"/>
      <c r="K40" s="9"/>
      <c r="L40" s="9"/>
      <c r="M40" s="9"/>
      <c r="N40" s="9"/>
      <c r="O40" s="9"/>
      <c r="P40" s="9"/>
      <c r="Q40" s="9"/>
      <c r="R40" s="9"/>
      <c r="S40" s="9"/>
      <c r="T40" s="10">
        <f t="shared" si="2"/>
        <v>0</v>
      </c>
      <c r="U40" s="8">
        <f>T40/1</f>
        <v>0</v>
      </c>
      <c r="V40" s="338"/>
    </row>
    <row r="41" spans="2:24" ht="81" customHeight="1">
      <c r="B41" s="145">
        <v>5</v>
      </c>
      <c r="C41" s="72" t="s">
        <v>77</v>
      </c>
      <c r="D41" s="7" t="s">
        <v>63</v>
      </c>
      <c r="E41" s="7" t="s">
        <v>78</v>
      </c>
      <c r="F41" s="6" t="s">
        <v>79</v>
      </c>
      <c r="G41" s="7" t="s">
        <v>80</v>
      </c>
      <c r="H41" s="74"/>
      <c r="I41" s="9"/>
      <c r="J41" s="9"/>
      <c r="K41" s="9"/>
      <c r="L41" s="9"/>
      <c r="M41" s="74"/>
      <c r="N41" s="9"/>
      <c r="O41" s="9"/>
      <c r="P41" s="9"/>
      <c r="Q41" s="9"/>
      <c r="R41" s="9"/>
      <c r="S41" s="9"/>
      <c r="T41" s="10">
        <f t="shared" si="2"/>
        <v>0</v>
      </c>
      <c r="U41" s="8">
        <f>T41/2</f>
        <v>0</v>
      </c>
      <c r="V41" s="338"/>
    </row>
    <row r="42" spans="2:24" ht="111" customHeight="1" thickBot="1">
      <c r="B42" s="43">
        <v>6</v>
      </c>
      <c r="C42" s="85" t="s">
        <v>81</v>
      </c>
      <c r="D42" s="42" t="s">
        <v>63</v>
      </c>
      <c r="E42" s="42" t="s">
        <v>82</v>
      </c>
      <c r="F42" s="45" t="s">
        <v>83</v>
      </c>
      <c r="G42" s="42" t="s">
        <v>84</v>
      </c>
      <c r="H42" s="46"/>
      <c r="I42" s="46"/>
      <c r="J42" s="86"/>
      <c r="K42" s="46"/>
      <c r="L42" s="46"/>
      <c r="M42" s="46"/>
      <c r="N42" s="46"/>
      <c r="O42" s="46"/>
      <c r="P42" s="46"/>
      <c r="Q42" s="46"/>
      <c r="R42" s="46"/>
      <c r="S42" s="46"/>
      <c r="T42" s="41">
        <f t="shared" si="2"/>
        <v>0</v>
      </c>
      <c r="U42" s="87">
        <f>T42/1</f>
        <v>0</v>
      </c>
      <c r="V42" s="339"/>
    </row>
    <row r="43" spans="2:24" ht="15.75" thickBot="1">
      <c r="V43" s="53"/>
    </row>
    <row r="44" spans="2:24" ht="33.75" customHeight="1" thickBot="1">
      <c r="C44" s="84" t="s">
        <v>85</v>
      </c>
      <c r="D44" s="18"/>
      <c r="V44" s="54"/>
    </row>
    <row r="45" spans="2:24" ht="48.75" customHeight="1" thickBot="1">
      <c r="B45" s="40" t="s">
        <v>16</v>
      </c>
      <c r="C45" s="34" t="s">
        <v>17</v>
      </c>
      <c r="D45" s="34" t="s">
        <v>18</v>
      </c>
      <c r="E45" s="34" t="s">
        <v>19</v>
      </c>
      <c r="F45" s="34" t="s">
        <v>20</v>
      </c>
      <c r="G45" s="34" t="s">
        <v>21</v>
      </c>
      <c r="H45" s="34" t="s">
        <v>22</v>
      </c>
      <c r="I45" s="34" t="s">
        <v>23</v>
      </c>
      <c r="J45" s="34" t="s">
        <v>24</v>
      </c>
      <c r="K45" s="34" t="s">
        <v>25</v>
      </c>
      <c r="L45" s="34" t="s">
        <v>26</v>
      </c>
      <c r="M45" s="34" t="s">
        <v>27</v>
      </c>
      <c r="N45" s="34" t="s">
        <v>28</v>
      </c>
      <c r="O45" s="34" t="s">
        <v>29</v>
      </c>
      <c r="P45" s="34" t="s">
        <v>30</v>
      </c>
      <c r="Q45" s="34" t="s">
        <v>31</v>
      </c>
      <c r="R45" s="34" t="s">
        <v>32</v>
      </c>
      <c r="S45" s="34" t="s">
        <v>33</v>
      </c>
      <c r="T45" s="34" t="s">
        <v>34</v>
      </c>
      <c r="U45" s="34" t="s">
        <v>35</v>
      </c>
      <c r="V45" s="88" t="s">
        <v>36</v>
      </c>
    </row>
    <row r="46" spans="2:24" ht="48.75" customHeight="1" thickBot="1">
      <c r="B46" s="126"/>
      <c r="C46" s="128" t="s">
        <v>86</v>
      </c>
      <c r="D46" s="180" t="s">
        <v>55</v>
      </c>
      <c r="E46" s="180" t="s">
        <v>87</v>
      </c>
      <c r="F46" s="180" t="s">
        <v>88</v>
      </c>
      <c r="G46" s="123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24">
        <f xml:space="preserve"> COUNTA(H46:S46)</f>
        <v>0</v>
      </c>
      <c r="U46" s="59">
        <f>T46/1</f>
        <v>0</v>
      </c>
      <c r="V46" s="124"/>
    </row>
    <row r="47" spans="2:24" ht="48.75" customHeight="1" thickBot="1">
      <c r="B47" s="126"/>
      <c r="C47" s="128" t="s">
        <v>89</v>
      </c>
      <c r="D47" s="180" t="s">
        <v>55</v>
      </c>
      <c r="E47" s="180" t="s">
        <v>87</v>
      </c>
      <c r="F47" s="180" t="s">
        <v>88</v>
      </c>
      <c r="G47" s="123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24">
        <f t="shared" ref="T47:T48" si="3" xml:space="preserve"> COUNTA(H47:S47)</f>
        <v>0</v>
      </c>
      <c r="U47" s="59">
        <f t="shared" ref="U47:U48" si="4">T47/1</f>
        <v>0</v>
      </c>
      <c r="V47" s="124"/>
    </row>
    <row r="48" spans="2:24" ht="48.75" customHeight="1" thickBot="1">
      <c r="B48" s="126"/>
      <c r="C48" s="128" t="s">
        <v>90</v>
      </c>
      <c r="D48" s="180" t="s">
        <v>55</v>
      </c>
      <c r="E48" s="180" t="s">
        <v>91</v>
      </c>
      <c r="F48" s="180" t="s">
        <v>92</v>
      </c>
      <c r="G48" s="123"/>
      <c r="H48" s="127"/>
      <c r="I48" s="127"/>
      <c r="J48" s="127"/>
      <c r="K48" s="127"/>
      <c r="L48" s="127"/>
      <c r="M48" s="127"/>
      <c r="N48" s="123"/>
      <c r="O48" s="123"/>
      <c r="P48" s="123"/>
      <c r="Q48" s="123"/>
      <c r="R48" s="123"/>
      <c r="S48" s="123"/>
      <c r="T48" s="24">
        <f t="shared" si="3"/>
        <v>0</v>
      </c>
      <c r="U48" s="59">
        <f t="shared" si="4"/>
        <v>0</v>
      </c>
      <c r="V48" s="124"/>
    </row>
    <row r="49" spans="2:22" ht="39.75" customHeight="1" thickBot="1">
      <c r="B49" s="125">
        <v>1</v>
      </c>
      <c r="C49" s="63" t="s">
        <v>93</v>
      </c>
      <c r="D49" s="23" t="s">
        <v>38</v>
      </c>
      <c r="E49" s="57" t="s">
        <v>94</v>
      </c>
      <c r="F49" s="58" t="s">
        <v>95</v>
      </c>
      <c r="G49" s="57" t="s">
        <v>80</v>
      </c>
      <c r="H49" s="24"/>
      <c r="I49" s="77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>
        <f xml:space="preserve"> COUNTA(H49:S49)</f>
        <v>0</v>
      </c>
      <c r="U49" s="59">
        <f>T49/1</f>
        <v>0</v>
      </c>
      <c r="V49" s="340">
        <f>SUM(U49:U63)/COUNTA(C49:C63)</f>
        <v>0</v>
      </c>
    </row>
    <row r="50" spans="2:22" ht="40.5" customHeight="1" thickBot="1">
      <c r="B50" s="89">
        <v>2</v>
      </c>
      <c r="C50" s="60" t="s">
        <v>96</v>
      </c>
      <c r="D50" s="13" t="s">
        <v>38</v>
      </c>
      <c r="E50" s="7" t="s">
        <v>94</v>
      </c>
      <c r="F50" s="6" t="s">
        <v>95</v>
      </c>
      <c r="G50" s="57" t="s">
        <v>80</v>
      </c>
      <c r="H50" s="10"/>
      <c r="I50" s="75"/>
      <c r="J50" s="10"/>
      <c r="K50" s="10"/>
      <c r="L50" s="10"/>
      <c r="M50" s="7"/>
      <c r="N50" s="75"/>
      <c r="O50" s="10"/>
      <c r="P50" s="10"/>
      <c r="Q50" s="10"/>
      <c r="R50" s="10"/>
      <c r="S50" s="10"/>
      <c r="T50" s="10">
        <f xml:space="preserve"> COUNTA(H50:S50)</f>
        <v>0</v>
      </c>
      <c r="U50" s="4">
        <f>T50/2</f>
        <v>0</v>
      </c>
      <c r="V50" s="341"/>
    </row>
    <row r="51" spans="2:22" ht="37.5" customHeight="1" thickBot="1">
      <c r="B51" s="89">
        <v>4</v>
      </c>
      <c r="C51" s="60" t="s">
        <v>97</v>
      </c>
      <c r="D51" s="13" t="s">
        <v>38</v>
      </c>
      <c r="E51" s="7" t="s">
        <v>98</v>
      </c>
      <c r="F51" s="6" t="s">
        <v>99</v>
      </c>
      <c r="G51" s="57" t="s">
        <v>80</v>
      </c>
      <c r="H51" s="10"/>
      <c r="I51" s="10"/>
      <c r="J51" s="75"/>
      <c r="K51" s="10"/>
      <c r="L51" s="10"/>
      <c r="M51" s="10"/>
      <c r="N51" s="10"/>
      <c r="O51" s="10"/>
      <c r="P51" s="10"/>
      <c r="Q51" s="10"/>
      <c r="R51" s="10"/>
      <c r="S51" s="10"/>
      <c r="T51" s="10">
        <f xml:space="preserve"> COUNTA(H51:S51)</f>
        <v>0</v>
      </c>
      <c r="U51" s="4">
        <f>T51/1</f>
        <v>0</v>
      </c>
      <c r="V51" s="341"/>
    </row>
    <row r="52" spans="2:22" ht="31.5" customHeight="1" thickBot="1">
      <c r="B52" s="89">
        <v>5</v>
      </c>
      <c r="C52" s="63" t="s">
        <v>100</v>
      </c>
      <c r="D52" s="64" t="s">
        <v>38</v>
      </c>
      <c r="E52" s="33" t="s">
        <v>101</v>
      </c>
      <c r="F52" s="5" t="s">
        <v>102</v>
      </c>
      <c r="G52" s="57" t="s">
        <v>80</v>
      </c>
      <c r="H52" s="79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>
        <f t="shared" ref="T52:T61" si="5" xml:space="preserve"> COUNTA(H52:S52)</f>
        <v>0</v>
      </c>
      <c r="U52" s="66">
        <f>T52/1</f>
        <v>0</v>
      </c>
      <c r="V52" s="341"/>
    </row>
    <row r="53" spans="2:22" ht="42" customHeight="1">
      <c r="B53" s="89">
        <v>6</v>
      </c>
      <c r="C53" s="60" t="s">
        <v>103</v>
      </c>
      <c r="D53" s="13" t="s">
        <v>38</v>
      </c>
      <c r="E53" s="7" t="s">
        <v>101</v>
      </c>
      <c r="F53" s="6" t="s">
        <v>104</v>
      </c>
      <c r="G53" s="57" t="s">
        <v>80</v>
      </c>
      <c r="H53" s="10"/>
      <c r="I53" s="10"/>
      <c r="J53" s="10"/>
      <c r="K53" s="75"/>
      <c r="L53" s="10"/>
      <c r="M53" s="10"/>
      <c r="N53" s="75"/>
      <c r="O53" s="10"/>
      <c r="P53" s="10"/>
      <c r="Q53" s="75"/>
      <c r="R53" s="10"/>
      <c r="S53" s="10"/>
      <c r="T53" s="10">
        <f t="shared" si="5"/>
        <v>0</v>
      </c>
      <c r="U53" s="4">
        <f>T53/4</f>
        <v>0</v>
      </c>
      <c r="V53" s="341"/>
    </row>
    <row r="54" spans="2:22" ht="39.75" customHeight="1">
      <c r="B54" s="89">
        <v>7</v>
      </c>
      <c r="C54" s="61" t="s">
        <v>105</v>
      </c>
      <c r="D54" s="13" t="s">
        <v>38</v>
      </c>
      <c r="E54" s="7" t="s">
        <v>101</v>
      </c>
      <c r="F54" s="6" t="s">
        <v>104</v>
      </c>
      <c r="G54" s="7" t="s">
        <v>106</v>
      </c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10"/>
      <c r="T54" s="10">
        <f t="shared" si="5"/>
        <v>0</v>
      </c>
      <c r="U54" s="4">
        <f>T54/12</f>
        <v>0</v>
      </c>
      <c r="V54" s="341"/>
    </row>
    <row r="55" spans="2:22" ht="34.5" customHeight="1">
      <c r="B55" s="89">
        <v>8</v>
      </c>
      <c r="C55" s="61" t="s">
        <v>107</v>
      </c>
      <c r="D55" s="13" t="s">
        <v>38</v>
      </c>
      <c r="E55" s="7" t="s">
        <v>101</v>
      </c>
      <c r="F55" s="6" t="s">
        <v>104</v>
      </c>
      <c r="G55" s="7" t="s">
        <v>80</v>
      </c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10"/>
      <c r="T55" s="10">
        <f t="shared" si="5"/>
        <v>0</v>
      </c>
      <c r="U55" s="4">
        <f>T55/12</f>
        <v>0</v>
      </c>
      <c r="V55" s="341"/>
    </row>
    <row r="56" spans="2:22" ht="55.5" customHeight="1">
      <c r="B56" s="89">
        <v>9</v>
      </c>
      <c r="C56" s="67" t="s">
        <v>108</v>
      </c>
      <c r="D56" s="64" t="s">
        <v>38</v>
      </c>
      <c r="E56" s="33" t="s">
        <v>109</v>
      </c>
      <c r="F56" s="5" t="s">
        <v>110</v>
      </c>
      <c r="G56" s="33" t="s">
        <v>111</v>
      </c>
      <c r="H56" s="65"/>
      <c r="I56" s="65"/>
      <c r="J56" s="65"/>
      <c r="K56" s="75"/>
      <c r="L56" s="65"/>
      <c r="M56" s="65"/>
      <c r="N56" s="65"/>
      <c r="O56" s="75"/>
      <c r="P56" s="65"/>
      <c r="Q56" s="65"/>
      <c r="R56" s="65"/>
      <c r="S56" s="65"/>
      <c r="T56" s="65">
        <f t="shared" si="5"/>
        <v>0</v>
      </c>
      <c r="U56" s="83">
        <f>T56/2</f>
        <v>0</v>
      </c>
      <c r="V56" s="341"/>
    </row>
    <row r="57" spans="2:22" ht="39" customHeight="1">
      <c r="B57" s="89">
        <v>10</v>
      </c>
      <c r="C57" s="61" t="s">
        <v>112</v>
      </c>
      <c r="D57" s="13" t="s">
        <v>113</v>
      </c>
      <c r="E57" s="7" t="s">
        <v>109</v>
      </c>
      <c r="F57" s="6" t="s">
        <v>114</v>
      </c>
      <c r="G57" s="7" t="s">
        <v>111</v>
      </c>
      <c r="H57" s="10"/>
      <c r="I57" s="10"/>
      <c r="J57" s="10"/>
      <c r="K57" s="10"/>
      <c r="L57" s="10"/>
      <c r="M57" s="10"/>
      <c r="N57" s="10"/>
      <c r="O57" s="75"/>
      <c r="P57" s="10"/>
      <c r="Q57" s="10"/>
      <c r="R57" s="10"/>
      <c r="S57" s="10"/>
      <c r="T57" s="10">
        <f t="shared" si="5"/>
        <v>0</v>
      </c>
      <c r="U57" s="4">
        <f>T57/1</f>
        <v>0</v>
      </c>
      <c r="V57" s="341"/>
    </row>
    <row r="58" spans="2:22" ht="42.75" customHeight="1">
      <c r="B58" s="89">
        <v>11</v>
      </c>
      <c r="C58" s="61" t="s">
        <v>115</v>
      </c>
      <c r="D58" s="13" t="s">
        <v>113</v>
      </c>
      <c r="E58" s="7" t="s">
        <v>109</v>
      </c>
      <c r="F58" s="6" t="s">
        <v>114</v>
      </c>
      <c r="G58" s="7" t="s">
        <v>111</v>
      </c>
      <c r="H58" s="10"/>
      <c r="I58" s="10"/>
      <c r="J58" s="10"/>
      <c r="K58" s="10"/>
      <c r="L58" s="75"/>
      <c r="M58" s="10"/>
      <c r="N58" s="10"/>
      <c r="O58" s="10"/>
      <c r="P58" s="75"/>
      <c r="Q58" s="10"/>
      <c r="R58" s="10"/>
      <c r="S58" s="10"/>
      <c r="T58" s="10">
        <f t="shared" si="5"/>
        <v>0</v>
      </c>
      <c r="U58" s="4">
        <f>T58/2</f>
        <v>0</v>
      </c>
      <c r="V58" s="341"/>
    </row>
    <row r="59" spans="2:22" ht="45" customHeight="1">
      <c r="B59" s="89">
        <v>12</v>
      </c>
      <c r="C59" s="60" t="s">
        <v>116</v>
      </c>
      <c r="D59" s="13" t="s">
        <v>38</v>
      </c>
      <c r="E59" s="7" t="s">
        <v>109</v>
      </c>
      <c r="F59" s="6" t="s">
        <v>117</v>
      </c>
      <c r="G59" s="7" t="s">
        <v>111</v>
      </c>
      <c r="H59" s="10"/>
      <c r="I59" s="10"/>
      <c r="J59" s="10"/>
      <c r="K59" s="10"/>
      <c r="L59" s="10"/>
      <c r="M59" s="75"/>
      <c r="N59" s="10"/>
      <c r="O59" s="10"/>
      <c r="P59" s="10"/>
      <c r="Q59" s="10"/>
      <c r="R59" s="10"/>
      <c r="S59" s="10"/>
      <c r="T59" s="10">
        <f t="shared" si="5"/>
        <v>0</v>
      </c>
      <c r="U59" s="4">
        <f>T59/1</f>
        <v>0</v>
      </c>
      <c r="V59" s="341"/>
    </row>
    <row r="60" spans="2:22" ht="51" customHeight="1">
      <c r="B60" s="89">
        <v>13</v>
      </c>
      <c r="C60" s="61" t="s">
        <v>118</v>
      </c>
      <c r="D60" s="13" t="s">
        <v>38</v>
      </c>
      <c r="E60" s="7" t="s">
        <v>119</v>
      </c>
      <c r="F60" s="6" t="s">
        <v>120</v>
      </c>
      <c r="G60" s="7" t="s">
        <v>111</v>
      </c>
      <c r="H60" s="10"/>
      <c r="I60" s="10"/>
      <c r="J60" s="10"/>
      <c r="K60" s="10"/>
      <c r="L60" s="10"/>
      <c r="M60" s="10"/>
      <c r="N60" s="10"/>
      <c r="O60" s="10"/>
      <c r="P60" s="75"/>
      <c r="Q60" s="75"/>
      <c r="R60" s="10"/>
      <c r="S60" s="10"/>
      <c r="T60" s="10">
        <f t="shared" si="5"/>
        <v>0</v>
      </c>
      <c r="U60" s="4">
        <f t="shared" ref="U60:U61" si="6">T60/1</f>
        <v>0</v>
      </c>
      <c r="V60" s="341"/>
    </row>
    <row r="61" spans="2:22" ht="51" customHeight="1">
      <c r="B61" s="89">
        <v>14</v>
      </c>
      <c r="C61" s="60" t="s">
        <v>121</v>
      </c>
      <c r="D61" s="13" t="s">
        <v>38</v>
      </c>
      <c r="E61" s="7" t="s">
        <v>109</v>
      </c>
      <c r="F61" s="6" t="s">
        <v>122</v>
      </c>
      <c r="G61" s="7" t="s">
        <v>123</v>
      </c>
      <c r="H61" s="10"/>
      <c r="I61" s="10"/>
      <c r="J61" s="10"/>
      <c r="K61" s="10"/>
      <c r="L61" s="10"/>
      <c r="M61" s="75"/>
      <c r="N61" s="75"/>
      <c r="O61" s="75"/>
      <c r="P61" s="10"/>
      <c r="Q61" s="10"/>
      <c r="R61" s="10"/>
      <c r="S61" s="10"/>
      <c r="T61" s="10">
        <f t="shared" si="5"/>
        <v>0</v>
      </c>
      <c r="U61" s="4">
        <f t="shared" si="6"/>
        <v>0</v>
      </c>
      <c r="V61" s="341"/>
    </row>
    <row r="62" spans="2:22" ht="146.25" customHeight="1">
      <c r="B62" s="89">
        <v>15</v>
      </c>
      <c r="C62" s="68" t="s">
        <v>124</v>
      </c>
      <c r="D62" s="64" t="s">
        <v>125</v>
      </c>
      <c r="E62" s="33" t="s">
        <v>126</v>
      </c>
      <c r="F62" s="19" t="s">
        <v>127</v>
      </c>
      <c r="G62" s="33" t="s">
        <v>128</v>
      </c>
      <c r="H62" s="65"/>
      <c r="I62" s="78"/>
      <c r="J62" s="65"/>
      <c r="K62" s="65"/>
      <c r="L62" s="65"/>
      <c r="M62" s="65"/>
      <c r="N62" s="65"/>
      <c r="O62" s="78"/>
      <c r="P62" s="65"/>
      <c r="Q62" s="65"/>
      <c r="R62" s="65"/>
      <c r="S62" s="65"/>
      <c r="T62" s="65">
        <f xml:space="preserve"> COUNTA(H62:S62)</f>
        <v>0</v>
      </c>
      <c r="U62" s="66">
        <f>T62/2</f>
        <v>0</v>
      </c>
      <c r="V62" s="341"/>
    </row>
    <row r="63" spans="2:22" ht="66.75" customHeight="1">
      <c r="B63" s="89">
        <v>16</v>
      </c>
      <c r="C63" s="60" t="s">
        <v>129</v>
      </c>
      <c r="D63" s="13" t="s">
        <v>125</v>
      </c>
      <c r="E63" s="33" t="s">
        <v>126</v>
      </c>
      <c r="F63" s="19" t="s">
        <v>130</v>
      </c>
      <c r="G63" s="7" t="s">
        <v>128</v>
      </c>
      <c r="H63" s="10"/>
      <c r="I63" s="10"/>
      <c r="J63" s="10"/>
      <c r="K63" s="10"/>
      <c r="L63" s="10"/>
      <c r="M63" s="10"/>
      <c r="N63" s="10"/>
      <c r="O63" s="10"/>
      <c r="P63" s="75"/>
      <c r="Q63" s="75"/>
      <c r="R63" s="10"/>
      <c r="S63" s="10"/>
      <c r="T63" s="10">
        <f xml:space="preserve"> COUNTA(H63:S63)</f>
        <v>0</v>
      </c>
      <c r="U63" s="4">
        <f>T63/1</f>
        <v>0</v>
      </c>
      <c r="V63" s="341"/>
    </row>
    <row r="64" spans="2:22" ht="27" customHeight="1" thickBot="1">
      <c r="B64" s="3"/>
      <c r="U64" s="3"/>
      <c r="V64" s="51"/>
    </row>
    <row r="65" spans="2:22" ht="33" customHeight="1" thickBot="1">
      <c r="B65" s="3"/>
      <c r="C65" s="84" t="s">
        <v>131</v>
      </c>
      <c r="D65" s="16"/>
      <c r="U65" s="14"/>
      <c r="V65" s="55"/>
    </row>
    <row r="66" spans="2:22" ht="48.75" customHeight="1">
      <c r="B66" s="39" t="s">
        <v>16</v>
      </c>
      <c r="C66" s="35" t="s">
        <v>17</v>
      </c>
      <c r="D66" s="35" t="s">
        <v>18</v>
      </c>
      <c r="E66" s="35" t="s">
        <v>19</v>
      </c>
      <c r="F66" s="35" t="s">
        <v>20</v>
      </c>
      <c r="G66" s="35" t="s">
        <v>21</v>
      </c>
      <c r="H66" s="35" t="s">
        <v>22</v>
      </c>
      <c r="I66" s="35" t="s">
        <v>23</v>
      </c>
      <c r="J66" s="35" t="s">
        <v>24</v>
      </c>
      <c r="K66" s="35" t="s">
        <v>25</v>
      </c>
      <c r="L66" s="35" t="s">
        <v>26</v>
      </c>
      <c r="M66" s="35" t="s">
        <v>27</v>
      </c>
      <c r="N66" s="35" t="s">
        <v>28</v>
      </c>
      <c r="O66" s="35" t="s">
        <v>29</v>
      </c>
      <c r="P66" s="35" t="s">
        <v>30</v>
      </c>
      <c r="Q66" s="35" t="s">
        <v>31</v>
      </c>
      <c r="R66" s="35" t="s">
        <v>32</v>
      </c>
      <c r="S66" s="35" t="s">
        <v>33</v>
      </c>
      <c r="T66" s="35" t="s">
        <v>34</v>
      </c>
      <c r="U66" s="90" t="s">
        <v>35</v>
      </c>
      <c r="V66" s="55"/>
    </row>
    <row r="67" spans="2:22" ht="74.25" customHeight="1">
      <c r="B67" s="145">
        <v>1</v>
      </c>
      <c r="C67" s="104" t="s">
        <v>132</v>
      </c>
      <c r="D67" s="13" t="s">
        <v>125</v>
      </c>
      <c r="E67" s="7" t="s">
        <v>133</v>
      </c>
      <c r="F67" s="6" t="s">
        <v>134</v>
      </c>
      <c r="G67" s="7" t="s">
        <v>135</v>
      </c>
      <c r="H67" s="10"/>
      <c r="I67" s="10"/>
      <c r="J67" s="75"/>
      <c r="K67" s="75"/>
      <c r="L67" s="10"/>
      <c r="M67" s="10"/>
      <c r="N67" s="10"/>
      <c r="O67" s="75"/>
      <c r="P67" s="75"/>
      <c r="Q67" s="80"/>
      <c r="R67" s="10"/>
      <c r="S67" s="10"/>
      <c r="T67" s="10">
        <f xml:space="preserve"> COUNTA(H67:S67)</f>
        <v>0</v>
      </c>
      <c r="U67" s="91" t="str">
        <f>IF(AND(T67&gt;=1),"Ejecutado"," " )</f>
        <v xml:space="preserve"> </v>
      </c>
      <c r="V67" s="55"/>
    </row>
    <row r="68" spans="2:22" ht="74.25" customHeight="1">
      <c r="B68" s="145"/>
      <c r="C68" s="104" t="s">
        <v>136</v>
      </c>
      <c r="D68" s="64" t="s">
        <v>137</v>
      </c>
      <c r="E68" s="7" t="s">
        <v>133</v>
      </c>
      <c r="F68" s="19" t="s">
        <v>138</v>
      </c>
      <c r="G68" s="7" t="s">
        <v>139</v>
      </c>
      <c r="H68" s="10"/>
      <c r="I68" s="10"/>
      <c r="J68" s="75"/>
      <c r="K68" s="75"/>
      <c r="L68" s="10"/>
      <c r="M68" s="10"/>
      <c r="N68" s="10"/>
      <c r="O68" s="75"/>
      <c r="P68" s="75"/>
      <c r="Q68" s="80"/>
      <c r="R68" s="10"/>
      <c r="S68" s="10"/>
      <c r="T68" s="10"/>
      <c r="U68" s="91"/>
      <c r="V68" s="55"/>
    </row>
    <row r="69" spans="2:22" ht="74.25" customHeight="1">
      <c r="B69" s="145"/>
      <c r="C69" s="104" t="s">
        <v>140</v>
      </c>
      <c r="D69" s="64" t="s">
        <v>137</v>
      </c>
      <c r="E69" s="7" t="s">
        <v>133</v>
      </c>
      <c r="F69" s="19" t="s">
        <v>141</v>
      </c>
      <c r="G69" s="7" t="s">
        <v>139</v>
      </c>
      <c r="H69" s="10"/>
      <c r="I69" s="10"/>
      <c r="J69" s="75"/>
      <c r="K69" s="75"/>
      <c r="L69" s="10"/>
      <c r="M69" s="10"/>
      <c r="N69" s="10"/>
      <c r="O69" s="75"/>
      <c r="P69" s="75"/>
      <c r="Q69" s="80"/>
      <c r="R69" s="10"/>
      <c r="S69" s="10"/>
      <c r="T69" s="10"/>
      <c r="U69" s="91"/>
      <c r="V69" s="55"/>
    </row>
    <row r="70" spans="2:22" ht="88.5" customHeight="1">
      <c r="B70" s="145">
        <v>2</v>
      </c>
      <c r="C70" s="72" t="s">
        <v>142</v>
      </c>
      <c r="D70" s="5" t="s">
        <v>143</v>
      </c>
      <c r="E70" s="33" t="s">
        <v>144</v>
      </c>
      <c r="F70" s="19" t="s">
        <v>145</v>
      </c>
      <c r="G70" s="7" t="s">
        <v>146</v>
      </c>
      <c r="H70" s="10"/>
      <c r="I70" s="10"/>
      <c r="J70" s="75"/>
      <c r="K70" s="10"/>
      <c r="L70" s="10"/>
      <c r="M70" s="10"/>
      <c r="N70" s="10"/>
      <c r="O70" s="10"/>
      <c r="P70" s="75"/>
      <c r="Q70" s="75"/>
      <c r="R70" s="75"/>
      <c r="S70" s="10"/>
      <c r="T70" s="10">
        <f xml:space="preserve"> COUNTA(H70:S70)</f>
        <v>0</v>
      </c>
      <c r="U70" s="91" t="str">
        <f>IF(AND(T70&gt;=1),"Ejecutado"," " )</f>
        <v xml:space="preserve"> </v>
      </c>
      <c r="V70" s="55"/>
    </row>
    <row r="71" spans="2:22" ht="156.75" customHeight="1">
      <c r="B71" s="145">
        <v>3</v>
      </c>
      <c r="C71" s="72" t="s">
        <v>147</v>
      </c>
      <c r="D71" s="5" t="s">
        <v>137</v>
      </c>
      <c r="E71" s="33" t="s">
        <v>148</v>
      </c>
      <c r="F71" s="19" t="s">
        <v>149</v>
      </c>
      <c r="G71" s="7" t="s">
        <v>150</v>
      </c>
      <c r="H71" s="10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10">
        <f xml:space="preserve"> COUNTA(H71:S71)</f>
        <v>0</v>
      </c>
      <c r="U71" s="91" t="str">
        <f>IF(AND(T71&gt;=1),"Ejecutado"," " )</f>
        <v xml:space="preserve"> </v>
      </c>
      <c r="V71" s="55"/>
    </row>
    <row r="72" spans="2:22" ht="105.75" customHeight="1" thickBot="1">
      <c r="B72" s="43">
        <v>4</v>
      </c>
      <c r="C72" s="92" t="s">
        <v>151</v>
      </c>
      <c r="D72" s="93" t="s">
        <v>137</v>
      </c>
      <c r="E72" s="62" t="s">
        <v>152</v>
      </c>
      <c r="F72" s="94" t="s">
        <v>153</v>
      </c>
      <c r="G72" s="42" t="s">
        <v>146</v>
      </c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41">
        <f xml:space="preserve"> COUNTA(H72:S72)</f>
        <v>0</v>
      </c>
      <c r="U72" s="95" t="str">
        <f>IF(AND(T72&gt;=1),"Ejecutado"," " )</f>
        <v xml:space="preserve"> </v>
      </c>
      <c r="V72" s="55"/>
    </row>
    <row r="73" spans="2:22" ht="2.4500000000000002" customHeight="1">
      <c r="V73" s="55"/>
    </row>
    <row r="74" spans="2:22" ht="20.25" customHeight="1">
      <c r="B74" s="3" t="s">
        <v>154</v>
      </c>
      <c r="C74" s="73"/>
      <c r="V74" s="55"/>
    </row>
    <row r="75" spans="2:22" ht="19.899999999999999" customHeight="1">
      <c r="V75" s="55"/>
    </row>
    <row r="76" spans="2:22" ht="14.45" customHeight="1"/>
    <row r="77" spans="2:22" ht="19.899999999999999" customHeight="1">
      <c r="R77" s="164"/>
    </row>
    <row r="78" spans="2:22" ht="20.45" customHeight="1"/>
    <row r="79" spans="2:22" s="20" customFormat="1" ht="15.75">
      <c r="B79" s="323" t="s">
        <v>155</v>
      </c>
      <c r="C79" s="323"/>
      <c r="D79" s="323"/>
      <c r="E79" s="323"/>
      <c r="F79" s="21"/>
      <c r="G79" s="69" t="s">
        <v>156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11"/>
      <c r="V79" s="56"/>
    </row>
    <row r="80" spans="2:22">
      <c r="T80" s="12"/>
      <c r="U80" s="3"/>
    </row>
  </sheetData>
  <mergeCells count="19">
    <mergeCell ref="B79:E79"/>
    <mergeCell ref="B7:C7"/>
    <mergeCell ref="D7:V7"/>
    <mergeCell ref="B8:C8"/>
    <mergeCell ref="D8:V8"/>
    <mergeCell ref="B9:C9"/>
    <mergeCell ref="D9:V9"/>
    <mergeCell ref="F15:F28"/>
    <mergeCell ref="V15:V28"/>
    <mergeCell ref="V32:V33"/>
    <mergeCell ref="V37:V42"/>
    <mergeCell ref="V49:V63"/>
    <mergeCell ref="B6:C6"/>
    <mergeCell ref="D6:V6"/>
    <mergeCell ref="B2:C4"/>
    <mergeCell ref="D2:V3"/>
    <mergeCell ref="D4:V4"/>
    <mergeCell ref="B5:C5"/>
    <mergeCell ref="D5:V5"/>
  </mergeCells>
  <pageMargins left="1.4960629921259843" right="0.31496062992125984" top="0.82677165354330717" bottom="0.35433070866141736" header="0.31496062992125984" footer="0.11811023622047245"/>
  <pageSetup paperSize="5" scale="51" orientation="landscape" horizontalDpi="4294967295" verticalDpi="4294967295" r:id="rId1"/>
  <headerFooter>
    <oddFooter>Página &amp;P</oddFooter>
  </headerFooter>
  <rowBreaks count="2" manualBreakCount="2">
    <brk id="42" max="16383" man="1"/>
    <brk id="63" max="21" man="1"/>
  </rowBreaks>
  <drawing r:id="rId2"/>
  <legacyDrawing r:id="rId3"/>
  <oleObjects>
    <mc:AlternateContent xmlns:mc="http://schemas.openxmlformats.org/markup-compatibility/2006">
      <mc:Choice Requires="x14">
        <oleObject progId="Visio.Drawing.11" shapeId="26625" r:id="rId4">
          <objectPr defaultSize="0" autoPict="0" r:id="rId5">
            <anchor moveWithCells="1">
              <from>
                <xdr:col>2</xdr:col>
                <xdr:colOff>476250</xdr:colOff>
                <xdr:row>1</xdr:row>
                <xdr:rowOff>28575</xdr:rowOff>
              </from>
              <to>
                <xdr:col>2</xdr:col>
                <xdr:colOff>3057525</xdr:colOff>
                <xdr:row>3</xdr:row>
                <xdr:rowOff>438150</xdr:rowOff>
              </to>
            </anchor>
          </objectPr>
        </oleObject>
      </mc:Choice>
      <mc:Fallback>
        <oleObject progId="Visio.Drawing.11" shapeId="266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24"/>
  <sheetViews>
    <sheetView showGridLines="0" tabSelected="1" topLeftCell="C6" zoomScale="85" zoomScaleNormal="85" zoomScaleSheetLayoutView="80" zoomScalePageLayoutView="50" workbookViewId="0">
      <selection activeCell="E15" sqref="E15"/>
    </sheetView>
  </sheetViews>
  <sheetFormatPr baseColWidth="10" defaultColWidth="11.5703125" defaultRowHeight="15"/>
  <cols>
    <col min="1" max="1" width="1.28515625" style="3" customWidth="1"/>
    <col min="2" max="2" width="5.28515625" style="1" customWidth="1"/>
    <col min="3" max="3" width="60" style="14" customWidth="1"/>
    <col min="4" max="4" width="24.42578125" style="14" customWidth="1"/>
    <col min="5" max="5" width="31.5703125" style="14" customWidth="1"/>
    <col min="6" max="6" width="49.85546875" style="15" customWidth="1"/>
    <col min="7" max="7" width="19" style="14" customWidth="1"/>
    <col min="8" max="8" width="23.140625" style="14" customWidth="1"/>
    <col min="9" max="9" width="5.28515625" style="14" customWidth="1"/>
    <col min="10" max="14" width="5.7109375" style="14" customWidth="1"/>
    <col min="15" max="15" width="6.7109375" style="14" customWidth="1"/>
    <col min="16" max="20" width="5.7109375" style="14" customWidth="1"/>
    <col min="21" max="21" width="13.5703125" style="14" customWidth="1"/>
    <col min="22" max="22" width="16.85546875" style="1" customWidth="1"/>
    <col min="23" max="23" width="20.85546875" style="50" customWidth="1"/>
    <col min="24" max="24" width="12.42578125" style="3" customWidth="1"/>
    <col min="25" max="16384" width="11.5703125" style="3"/>
  </cols>
  <sheetData>
    <row r="1" spans="1:25" ht="16.5" customHeight="1">
      <c r="B1" s="96"/>
      <c r="C1" s="149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</row>
    <row r="2" spans="1:25" ht="38.25" customHeight="1">
      <c r="B2" s="342"/>
      <c r="C2" s="343"/>
      <c r="D2" s="355" t="s">
        <v>157</v>
      </c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7"/>
    </row>
    <row r="3" spans="1:25" ht="38.25" customHeight="1">
      <c r="B3" s="344"/>
      <c r="C3" s="345"/>
      <c r="D3" s="348" t="s">
        <v>1</v>
      </c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50"/>
    </row>
    <row r="4" spans="1:25" ht="38.25" customHeight="1">
      <c r="B4" s="346"/>
      <c r="C4" s="347"/>
      <c r="D4" s="348" t="s">
        <v>158</v>
      </c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50"/>
    </row>
    <row r="5" spans="1:25" ht="16.5" customHeight="1">
      <c r="C5" s="1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</row>
    <row r="6" spans="1:25" ht="43.5" customHeight="1">
      <c r="C6" s="1"/>
      <c r="D6" s="148"/>
      <c r="E6" s="148"/>
      <c r="F6" s="148"/>
      <c r="G6" s="351" t="s">
        <v>159</v>
      </c>
      <c r="H6" s="351"/>
      <c r="I6" s="352"/>
      <c r="J6" s="353" t="s">
        <v>160</v>
      </c>
      <c r="K6" s="353"/>
      <c r="L6" s="353"/>
      <c r="M6" s="353"/>
      <c r="N6" s="353"/>
      <c r="O6" s="353"/>
      <c r="P6" s="353"/>
      <c r="Q6" s="353"/>
      <c r="R6" s="351" t="s">
        <v>161</v>
      </c>
      <c r="S6" s="351"/>
      <c r="T6" s="351"/>
      <c r="U6" s="351"/>
      <c r="V6" s="354" t="s">
        <v>162</v>
      </c>
      <c r="W6" s="354"/>
    </row>
    <row r="7" spans="1:25" ht="75.75" customHeight="1">
      <c r="B7" s="307" t="s">
        <v>2</v>
      </c>
      <c r="C7" s="307"/>
      <c r="D7" s="358" t="s">
        <v>3</v>
      </c>
      <c r="E7" s="359"/>
      <c r="F7" s="360"/>
      <c r="G7" s="361" t="s">
        <v>4</v>
      </c>
      <c r="H7" s="361"/>
      <c r="I7" s="307"/>
      <c r="J7" s="358" t="s">
        <v>5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59"/>
      <c r="V7" s="359"/>
      <c r="W7" s="360"/>
    </row>
    <row r="8" spans="1:25" ht="54.75" customHeight="1">
      <c r="B8" s="361" t="s">
        <v>6</v>
      </c>
      <c r="C8" s="361"/>
      <c r="D8" s="362" t="s">
        <v>7</v>
      </c>
      <c r="E8" s="362"/>
      <c r="F8" s="362"/>
      <c r="G8" s="361" t="s">
        <v>8</v>
      </c>
      <c r="H8" s="361"/>
      <c r="I8" s="307"/>
      <c r="J8" s="362" t="s">
        <v>9</v>
      </c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62"/>
      <c r="W8" s="362"/>
    </row>
    <row r="9" spans="1:25" ht="67.5" customHeight="1">
      <c r="B9" s="361" t="s">
        <v>10</v>
      </c>
      <c r="C9" s="307"/>
      <c r="D9" s="362" t="s">
        <v>11</v>
      </c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</row>
    <row r="10" spans="1:25" ht="26.25" customHeight="1">
      <c r="B10" s="361" t="s">
        <v>163</v>
      </c>
      <c r="C10" s="361"/>
      <c r="D10" s="363" t="s">
        <v>164</v>
      </c>
      <c r="E10" s="365"/>
      <c r="F10" s="363" t="s">
        <v>165</v>
      </c>
      <c r="G10" s="365"/>
      <c r="H10" s="226"/>
      <c r="I10" s="363" t="s">
        <v>166</v>
      </c>
      <c r="J10" s="364"/>
      <c r="K10" s="364"/>
      <c r="L10" s="364"/>
      <c r="M10" s="364"/>
      <c r="N10" s="364"/>
      <c r="O10" s="364"/>
      <c r="P10" s="364"/>
      <c r="Q10" s="364"/>
      <c r="R10" s="365"/>
      <c r="S10" s="363" t="s">
        <v>167</v>
      </c>
      <c r="T10" s="364"/>
      <c r="U10" s="364"/>
      <c r="V10" s="364"/>
      <c r="W10" s="365"/>
    </row>
    <row r="11" spans="1:25" ht="16.5" customHeight="1">
      <c r="A11" s="150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</row>
    <row r="12" spans="1:25" ht="28.15" customHeight="1">
      <c r="B12" s="3"/>
      <c r="C12" s="374" t="s">
        <v>61</v>
      </c>
      <c r="D12" s="375"/>
      <c r="W12" s="51"/>
    </row>
    <row r="13" spans="1:25" ht="56.25" customHeight="1">
      <c r="B13" s="154" t="s">
        <v>16</v>
      </c>
      <c r="C13" s="367" t="s">
        <v>17</v>
      </c>
      <c r="D13" s="368"/>
      <c r="E13" s="2" t="s">
        <v>19</v>
      </c>
      <c r="F13" s="372" t="s">
        <v>20</v>
      </c>
      <c r="G13" s="373"/>
      <c r="H13" s="227" t="s">
        <v>168</v>
      </c>
      <c r="I13" s="2" t="s">
        <v>22</v>
      </c>
      <c r="J13" s="2" t="s">
        <v>23</v>
      </c>
      <c r="K13" s="2" t="s">
        <v>24</v>
      </c>
      <c r="L13" s="2" t="s">
        <v>25</v>
      </c>
      <c r="M13" s="2" t="s">
        <v>26</v>
      </c>
      <c r="N13" s="2" t="s">
        <v>27</v>
      </c>
      <c r="O13" s="2" t="s">
        <v>28</v>
      </c>
      <c r="P13" s="2" t="s">
        <v>29</v>
      </c>
      <c r="Q13" s="2" t="s">
        <v>30</v>
      </c>
      <c r="R13" s="2" t="s">
        <v>31</v>
      </c>
      <c r="S13" s="2" t="s">
        <v>32</v>
      </c>
      <c r="T13" s="2" t="s">
        <v>33</v>
      </c>
      <c r="U13" s="2" t="s">
        <v>34</v>
      </c>
      <c r="V13" s="2" t="s">
        <v>35</v>
      </c>
      <c r="W13" s="155" t="s">
        <v>36</v>
      </c>
    </row>
    <row r="14" spans="1:25" ht="59.25" customHeight="1">
      <c r="B14" s="146">
        <v>1</v>
      </c>
      <c r="C14" s="308" t="s">
        <v>62</v>
      </c>
      <c r="D14" s="369"/>
      <c r="E14" s="7" t="s">
        <v>64</v>
      </c>
      <c r="F14" s="370" t="s">
        <v>65</v>
      </c>
      <c r="G14" s="371"/>
      <c r="H14" s="232" t="s">
        <v>169</v>
      </c>
      <c r="I14" s="9"/>
      <c r="J14" s="233">
        <v>11</v>
      </c>
      <c r="K14" s="216"/>
      <c r="L14" s="9"/>
      <c r="M14" s="167"/>
      <c r="N14" s="242">
        <v>10</v>
      </c>
      <c r="O14" s="182"/>
      <c r="P14" s="228">
        <v>15</v>
      </c>
      <c r="Q14" s="9"/>
      <c r="R14" s="28"/>
      <c r="S14" s="9"/>
      <c r="T14" s="167"/>
      <c r="U14" s="10">
        <f xml:space="preserve"> COUNTA(I14:T14)</f>
        <v>3</v>
      </c>
      <c r="V14" s="185">
        <f>U14/4</f>
        <v>0.75</v>
      </c>
      <c r="W14" s="366">
        <f>SUM(V14:V19)/COUNTA(C14:C19)</f>
        <v>0.91666666666666663</v>
      </c>
    </row>
    <row r="15" spans="1:25" ht="73.5" customHeight="1">
      <c r="B15" s="146">
        <v>2</v>
      </c>
      <c r="C15" s="308" t="s">
        <v>170</v>
      </c>
      <c r="D15" s="369"/>
      <c r="E15" s="7" t="s">
        <v>64</v>
      </c>
      <c r="F15" s="370" t="s">
        <v>68</v>
      </c>
      <c r="G15" s="371"/>
      <c r="H15" s="9"/>
      <c r="I15" s="228">
        <v>31</v>
      </c>
      <c r="J15" s="9"/>
      <c r="K15" s="165"/>
      <c r="L15" s="233">
        <v>8</v>
      </c>
      <c r="M15" s="9"/>
      <c r="N15" s="9"/>
      <c r="O15" s="228">
        <v>3</v>
      </c>
      <c r="P15" s="9"/>
      <c r="Q15" s="9"/>
      <c r="R15" s="167"/>
      <c r="S15" s="9"/>
      <c r="T15" s="9"/>
      <c r="U15" s="10">
        <f t="shared" ref="U15:U19" si="0" xml:space="preserve"> COUNTA(I15:T15)</f>
        <v>3</v>
      </c>
      <c r="V15" s="185">
        <f>U15/4</f>
        <v>0.75</v>
      </c>
      <c r="W15" s="366"/>
    </row>
    <row r="16" spans="1:25" ht="117.75" customHeight="1">
      <c r="B16" s="146">
        <v>3</v>
      </c>
      <c r="C16" s="308" t="s">
        <v>70</v>
      </c>
      <c r="D16" s="369"/>
      <c r="E16" s="7" t="s">
        <v>64</v>
      </c>
      <c r="F16" s="370" t="s">
        <v>71</v>
      </c>
      <c r="G16" s="371"/>
      <c r="H16" s="9" t="s">
        <v>171</v>
      </c>
      <c r="I16" s="9"/>
      <c r="J16" s="9"/>
      <c r="K16" s="9"/>
      <c r="L16" s="228">
        <v>25</v>
      </c>
      <c r="M16" s="9"/>
      <c r="N16" s="9"/>
      <c r="O16" s="9"/>
      <c r="P16" s="9"/>
      <c r="Q16" s="9"/>
      <c r="R16" s="9"/>
      <c r="S16" s="9"/>
      <c r="T16" s="9"/>
      <c r="U16" s="10">
        <f t="shared" si="0"/>
        <v>1</v>
      </c>
      <c r="V16" s="185">
        <f>U16/1</f>
        <v>1</v>
      </c>
      <c r="W16" s="366"/>
      <c r="Y16" s="17"/>
    </row>
    <row r="17" spans="2:23" ht="68.25" customHeight="1">
      <c r="B17" s="146">
        <v>4</v>
      </c>
      <c r="C17" s="308" t="s">
        <v>73</v>
      </c>
      <c r="D17" s="369"/>
      <c r="E17" s="7" t="s">
        <v>74</v>
      </c>
      <c r="F17" s="370" t="s">
        <v>75</v>
      </c>
      <c r="G17" s="371"/>
      <c r="H17" s="232"/>
      <c r="I17" s="228">
        <v>28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0">
        <f t="shared" si="0"/>
        <v>1</v>
      </c>
      <c r="V17" s="185">
        <f>U17/1</f>
        <v>1</v>
      </c>
      <c r="W17" s="366"/>
    </row>
    <row r="18" spans="2:23" ht="81" customHeight="1">
      <c r="B18" s="146">
        <v>5</v>
      </c>
      <c r="C18" s="308" t="s">
        <v>77</v>
      </c>
      <c r="D18" s="369"/>
      <c r="E18" s="7" t="s">
        <v>78</v>
      </c>
      <c r="F18" s="370" t="s">
        <v>79</v>
      </c>
      <c r="G18" s="371"/>
      <c r="H18" s="231"/>
      <c r="I18" s="235">
        <v>16</v>
      </c>
      <c r="J18" s="9"/>
      <c r="K18" s="9"/>
      <c r="L18" s="9"/>
      <c r="M18" s="9"/>
      <c r="N18" s="228">
        <v>30</v>
      </c>
      <c r="O18" s="9"/>
      <c r="P18" s="9"/>
      <c r="Q18" s="9"/>
      <c r="R18" s="9"/>
      <c r="S18" s="9"/>
      <c r="T18" s="28"/>
      <c r="U18" s="10">
        <f t="shared" si="0"/>
        <v>2</v>
      </c>
      <c r="V18" s="185">
        <f>U18/2</f>
        <v>1</v>
      </c>
      <c r="W18" s="366"/>
    </row>
    <row r="19" spans="2:23" ht="111" customHeight="1">
      <c r="B19" s="146">
        <v>6</v>
      </c>
      <c r="C19" s="308" t="s">
        <v>81</v>
      </c>
      <c r="D19" s="369"/>
      <c r="E19" s="7" t="s">
        <v>82</v>
      </c>
      <c r="F19" s="370" t="s">
        <v>83</v>
      </c>
      <c r="G19" s="371"/>
      <c r="H19" s="9" t="s">
        <v>172</v>
      </c>
      <c r="I19" s="228">
        <v>23</v>
      </c>
      <c r="J19" s="9"/>
      <c r="K19" s="9"/>
      <c r="L19" s="183"/>
      <c r="M19" s="183"/>
      <c r="N19" s="183"/>
      <c r="O19" s="183"/>
      <c r="P19" s="9"/>
      <c r="Q19" s="9"/>
      <c r="R19" s="9"/>
      <c r="S19" s="9"/>
      <c r="T19" s="9"/>
      <c r="U19" s="10">
        <f t="shared" si="0"/>
        <v>1</v>
      </c>
      <c r="V19" s="185">
        <f>U19/1</f>
        <v>1</v>
      </c>
      <c r="W19" s="366"/>
    </row>
    <row r="20" spans="2:23">
      <c r="B20" s="3" t="s">
        <v>154</v>
      </c>
      <c r="C20" s="73"/>
      <c r="W20" s="55"/>
    </row>
    <row r="21" spans="2:23">
      <c r="W21" s="55"/>
    </row>
    <row r="23" spans="2:23" s="20" customFormat="1" ht="15.75">
      <c r="B23" s="323" t="s">
        <v>155</v>
      </c>
      <c r="C23" s="323"/>
      <c r="D23" s="323"/>
      <c r="E23" s="323"/>
      <c r="F23" s="21"/>
      <c r="G23" s="69" t="s">
        <v>156</v>
      </c>
      <c r="H23" s="6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11"/>
      <c r="W23" s="56"/>
    </row>
    <row r="24" spans="2:23">
      <c r="U24" s="12"/>
      <c r="V24" s="3"/>
    </row>
  </sheetData>
  <mergeCells count="40">
    <mergeCell ref="F15:G15"/>
    <mergeCell ref="F16:G16"/>
    <mergeCell ref="F17:G17"/>
    <mergeCell ref="F18:G18"/>
    <mergeCell ref="B10:C10"/>
    <mergeCell ref="D10:E10"/>
    <mergeCell ref="F10:G10"/>
    <mergeCell ref="C12:D12"/>
    <mergeCell ref="I10:R10"/>
    <mergeCell ref="B23:E23"/>
    <mergeCell ref="B9:C9"/>
    <mergeCell ref="D9:W9"/>
    <mergeCell ref="W14:W19"/>
    <mergeCell ref="S10:W10"/>
    <mergeCell ref="C13:D13"/>
    <mergeCell ref="C14:D14"/>
    <mergeCell ref="C15:D15"/>
    <mergeCell ref="F19:G19"/>
    <mergeCell ref="C16:D16"/>
    <mergeCell ref="C17:D17"/>
    <mergeCell ref="C18:D18"/>
    <mergeCell ref="C19:D19"/>
    <mergeCell ref="F13:G13"/>
    <mergeCell ref="F14:G14"/>
    <mergeCell ref="B7:C7"/>
    <mergeCell ref="D7:F7"/>
    <mergeCell ref="G7:I7"/>
    <mergeCell ref="J7:W7"/>
    <mergeCell ref="B8:C8"/>
    <mergeCell ref="D8:F8"/>
    <mergeCell ref="G8:I8"/>
    <mergeCell ref="J8:W8"/>
    <mergeCell ref="B2:C4"/>
    <mergeCell ref="D4:W4"/>
    <mergeCell ref="G6:I6"/>
    <mergeCell ref="J6:Q6"/>
    <mergeCell ref="R6:U6"/>
    <mergeCell ref="V6:W6"/>
    <mergeCell ref="D3:W3"/>
    <mergeCell ref="D2:W2"/>
  </mergeCells>
  <hyperlinks>
    <hyperlink ref="D10:E10" location="'Auditorias Internas'!A1" display="AUDITORÍAS INTERNAS " xr:uid="{00000000-0004-0000-0200-000000000000}"/>
    <hyperlink ref="F10:G10" location="'Informes de Ley '!A1" display="INFORMES DE LEY " xr:uid="{00000000-0004-0000-0200-000001000000}"/>
    <hyperlink ref="I10:R10" location="'Evaluación y Seguimiento'!A1" display="EVALUCAIÓN Y SEGUIMIENTO " xr:uid="{00000000-0004-0000-0200-000002000000}"/>
    <hyperlink ref="S10:W10" location="'Otras actividades'!A1" display="OTRAS ACTIVIDADES " xr:uid="{00000000-0004-0000-0200-000003000000}"/>
  </hyperlinks>
  <pageMargins left="1.4960629921259843" right="0.31496062992125984" top="0.82677165354330717" bottom="0.35433070866141736" header="0.31496062992125984" footer="0.11811023622047245"/>
  <pageSetup paperSize="5" scale="47" fitToHeight="0" orientation="landscape" horizontalDpi="4294967295" verticalDpi="4294967295" r:id="rId1"/>
  <headerFooter>
    <oddFooter>Página &amp;P</oddFooter>
  </headerFooter>
  <drawing r:id="rId2"/>
  <legacyDrawing r:id="rId3"/>
  <oleObjects>
    <mc:AlternateContent xmlns:mc="http://schemas.openxmlformats.org/markup-compatibility/2006">
      <mc:Choice Requires="x14">
        <oleObject progId="Visio.Drawing.11" shapeId="28681" r:id="rId4">
          <objectPr defaultSize="0" autoPict="0" r:id="rId5">
            <anchor moveWithCells="1">
              <from>
                <xdr:col>2</xdr:col>
                <xdr:colOff>419100</xdr:colOff>
                <xdr:row>1</xdr:row>
                <xdr:rowOff>180975</xdr:rowOff>
              </from>
              <to>
                <xdr:col>2</xdr:col>
                <xdr:colOff>2857500</xdr:colOff>
                <xdr:row>3</xdr:row>
                <xdr:rowOff>361950</xdr:rowOff>
              </to>
            </anchor>
          </objectPr>
        </oleObject>
      </mc:Choice>
      <mc:Fallback>
        <oleObject progId="Visio.Drawing.11" shapeId="2868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X74"/>
  <sheetViews>
    <sheetView showGridLines="0" topLeftCell="A15" zoomScale="85" zoomScaleNormal="85" zoomScaleSheetLayoutView="80" zoomScalePageLayoutView="50" workbookViewId="0">
      <selection activeCell="R50" sqref="R50"/>
    </sheetView>
  </sheetViews>
  <sheetFormatPr baseColWidth="10" defaultColWidth="11.5703125" defaultRowHeight="15"/>
  <cols>
    <col min="1" max="1" width="1.28515625" style="3" customWidth="1"/>
    <col min="2" max="2" width="5.28515625" style="1" customWidth="1"/>
    <col min="3" max="3" width="10.5703125" style="14" customWidth="1"/>
    <col min="4" max="4" width="24.42578125" style="166" customWidth="1"/>
    <col min="5" max="5" width="66.42578125" style="14" customWidth="1"/>
    <col min="6" max="6" width="34.7109375" style="15" customWidth="1"/>
    <col min="7" max="7" width="8.5703125" style="14" customWidth="1"/>
    <col min="8" max="8" width="9.28515625" style="14" customWidth="1"/>
    <col min="9" max="9" width="8.5703125" style="14" customWidth="1"/>
    <col min="10" max="10" width="7.7109375" style="14" customWidth="1"/>
    <col min="11" max="18" width="8.5703125" style="14" customWidth="1"/>
    <col min="19" max="19" width="17.5703125" style="14" customWidth="1"/>
    <col min="20" max="20" width="23.28515625" style="14" customWidth="1"/>
    <col min="21" max="21" width="16.85546875" style="1" customWidth="1"/>
    <col min="22" max="22" width="20.85546875" style="50" customWidth="1"/>
    <col min="23" max="23" width="12.42578125" style="3" customWidth="1"/>
    <col min="24" max="16384" width="11.5703125" style="3"/>
  </cols>
  <sheetData>
    <row r="2" spans="2:24" ht="39.75" customHeight="1">
      <c r="B2" s="314"/>
      <c r="C2" s="314"/>
      <c r="D2" s="314"/>
      <c r="E2" s="376" t="s">
        <v>157</v>
      </c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</row>
    <row r="3" spans="2:24" ht="25.5" customHeight="1">
      <c r="B3" s="314"/>
      <c r="C3" s="314"/>
      <c r="D3" s="314"/>
      <c r="E3" s="406" t="s">
        <v>1</v>
      </c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</row>
    <row r="4" spans="2:24" ht="18">
      <c r="B4" s="314"/>
      <c r="C4" s="314"/>
      <c r="D4" s="314"/>
      <c r="E4" s="406" t="s">
        <v>173</v>
      </c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</row>
    <row r="5" spans="2:24" ht="23.25">
      <c r="C5" s="1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</row>
    <row r="6" spans="2:24" ht="15.75">
      <c r="C6" s="1"/>
      <c r="D6" s="1"/>
      <c r="E6" s="1"/>
      <c r="F6" s="405" t="s">
        <v>159</v>
      </c>
      <c r="G6" s="409"/>
      <c r="H6" s="377" t="s">
        <v>160</v>
      </c>
      <c r="I6" s="377"/>
      <c r="J6" s="377"/>
      <c r="K6" s="377"/>
      <c r="L6" s="377"/>
      <c r="M6" s="377"/>
      <c r="N6" s="377"/>
      <c r="O6" s="377"/>
      <c r="P6" s="405" t="s">
        <v>161</v>
      </c>
      <c r="Q6" s="405"/>
      <c r="R6" s="405"/>
      <c r="S6" s="405"/>
      <c r="T6" s="377"/>
      <c r="U6" s="377"/>
    </row>
    <row r="7" spans="2:24" ht="85.5" customHeight="1">
      <c r="B7" s="352" t="s">
        <v>2</v>
      </c>
      <c r="C7" s="352"/>
      <c r="D7" s="352"/>
      <c r="E7" s="72" t="s">
        <v>3</v>
      </c>
      <c r="F7" s="407" t="s">
        <v>4</v>
      </c>
      <c r="G7" s="408"/>
      <c r="H7" s="362" t="s">
        <v>5</v>
      </c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362"/>
      <c r="U7" s="362"/>
    </row>
    <row r="8" spans="2:24" ht="54" customHeight="1">
      <c r="B8" s="351" t="s">
        <v>6</v>
      </c>
      <c r="C8" s="351"/>
      <c r="D8" s="351"/>
      <c r="E8" s="246" t="s">
        <v>7</v>
      </c>
      <c r="F8" s="397" t="s">
        <v>174</v>
      </c>
      <c r="G8" s="398"/>
      <c r="H8" s="362" t="s">
        <v>9</v>
      </c>
      <c r="I8" s="362"/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</row>
    <row r="9" spans="2:24" ht="80.25" customHeight="1">
      <c r="B9" s="351" t="s">
        <v>10</v>
      </c>
      <c r="C9" s="351"/>
      <c r="D9" s="351"/>
      <c r="E9" s="362" t="s">
        <v>11</v>
      </c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</row>
    <row r="10" spans="2:24" ht="32.25" customHeight="1">
      <c r="B10" s="351" t="s">
        <v>163</v>
      </c>
      <c r="C10" s="351"/>
      <c r="D10" s="351"/>
      <c r="E10" s="247" t="s">
        <v>164</v>
      </c>
      <c r="F10" s="247" t="s">
        <v>165</v>
      </c>
      <c r="G10" s="399" t="s">
        <v>166</v>
      </c>
      <c r="H10" s="399"/>
      <c r="I10" s="399"/>
      <c r="J10" s="399"/>
      <c r="K10" s="399"/>
      <c r="L10" s="399"/>
      <c r="M10" s="399"/>
      <c r="N10" s="399"/>
      <c r="O10" s="399"/>
      <c r="P10" s="399"/>
      <c r="Q10" s="380" t="s">
        <v>167</v>
      </c>
      <c r="R10" s="380"/>
      <c r="S10" s="380"/>
      <c r="T10" s="380"/>
      <c r="U10" s="380"/>
    </row>
    <row r="12" spans="2:24" ht="27.75" customHeight="1">
      <c r="B12" s="381" t="s">
        <v>15</v>
      </c>
      <c r="C12" s="382"/>
      <c r="D12" s="382"/>
      <c r="E12" s="382"/>
      <c r="F12" s="383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51"/>
    </row>
    <row r="13" spans="2:24" ht="48.75" customHeight="1">
      <c r="B13" s="190" t="s">
        <v>16</v>
      </c>
      <c r="C13" s="191" t="s">
        <v>175</v>
      </c>
      <c r="D13" s="192" t="s">
        <v>176</v>
      </c>
      <c r="E13" s="402" t="s">
        <v>177</v>
      </c>
      <c r="F13" s="403"/>
      <c r="G13" s="186" t="s">
        <v>22</v>
      </c>
      <c r="H13" s="187" t="s">
        <v>23</v>
      </c>
      <c r="I13" s="187" t="s">
        <v>24</v>
      </c>
      <c r="J13" s="187" t="s">
        <v>25</v>
      </c>
      <c r="K13" s="187" t="s">
        <v>26</v>
      </c>
      <c r="L13" s="187" t="s">
        <v>27</v>
      </c>
      <c r="M13" s="187" t="s">
        <v>28</v>
      </c>
      <c r="N13" s="187" t="s">
        <v>29</v>
      </c>
      <c r="O13" s="187" t="s">
        <v>30</v>
      </c>
      <c r="P13" s="187" t="s">
        <v>31</v>
      </c>
      <c r="Q13" s="187" t="s">
        <v>32</v>
      </c>
      <c r="R13" s="187" t="s">
        <v>33</v>
      </c>
      <c r="S13" s="187" t="s">
        <v>34</v>
      </c>
      <c r="T13" s="187" t="s">
        <v>35</v>
      </c>
      <c r="U13" s="188" t="s">
        <v>36</v>
      </c>
      <c r="V13" s="3"/>
    </row>
    <row r="14" spans="2:24" s="25" customFormat="1" ht="39" customHeight="1">
      <c r="B14" s="384">
        <v>1</v>
      </c>
      <c r="C14" s="426" t="s">
        <v>178</v>
      </c>
      <c r="D14" s="217" t="s">
        <v>179</v>
      </c>
      <c r="E14" s="404" t="s">
        <v>180</v>
      </c>
      <c r="F14" s="401"/>
      <c r="G14" s="203"/>
      <c r="H14" s="204"/>
      <c r="I14" s="204"/>
      <c r="J14" s="204"/>
      <c r="K14" s="204"/>
      <c r="L14" s="245">
        <v>27</v>
      </c>
      <c r="M14" s="204"/>
      <c r="N14" s="204"/>
      <c r="O14" s="204"/>
      <c r="P14" s="204"/>
      <c r="Q14" s="204"/>
      <c r="R14" s="204"/>
      <c r="S14" s="65">
        <f xml:space="preserve"> COUNTA(G14:R14)</f>
        <v>1</v>
      </c>
      <c r="T14" s="189">
        <f>IF(AND(S14&gt;=1),100%," " )</f>
        <v>1</v>
      </c>
      <c r="U14" s="446">
        <f>SUM(T14:T54)/COUNTA(E14:E54)</f>
        <v>1</v>
      </c>
      <c r="X14" s="48"/>
    </row>
    <row r="15" spans="2:24" s="25" customFormat="1" ht="31.5" customHeight="1">
      <c r="B15" s="385"/>
      <c r="C15" s="427"/>
      <c r="D15" s="218" t="s">
        <v>179</v>
      </c>
      <c r="E15" s="400" t="s">
        <v>181</v>
      </c>
      <c r="F15" s="401"/>
      <c r="G15" s="205"/>
      <c r="H15" s="9"/>
      <c r="I15" s="9"/>
      <c r="J15" s="228">
        <v>30</v>
      </c>
      <c r="K15" s="9"/>
      <c r="L15" s="9"/>
      <c r="M15" s="9"/>
      <c r="N15" s="9"/>
      <c r="O15" s="9"/>
      <c r="P15" s="9"/>
      <c r="Q15" s="9"/>
      <c r="R15" s="9"/>
      <c r="S15" s="10">
        <f t="shared" ref="S15:S17" si="0" xml:space="preserve"> COUNTA(G15:R15)</f>
        <v>1</v>
      </c>
      <c r="T15" s="172">
        <f t="shared" ref="T15:T17" si="1">IF(AND(S15&gt;=1),100%," " )</f>
        <v>1</v>
      </c>
      <c r="U15" s="447"/>
      <c r="X15" s="48"/>
    </row>
    <row r="16" spans="2:24" s="25" customFormat="1" ht="31.5" customHeight="1">
      <c r="B16" s="385"/>
      <c r="C16" s="427"/>
      <c r="D16" s="218" t="s">
        <v>182</v>
      </c>
      <c r="E16" s="378" t="s">
        <v>183</v>
      </c>
      <c r="F16" s="379"/>
      <c r="G16" s="205"/>
      <c r="H16" s="9"/>
      <c r="I16" s="9"/>
      <c r="J16" s="228">
        <v>10</v>
      </c>
      <c r="K16" s="9"/>
      <c r="L16" s="9"/>
      <c r="M16" s="9"/>
      <c r="N16" s="9"/>
      <c r="O16" s="9"/>
      <c r="P16" s="9"/>
      <c r="Q16" s="9"/>
      <c r="R16" s="9"/>
      <c r="S16" s="10">
        <f t="shared" si="0"/>
        <v>1</v>
      </c>
      <c r="T16" s="172">
        <f t="shared" si="1"/>
        <v>1</v>
      </c>
      <c r="U16" s="447"/>
      <c r="X16" s="48"/>
    </row>
    <row r="17" spans="2:24" s="25" customFormat="1" ht="31.5" customHeight="1">
      <c r="B17" s="385"/>
      <c r="C17" s="427"/>
      <c r="D17" s="218" t="s">
        <v>182</v>
      </c>
      <c r="E17" s="390" t="s">
        <v>184</v>
      </c>
      <c r="F17" s="391"/>
      <c r="G17" s="205"/>
      <c r="H17" s="9"/>
      <c r="I17" s="9"/>
      <c r="J17" s="9"/>
      <c r="K17" s="9"/>
      <c r="L17" s="228">
        <v>3</v>
      </c>
      <c r="M17" s="9"/>
      <c r="N17" s="9"/>
      <c r="O17" s="9"/>
      <c r="P17" s="9"/>
      <c r="Q17" s="9"/>
      <c r="R17" s="9"/>
      <c r="S17" s="10">
        <f t="shared" si="0"/>
        <v>1</v>
      </c>
      <c r="T17" s="172">
        <f t="shared" si="1"/>
        <v>1</v>
      </c>
      <c r="U17" s="447"/>
      <c r="X17" s="48"/>
    </row>
    <row r="18" spans="2:24" s="25" customFormat="1" ht="30.75" customHeight="1">
      <c r="B18" s="386">
        <v>2</v>
      </c>
      <c r="C18" s="392" t="s">
        <v>185</v>
      </c>
      <c r="D18" s="219" t="s">
        <v>186</v>
      </c>
      <c r="E18" s="388" t="s">
        <v>187</v>
      </c>
      <c r="F18" s="389"/>
      <c r="G18" s="205"/>
      <c r="H18" s="9"/>
      <c r="I18" s="9"/>
      <c r="J18" s="9"/>
      <c r="K18" s="9"/>
      <c r="L18" s="228">
        <v>4</v>
      </c>
      <c r="M18" s="9"/>
      <c r="N18" s="9"/>
      <c r="O18" s="9"/>
      <c r="P18" s="9"/>
      <c r="Q18" s="9"/>
      <c r="R18" s="9"/>
      <c r="S18" s="10">
        <f t="shared" ref="S18:S47" si="2" xml:space="preserve"> COUNTA(G18:R18)</f>
        <v>1</v>
      </c>
      <c r="T18" s="172">
        <f t="shared" ref="T18:T54" si="3">IF(AND(S18&gt;=1),100%," " )</f>
        <v>1</v>
      </c>
      <c r="U18" s="447"/>
      <c r="X18" s="48"/>
    </row>
    <row r="19" spans="2:24" s="25" customFormat="1" ht="36" customHeight="1">
      <c r="B19" s="387"/>
      <c r="C19" s="393"/>
      <c r="D19" s="218" t="s">
        <v>188</v>
      </c>
      <c r="E19" s="394" t="s">
        <v>189</v>
      </c>
      <c r="F19" s="395"/>
      <c r="G19" s="205"/>
      <c r="H19" s="9"/>
      <c r="I19" s="228">
        <v>20</v>
      </c>
      <c r="J19" s="9"/>
      <c r="K19" s="9"/>
      <c r="L19" s="9"/>
      <c r="M19" s="9"/>
      <c r="N19" s="9"/>
      <c r="O19" s="9"/>
      <c r="P19" s="206"/>
      <c r="Q19" s="9"/>
      <c r="R19" s="165"/>
      <c r="S19" s="10">
        <f t="shared" ref="S19:S20" si="4" xml:space="preserve"> COUNTA(G19:R19)</f>
        <v>1</v>
      </c>
      <c r="T19" s="189">
        <f t="shared" si="3"/>
        <v>1</v>
      </c>
      <c r="U19" s="447"/>
      <c r="X19" s="48"/>
    </row>
    <row r="20" spans="2:24" s="25" customFormat="1" ht="31.5" customHeight="1">
      <c r="B20" s="387"/>
      <c r="C20" s="393"/>
      <c r="D20" s="218" t="s">
        <v>190</v>
      </c>
      <c r="E20" s="378" t="s">
        <v>191</v>
      </c>
      <c r="F20" s="379"/>
      <c r="G20" s="205"/>
      <c r="H20" s="9"/>
      <c r="I20" s="9"/>
      <c r="J20" s="228">
        <v>11</v>
      </c>
      <c r="K20" s="9"/>
      <c r="L20" s="9"/>
      <c r="M20" s="9"/>
      <c r="N20" s="9"/>
      <c r="O20" s="9"/>
      <c r="P20" s="9"/>
      <c r="Q20" s="9"/>
      <c r="R20" s="9"/>
      <c r="S20" s="10">
        <f t="shared" si="4"/>
        <v>1</v>
      </c>
      <c r="T20" s="172">
        <f t="shared" si="3"/>
        <v>1</v>
      </c>
      <c r="U20" s="447"/>
      <c r="X20" s="48"/>
    </row>
    <row r="21" spans="2:24" s="25" customFormat="1" ht="27.75" customHeight="1">
      <c r="B21" s="387"/>
      <c r="C21" s="393"/>
      <c r="D21" s="220" t="s">
        <v>192</v>
      </c>
      <c r="E21" s="388" t="s">
        <v>193</v>
      </c>
      <c r="F21" s="389"/>
      <c r="G21" s="205"/>
      <c r="H21" s="9"/>
      <c r="I21" s="9"/>
      <c r="J21" s="228">
        <v>25</v>
      </c>
      <c r="K21" s="9"/>
      <c r="L21" s="9"/>
      <c r="M21" s="9"/>
      <c r="N21" s="9"/>
      <c r="O21" s="9"/>
      <c r="P21" s="9"/>
      <c r="Q21" s="9"/>
      <c r="R21" s="9"/>
      <c r="S21" s="10">
        <f t="shared" si="2"/>
        <v>1</v>
      </c>
      <c r="T21" s="172">
        <f t="shared" si="3"/>
        <v>1</v>
      </c>
      <c r="U21" s="447"/>
      <c r="X21" s="48"/>
    </row>
    <row r="22" spans="2:24" s="25" customFormat="1" ht="33.75" customHeight="1">
      <c r="B22" s="387"/>
      <c r="C22" s="393"/>
      <c r="D22" s="221" t="s">
        <v>194</v>
      </c>
      <c r="E22" s="378" t="s">
        <v>195</v>
      </c>
      <c r="F22" s="379"/>
      <c r="G22" s="205"/>
      <c r="H22" s="228">
        <v>26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10">
        <f t="shared" ref="S22" si="5" xml:space="preserve"> COUNTA(G22:R22)</f>
        <v>1</v>
      </c>
      <c r="T22" s="172">
        <f t="shared" si="3"/>
        <v>1</v>
      </c>
      <c r="U22" s="447"/>
      <c r="X22" s="48"/>
    </row>
    <row r="23" spans="2:24" s="25" customFormat="1" ht="31.5" customHeight="1">
      <c r="B23" s="387"/>
      <c r="C23" s="393"/>
      <c r="D23" s="175" t="s">
        <v>196</v>
      </c>
      <c r="E23" s="388" t="s">
        <v>197</v>
      </c>
      <c r="F23" s="389"/>
      <c r="G23" s="205"/>
      <c r="H23" s="9"/>
      <c r="I23" s="9"/>
      <c r="J23" s="9"/>
      <c r="K23" s="9"/>
      <c r="L23" s="9"/>
      <c r="M23" s="228">
        <v>10</v>
      </c>
      <c r="N23" s="9"/>
      <c r="O23" s="9"/>
      <c r="P23" s="9"/>
      <c r="Q23" s="9"/>
      <c r="R23" s="9"/>
      <c r="S23" s="10">
        <f t="shared" si="2"/>
        <v>1</v>
      </c>
      <c r="T23" s="172">
        <f t="shared" si="3"/>
        <v>1</v>
      </c>
      <c r="U23" s="447"/>
      <c r="X23" s="48"/>
    </row>
    <row r="24" spans="2:24" s="25" customFormat="1" ht="38.25" customHeight="1">
      <c r="B24" s="387"/>
      <c r="C24" s="393"/>
      <c r="D24" s="175" t="s">
        <v>198</v>
      </c>
      <c r="E24" s="378" t="s">
        <v>199</v>
      </c>
      <c r="F24" s="379"/>
      <c r="G24" s="205"/>
      <c r="H24" s="9"/>
      <c r="I24" s="228">
        <v>27</v>
      </c>
      <c r="J24" s="9"/>
      <c r="K24" s="9"/>
      <c r="L24" s="9"/>
      <c r="M24" s="9"/>
      <c r="N24" s="9"/>
      <c r="O24" s="9"/>
      <c r="P24" s="9"/>
      <c r="Q24" s="9"/>
      <c r="R24" s="9"/>
      <c r="S24" s="10">
        <f t="shared" ref="S24" si="6" xml:space="preserve"> COUNTA(G24:R24)</f>
        <v>1</v>
      </c>
      <c r="T24" s="189">
        <f t="shared" si="3"/>
        <v>1</v>
      </c>
      <c r="U24" s="447"/>
      <c r="X24" s="48"/>
    </row>
    <row r="25" spans="2:24" s="25" customFormat="1" ht="31.5" customHeight="1">
      <c r="B25" s="156"/>
      <c r="C25" s="393"/>
      <c r="D25" s="174" t="s">
        <v>200</v>
      </c>
      <c r="E25" s="378" t="s">
        <v>201</v>
      </c>
      <c r="F25" s="379"/>
      <c r="G25" s="205"/>
      <c r="H25" s="9"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/>
      <c r="S25" s="10">
        <f t="shared" si="2"/>
        <v>1</v>
      </c>
      <c r="T25" s="172">
        <f t="shared" si="3"/>
        <v>1</v>
      </c>
      <c r="U25" s="447"/>
      <c r="X25" s="48"/>
    </row>
    <row r="26" spans="2:24" s="25" customFormat="1" ht="31.5" customHeight="1">
      <c r="B26" s="156"/>
      <c r="C26" s="393"/>
      <c r="D26" s="176" t="s">
        <v>202</v>
      </c>
      <c r="E26" s="378" t="s">
        <v>203</v>
      </c>
      <c r="F26" s="379"/>
      <c r="G26" s="205"/>
      <c r="H26" s="9"/>
      <c r="I26" s="9"/>
      <c r="J26" s="9"/>
      <c r="K26" s="228">
        <v>9</v>
      </c>
      <c r="L26" s="9"/>
      <c r="M26" s="9"/>
      <c r="N26" s="9"/>
      <c r="O26" s="9"/>
      <c r="P26" s="9"/>
      <c r="Q26" s="9"/>
      <c r="R26" s="9"/>
      <c r="S26" s="10">
        <f t="shared" ref="S26:S37" si="7" xml:space="preserve"> COUNTA(G26:R26)</f>
        <v>1</v>
      </c>
      <c r="T26" s="172">
        <f t="shared" si="3"/>
        <v>1</v>
      </c>
      <c r="U26" s="447"/>
      <c r="X26" s="48"/>
    </row>
    <row r="27" spans="2:24" s="25" customFormat="1" ht="31.5" customHeight="1">
      <c r="B27" s="156"/>
      <c r="C27" s="393"/>
      <c r="D27" s="176" t="s">
        <v>204</v>
      </c>
      <c r="E27" s="378" t="s">
        <v>205</v>
      </c>
      <c r="F27" s="379"/>
      <c r="G27" s="205"/>
      <c r="H27" s="9"/>
      <c r="I27" s="228">
        <v>6</v>
      </c>
      <c r="J27" s="9"/>
      <c r="K27" s="9"/>
      <c r="L27" s="9"/>
      <c r="M27" s="9"/>
      <c r="N27" s="9"/>
      <c r="O27" s="9"/>
      <c r="P27" s="9"/>
      <c r="Q27" s="9"/>
      <c r="R27" s="9"/>
      <c r="S27" s="10">
        <f t="shared" si="7"/>
        <v>1</v>
      </c>
      <c r="T27" s="172">
        <f t="shared" si="3"/>
        <v>1</v>
      </c>
      <c r="U27" s="447"/>
      <c r="X27" s="48"/>
    </row>
    <row r="28" spans="2:24" s="25" customFormat="1" ht="31.5" customHeight="1">
      <c r="B28" s="156"/>
      <c r="C28" s="393"/>
      <c r="D28" s="176" t="s">
        <v>206</v>
      </c>
      <c r="E28" s="378" t="s">
        <v>207</v>
      </c>
      <c r="F28" s="379"/>
      <c r="G28" s="205"/>
      <c r="H28" s="9"/>
      <c r="I28" s="9"/>
      <c r="J28" s="9"/>
      <c r="K28" s="9"/>
      <c r="L28" s="9"/>
      <c r="M28" s="9"/>
      <c r="N28" s="9"/>
      <c r="O28" s="228">
        <v>25</v>
      </c>
      <c r="P28" s="9"/>
      <c r="Q28" s="9"/>
      <c r="R28" s="9"/>
      <c r="S28" s="10">
        <f t="shared" si="7"/>
        <v>1</v>
      </c>
      <c r="T28" s="172">
        <f t="shared" si="3"/>
        <v>1</v>
      </c>
      <c r="U28" s="447"/>
      <c r="X28" s="48"/>
    </row>
    <row r="29" spans="2:24" s="25" customFormat="1" ht="31.5" customHeight="1">
      <c r="B29" s="156"/>
      <c r="C29" s="393"/>
      <c r="D29" s="176" t="s">
        <v>208</v>
      </c>
      <c r="E29" s="378" t="s">
        <v>209</v>
      </c>
      <c r="F29" s="379"/>
      <c r="G29" s="205"/>
      <c r="H29" s="9"/>
      <c r="I29" s="9"/>
      <c r="J29" s="9"/>
      <c r="K29" s="9"/>
      <c r="L29" s="9"/>
      <c r="M29" s="228">
        <v>10</v>
      </c>
      <c r="N29" s="9"/>
      <c r="O29" s="9"/>
      <c r="P29" s="9"/>
      <c r="Q29" s="9"/>
      <c r="R29" s="9"/>
      <c r="S29" s="10">
        <f t="shared" si="7"/>
        <v>1</v>
      </c>
      <c r="T29" s="172">
        <f t="shared" si="3"/>
        <v>1</v>
      </c>
      <c r="U29" s="447"/>
      <c r="X29" s="48"/>
    </row>
    <row r="30" spans="2:24" s="25" customFormat="1" ht="31.5" customHeight="1">
      <c r="B30" s="156"/>
      <c r="C30" s="393"/>
      <c r="D30" s="236" t="s">
        <v>210</v>
      </c>
      <c r="E30" s="431" t="s">
        <v>211</v>
      </c>
      <c r="F30" s="379"/>
      <c r="G30" s="205"/>
      <c r="H30" s="9"/>
      <c r="I30" s="9"/>
      <c r="J30" s="228">
        <v>28</v>
      </c>
      <c r="K30" s="228">
        <v>12</v>
      </c>
      <c r="L30" s="228">
        <v>3</v>
      </c>
      <c r="M30" s="228">
        <v>22</v>
      </c>
      <c r="N30" s="228">
        <v>25</v>
      </c>
      <c r="O30" s="9"/>
      <c r="P30" s="9"/>
      <c r="Q30" s="9"/>
      <c r="R30" s="9"/>
      <c r="S30" s="10">
        <f t="shared" si="7"/>
        <v>5</v>
      </c>
      <c r="T30" s="172">
        <f t="shared" si="3"/>
        <v>1</v>
      </c>
      <c r="U30" s="447"/>
      <c r="X30" s="48"/>
    </row>
    <row r="31" spans="2:24" s="25" customFormat="1" ht="31.5" customHeight="1">
      <c r="B31" s="156"/>
      <c r="C31" s="393"/>
      <c r="D31" s="236" t="s">
        <v>212</v>
      </c>
      <c r="E31" s="395" t="s">
        <v>213</v>
      </c>
      <c r="F31" s="428"/>
      <c r="G31" s="205"/>
      <c r="H31" s="9"/>
      <c r="I31" s="9"/>
      <c r="J31" s="9"/>
      <c r="K31" s="9"/>
      <c r="L31" s="9"/>
      <c r="M31" s="9"/>
      <c r="N31" s="28"/>
      <c r="O31" s="228">
        <v>1</v>
      </c>
      <c r="P31" s="9"/>
      <c r="Q31" s="9"/>
      <c r="R31" s="9"/>
      <c r="S31" s="10">
        <f xml:space="preserve"> COUNTA(G31:R31)</f>
        <v>1</v>
      </c>
      <c r="T31" s="172">
        <f t="shared" si="3"/>
        <v>1</v>
      </c>
      <c r="U31" s="447"/>
      <c r="X31" s="48"/>
    </row>
    <row r="32" spans="2:24" s="25" customFormat="1" ht="31.5" customHeight="1">
      <c r="B32" s="156"/>
      <c r="C32" s="393"/>
      <c r="D32" s="237" t="s">
        <v>214</v>
      </c>
      <c r="E32" s="378" t="s">
        <v>215</v>
      </c>
      <c r="F32" s="429"/>
      <c r="G32" s="205"/>
      <c r="H32" s="9"/>
      <c r="I32" s="9"/>
      <c r="J32" s="9"/>
      <c r="K32" s="9"/>
      <c r="L32" s="228">
        <v>27</v>
      </c>
      <c r="M32" s="9"/>
      <c r="N32" s="9"/>
      <c r="O32" s="9"/>
      <c r="P32" s="9"/>
      <c r="Q32" s="9"/>
      <c r="R32" s="9"/>
      <c r="S32" s="10">
        <f t="shared" ref="S32" si="8" xml:space="preserve"> COUNTA(G32:R32)</f>
        <v>1</v>
      </c>
      <c r="T32" s="172">
        <f t="shared" si="3"/>
        <v>1</v>
      </c>
      <c r="U32" s="447"/>
      <c r="X32" s="48"/>
    </row>
    <row r="33" spans="2:24" s="25" customFormat="1" ht="31.5" customHeight="1">
      <c r="B33" s="156"/>
      <c r="C33" s="393"/>
      <c r="D33" s="177" t="s">
        <v>216</v>
      </c>
      <c r="E33" s="443" t="s">
        <v>217</v>
      </c>
      <c r="F33" s="444"/>
      <c r="G33" s="205"/>
      <c r="H33" s="9"/>
      <c r="I33" s="9"/>
      <c r="J33" s="9"/>
      <c r="K33" s="9"/>
      <c r="L33" s="9"/>
      <c r="M33" s="9"/>
      <c r="N33" s="9"/>
      <c r="O33" s="9"/>
      <c r="P33" s="228">
        <v>8</v>
      </c>
      <c r="Q33" s="9"/>
      <c r="R33" s="9"/>
      <c r="S33" s="10">
        <f xml:space="preserve"> COUNTA(G33:R33)</f>
        <v>1</v>
      </c>
      <c r="T33" s="189">
        <f t="shared" si="3"/>
        <v>1</v>
      </c>
      <c r="U33" s="447"/>
      <c r="X33" s="48"/>
    </row>
    <row r="34" spans="2:24" s="25" customFormat="1" ht="30" customHeight="1">
      <c r="B34" s="156"/>
      <c r="C34" s="393"/>
      <c r="D34" s="177" t="s">
        <v>218</v>
      </c>
      <c r="E34" s="410" t="s">
        <v>219</v>
      </c>
      <c r="F34" s="411"/>
      <c r="G34" s="291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28">
        <v>17</v>
      </c>
      <c r="S34" s="80">
        <f t="shared" ref="S34" si="9" xml:space="preserve"> COUNTA(G34:R34)</f>
        <v>1</v>
      </c>
      <c r="T34" s="292">
        <f t="shared" si="3"/>
        <v>1</v>
      </c>
      <c r="U34" s="447"/>
      <c r="X34" s="48"/>
    </row>
    <row r="35" spans="2:24" s="25" customFormat="1" ht="31.5" customHeight="1">
      <c r="B35" s="156"/>
      <c r="C35" s="393"/>
      <c r="D35" s="179" t="s">
        <v>194</v>
      </c>
      <c r="E35" s="394" t="s">
        <v>220</v>
      </c>
      <c r="F35" s="395"/>
      <c r="G35" s="205"/>
      <c r="H35" s="9"/>
      <c r="I35" s="9"/>
      <c r="J35" s="9"/>
      <c r="K35" s="9"/>
      <c r="L35" s="9"/>
      <c r="M35" s="9"/>
      <c r="N35" s="9"/>
      <c r="O35" s="9"/>
      <c r="P35" s="228">
        <v>8</v>
      </c>
      <c r="Q35" s="9"/>
      <c r="R35" s="9"/>
      <c r="S35" s="10">
        <f t="shared" si="7"/>
        <v>1</v>
      </c>
      <c r="T35" s="172">
        <f t="shared" si="3"/>
        <v>1</v>
      </c>
      <c r="U35" s="447"/>
      <c r="X35" s="48"/>
    </row>
    <row r="36" spans="2:24" s="25" customFormat="1" ht="31.5" customHeight="1">
      <c r="B36" s="156"/>
      <c r="C36" s="393"/>
      <c r="D36" s="243" t="s">
        <v>221</v>
      </c>
      <c r="E36" s="395" t="s">
        <v>222</v>
      </c>
      <c r="F36" s="418"/>
      <c r="G36" s="205"/>
      <c r="H36" s="9"/>
      <c r="I36" s="228">
        <v>13</v>
      </c>
      <c r="J36" s="9"/>
      <c r="K36" s="9"/>
      <c r="L36" s="9"/>
      <c r="M36" s="9"/>
      <c r="N36" s="9"/>
      <c r="O36" s="9"/>
      <c r="P36" s="9"/>
      <c r="Q36" s="9"/>
      <c r="R36" s="9"/>
      <c r="S36" s="10">
        <f t="shared" si="7"/>
        <v>1</v>
      </c>
      <c r="T36" s="172">
        <f t="shared" si="3"/>
        <v>1</v>
      </c>
      <c r="U36" s="447"/>
      <c r="X36" s="48"/>
    </row>
    <row r="37" spans="2:24" s="25" customFormat="1" ht="35.25" customHeight="1">
      <c r="B37" s="156"/>
      <c r="C37" s="393"/>
      <c r="D37" s="243" t="s">
        <v>221</v>
      </c>
      <c r="E37" s="396" t="s">
        <v>223</v>
      </c>
      <c r="F37" s="389"/>
      <c r="G37" s="207"/>
      <c r="H37" s="207"/>
      <c r="I37" s="207"/>
      <c r="J37" s="207"/>
      <c r="K37" s="207"/>
      <c r="L37" s="207"/>
      <c r="M37" s="207"/>
      <c r="N37" s="207"/>
      <c r="O37" s="207"/>
      <c r="P37" s="230">
        <v>3</v>
      </c>
      <c r="Q37" s="208"/>
      <c r="R37" s="209"/>
      <c r="S37" s="173">
        <f t="shared" si="7"/>
        <v>1</v>
      </c>
      <c r="T37" s="172">
        <f t="shared" si="3"/>
        <v>1</v>
      </c>
      <c r="U37" s="447"/>
      <c r="X37" s="48"/>
    </row>
    <row r="38" spans="2:24" s="25" customFormat="1" ht="50.25" customHeight="1">
      <c r="B38" s="386">
        <v>3</v>
      </c>
      <c r="C38" s="392" t="s">
        <v>224</v>
      </c>
      <c r="D38" s="414" t="s">
        <v>225</v>
      </c>
      <c r="E38" s="396" t="s">
        <v>226</v>
      </c>
      <c r="F38" s="389"/>
      <c r="G38" s="205"/>
      <c r="H38" s="9"/>
      <c r="I38" s="9"/>
      <c r="J38" s="9"/>
      <c r="K38" s="9"/>
      <c r="L38" s="9"/>
      <c r="M38" s="9"/>
      <c r="N38" s="228">
        <v>5</v>
      </c>
      <c r="O38" s="9"/>
      <c r="P38" s="9"/>
      <c r="Q38" s="9"/>
      <c r="R38" s="165"/>
      <c r="S38" s="10">
        <f t="shared" si="2"/>
        <v>1</v>
      </c>
      <c r="T38" s="172">
        <f t="shared" si="3"/>
        <v>1</v>
      </c>
      <c r="U38" s="447"/>
      <c r="X38" s="48"/>
    </row>
    <row r="39" spans="2:24" s="25" customFormat="1" ht="50.25" customHeight="1">
      <c r="B39" s="387"/>
      <c r="C39" s="393"/>
      <c r="D39" s="415"/>
      <c r="E39" s="416" t="s">
        <v>227</v>
      </c>
      <c r="F39" s="417"/>
      <c r="G39" s="205"/>
      <c r="H39" s="9"/>
      <c r="I39" s="9"/>
      <c r="J39" s="9"/>
      <c r="K39" s="9"/>
      <c r="L39" s="9"/>
      <c r="M39" s="9"/>
      <c r="N39" s="228">
        <v>5</v>
      </c>
      <c r="O39" s="9"/>
      <c r="P39" s="9"/>
      <c r="Q39" s="9"/>
      <c r="R39" s="165"/>
      <c r="S39" s="10">
        <f t="shared" si="2"/>
        <v>1</v>
      </c>
      <c r="T39" s="189">
        <f t="shared" si="3"/>
        <v>1</v>
      </c>
      <c r="U39" s="447"/>
      <c r="X39" s="48"/>
    </row>
    <row r="40" spans="2:24" s="25" customFormat="1" ht="38.25" customHeight="1">
      <c r="B40" s="387"/>
      <c r="C40" s="393"/>
      <c r="D40" s="221" t="s">
        <v>212</v>
      </c>
      <c r="E40" s="389" t="s">
        <v>228</v>
      </c>
      <c r="F40" s="417"/>
      <c r="G40" s="205"/>
      <c r="H40" s="9"/>
      <c r="I40" s="9"/>
      <c r="J40" s="9"/>
      <c r="K40" s="9"/>
      <c r="L40" s="9"/>
      <c r="M40" s="9"/>
      <c r="N40" s="9"/>
      <c r="O40" s="9"/>
      <c r="P40" s="228">
        <v>24</v>
      </c>
      <c r="Q40" s="9"/>
      <c r="R40" s="9"/>
      <c r="S40" s="10">
        <f t="shared" ref="S40" si="10" xml:space="preserve"> COUNTA(G40:R40)</f>
        <v>1</v>
      </c>
      <c r="T40" s="172">
        <f t="shared" si="3"/>
        <v>1</v>
      </c>
      <c r="U40" s="447"/>
      <c r="X40" s="48"/>
    </row>
    <row r="41" spans="2:24" s="25" customFormat="1" ht="38.25" customHeight="1">
      <c r="B41" s="387"/>
      <c r="C41" s="393"/>
      <c r="D41" s="221" t="s">
        <v>212</v>
      </c>
      <c r="E41" s="378" t="s">
        <v>229</v>
      </c>
      <c r="F41" s="379"/>
      <c r="G41" s="205"/>
      <c r="H41" s="9"/>
      <c r="I41" s="9"/>
      <c r="J41" s="9"/>
      <c r="K41" s="9"/>
      <c r="L41" s="9"/>
      <c r="M41" s="9"/>
      <c r="N41" s="228">
        <v>16</v>
      </c>
      <c r="O41" s="9"/>
      <c r="P41" s="9"/>
      <c r="Q41" s="9"/>
      <c r="R41" s="9"/>
      <c r="S41" s="10">
        <f t="shared" si="2"/>
        <v>1</v>
      </c>
      <c r="T41" s="172">
        <f t="shared" si="3"/>
        <v>1</v>
      </c>
      <c r="U41" s="447"/>
      <c r="X41" s="48"/>
    </row>
    <row r="42" spans="2:24" s="25" customFormat="1" ht="35.25" customHeight="1">
      <c r="B42" s="387"/>
      <c r="C42" s="393"/>
      <c r="D42" s="221" t="s">
        <v>230</v>
      </c>
      <c r="E42" s="431" t="s">
        <v>231</v>
      </c>
      <c r="F42" s="379"/>
      <c r="G42" s="205"/>
      <c r="H42" s="9"/>
      <c r="I42" s="9"/>
      <c r="J42" s="9"/>
      <c r="K42" s="9"/>
      <c r="L42" s="9"/>
      <c r="M42" s="9"/>
      <c r="N42" s="228">
        <v>20</v>
      </c>
      <c r="O42" s="9"/>
      <c r="P42" s="9"/>
      <c r="Q42" s="9"/>
      <c r="R42" s="9"/>
      <c r="S42" s="10">
        <f t="shared" si="2"/>
        <v>1</v>
      </c>
      <c r="T42" s="172">
        <f t="shared" si="3"/>
        <v>1</v>
      </c>
      <c r="U42" s="447"/>
      <c r="X42" s="48"/>
    </row>
    <row r="43" spans="2:24" s="25" customFormat="1" ht="38.25" customHeight="1">
      <c r="B43" s="387"/>
      <c r="C43" s="393"/>
      <c r="D43" s="221" t="s">
        <v>232</v>
      </c>
      <c r="E43" s="422" t="s">
        <v>233</v>
      </c>
      <c r="F43" s="423"/>
      <c r="G43" s="296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8">
        <v>18</v>
      </c>
      <c r="S43" s="80">
        <f t="shared" si="2"/>
        <v>1</v>
      </c>
      <c r="T43" s="292">
        <f t="shared" si="3"/>
        <v>1</v>
      </c>
      <c r="U43" s="447"/>
      <c r="X43" s="48"/>
    </row>
    <row r="44" spans="2:24" s="25" customFormat="1" ht="42.75" customHeight="1">
      <c r="B44" s="387"/>
      <c r="C44" s="393"/>
      <c r="D44" s="236" t="s">
        <v>234</v>
      </c>
      <c r="E44" s="412" t="s">
        <v>235</v>
      </c>
      <c r="F44" s="413"/>
      <c r="G44" s="210"/>
      <c r="H44" s="210"/>
      <c r="I44" s="210"/>
      <c r="J44" s="210"/>
      <c r="K44" s="210"/>
      <c r="L44" s="210"/>
      <c r="M44" s="210"/>
      <c r="N44" s="244">
        <v>11</v>
      </c>
      <c r="O44" s="210"/>
      <c r="P44" s="210"/>
      <c r="Q44" s="210"/>
      <c r="R44" s="210"/>
      <c r="S44" s="10">
        <f t="shared" ref="S44:S45" si="11" xml:space="preserve"> COUNTA(G44:R44)</f>
        <v>1</v>
      </c>
      <c r="T44" s="189">
        <f t="shared" si="3"/>
        <v>1</v>
      </c>
      <c r="U44" s="447"/>
      <c r="X44" s="48"/>
    </row>
    <row r="45" spans="2:24" s="25" customFormat="1" ht="41.25" customHeight="1">
      <c r="B45" s="387"/>
      <c r="C45" s="393"/>
      <c r="D45" s="236" t="s">
        <v>7</v>
      </c>
      <c r="E45" s="437" t="s">
        <v>236</v>
      </c>
      <c r="F45" s="438"/>
      <c r="G45" s="210"/>
      <c r="H45" s="210"/>
      <c r="I45" s="210"/>
      <c r="J45" s="210"/>
      <c r="K45" s="210"/>
      <c r="L45" s="210"/>
      <c r="M45" s="244">
        <v>31</v>
      </c>
      <c r="N45" s="210"/>
      <c r="O45" s="210"/>
      <c r="P45" s="210"/>
      <c r="Q45" s="210"/>
      <c r="R45" s="211"/>
      <c r="S45" s="10">
        <f t="shared" si="11"/>
        <v>1</v>
      </c>
      <c r="T45" s="172">
        <f t="shared" si="3"/>
        <v>1</v>
      </c>
      <c r="U45" s="447"/>
      <c r="X45" s="48"/>
    </row>
    <row r="46" spans="2:24" s="25" customFormat="1" ht="38.25" customHeight="1">
      <c r="B46" s="387"/>
      <c r="C46" s="393"/>
      <c r="D46" s="221"/>
      <c r="E46" s="435" t="s">
        <v>237</v>
      </c>
      <c r="F46" s="436"/>
      <c r="G46" s="293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299">
        <v>18</v>
      </c>
      <c r="S46" s="295">
        <f t="shared" ref="S46" si="12" xml:space="preserve"> COUNTA(G46:R46)</f>
        <v>1</v>
      </c>
      <c r="T46" s="292">
        <f t="shared" si="3"/>
        <v>1</v>
      </c>
      <c r="U46" s="447"/>
      <c r="X46" s="48"/>
    </row>
    <row r="47" spans="2:24" s="25" customFormat="1" ht="42.75" customHeight="1">
      <c r="B47" s="424"/>
      <c r="C47" s="392"/>
      <c r="D47" s="223"/>
      <c r="E47" s="432" t="s">
        <v>238</v>
      </c>
      <c r="F47" s="432"/>
      <c r="G47" s="230">
        <v>28</v>
      </c>
      <c r="H47" s="207"/>
      <c r="I47" s="207"/>
      <c r="J47" s="212"/>
      <c r="K47" s="207"/>
      <c r="L47" s="207"/>
      <c r="M47" s="207"/>
      <c r="N47" s="207"/>
      <c r="O47" s="207"/>
      <c r="P47" s="207"/>
      <c r="Q47" s="213"/>
      <c r="R47" s="211"/>
      <c r="S47" s="178">
        <f t="shared" si="2"/>
        <v>1</v>
      </c>
      <c r="T47" s="172">
        <f t="shared" si="3"/>
        <v>1</v>
      </c>
      <c r="U47" s="447"/>
      <c r="X47" s="48"/>
    </row>
    <row r="48" spans="2:24" s="25" customFormat="1" ht="42.75" customHeight="1">
      <c r="B48" s="424"/>
      <c r="C48" s="393"/>
      <c r="D48" s="223" t="s">
        <v>212</v>
      </c>
      <c r="E48" s="434" t="s">
        <v>239</v>
      </c>
      <c r="F48" s="445"/>
      <c r="G48" s="214"/>
      <c r="H48" s="214"/>
      <c r="I48" s="214"/>
      <c r="J48" s="214"/>
      <c r="K48" s="214"/>
      <c r="L48" s="214"/>
      <c r="M48" s="214"/>
      <c r="N48" s="214"/>
      <c r="O48" s="255">
        <v>9</v>
      </c>
      <c r="P48" s="213"/>
      <c r="Q48" s="209"/>
      <c r="R48" s="3"/>
      <c r="S48" s="194">
        <f xml:space="preserve"> COUNTA(G48:Q48)</f>
        <v>1</v>
      </c>
      <c r="T48" s="172">
        <f t="shared" si="3"/>
        <v>1</v>
      </c>
      <c r="U48" s="447"/>
      <c r="X48" s="48"/>
    </row>
    <row r="49" spans="2:24" s="25" customFormat="1" ht="42.75" customHeight="1">
      <c r="B49" s="424"/>
      <c r="C49" s="393"/>
      <c r="D49" s="224" t="s">
        <v>240</v>
      </c>
      <c r="E49" s="433" t="s">
        <v>241</v>
      </c>
      <c r="F49" s="434"/>
      <c r="G49" s="210"/>
      <c r="H49" s="210"/>
      <c r="I49" s="210"/>
      <c r="J49" s="210"/>
      <c r="K49" s="210"/>
      <c r="L49" s="215"/>
      <c r="M49" s="244">
        <v>30</v>
      </c>
      <c r="N49" s="210"/>
      <c r="O49" s="210"/>
      <c r="P49" s="210"/>
      <c r="Q49" s="210"/>
      <c r="R49" s="210"/>
      <c r="S49" s="264">
        <f t="shared" ref="S49:S54" si="13" xml:space="preserve"> COUNTA(G49:R49)</f>
        <v>1</v>
      </c>
      <c r="T49" s="172">
        <f t="shared" si="3"/>
        <v>1</v>
      </c>
      <c r="U49" s="447"/>
      <c r="X49" s="48"/>
    </row>
    <row r="50" spans="2:24" s="25" customFormat="1" ht="42.75" customHeight="1">
      <c r="B50" s="424"/>
      <c r="C50" s="393"/>
      <c r="D50" s="224" t="s">
        <v>212</v>
      </c>
      <c r="E50" s="430" t="s">
        <v>242</v>
      </c>
      <c r="F50" s="430"/>
      <c r="G50" s="300"/>
      <c r="H50" s="301"/>
      <c r="I50" s="301"/>
      <c r="J50" s="301"/>
      <c r="K50" s="301"/>
      <c r="L50" s="302"/>
      <c r="M50" s="301"/>
      <c r="N50" s="301"/>
      <c r="O50" s="301"/>
      <c r="P50" s="301"/>
      <c r="Q50" s="303"/>
      <c r="R50" s="230">
        <v>18</v>
      </c>
      <c r="S50" s="295">
        <f t="shared" si="13"/>
        <v>1</v>
      </c>
      <c r="T50" s="304">
        <f t="shared" si="3"/>
        <v>1</v>
      </c>
      <c r="U50" s="447"/>
      <c r="X50" s="48"/>
    </row>
    <row r="51" spans="2:24" s="25" customFormat="1" ht="42.75" customHeight="1">
      <c r="B51" s="424"/>
      <c r="C51" s="393"/>
      <c r="D51" s="223" t="s">
        <v>210</v>
      </c>
      <c r="E51" s="439" t="s">
        <v>243</v>
      </c>
      <c r="F51" s="440"/>
      <c r="G51" s="207"/>
      <c r="H51" s="207"/>
      <c r="I51" s="207"/>
      <c r="J51" s="207"/>
      <c r="K51" s="207"/>
      <c r="L51" s="212"/>
      <c r="M51" s="207"/>
      <c r="N51" s="230">
        <v>8</v>
      </c>
      <c r="O51" s="207"/>
      <c r="P51" s="207"/>
      <c r="Q51" s="208"/>
      <c r="R51" s="208"/>
      <c r="S51" s="10">
        <f t="shared" si="13"/>
        <v>1</v>
      </c>
      <c r="T51" s="172">
        <f t="shared" si="3"/>
        <v>1</v>
      </c>
      <c r="U51" s="447"/>
      <c r="X51" s="48"/>
    </row>
    <row r="52" spans="2:24" s="25" customFormat="1" ht="42.75" customHeight="1">
      <c r="B52" s="424"/>
      <c r="C52" s="393"/>
      <c r="D52" s="223" t="s">
        <v>210</v>
      </c>
      <c r="E52" s="441" t="s">
        <v>244</v>
      </c>
      <c r="F52" s="442"/>
      <c r="G52" s="207"/>
      <c r="H52" s="207"/>
      <c r="I52" s="207"/>
      <c r="J52" s="207"/>
      <c r="K52" s="207"/>
      <c r="L52" s="263"/>
      <c r="M52" s="214"/>
      <c r="N52" s="255">
        <v>29</v>
      </c>
      <c r="O52" s="214"/>
      <c r="P52" s="207"/>
      <c r="Q52" s="208"/>
      <c r="R52" s="213"/>
      <c r="S52" s="259">
        <f t="shared" si="13"/>
        <v>1</v>
      </c>
      <c r="T52" s="172">
        <f t="shared" si="3"/>
        <v>1</v>
      </c>
      <c r="U52" s="447"/>
      <c r="X52" s="48"/>
    </row>
    <row r="53" spans="2:24" s="25" customFormat="1" ht="42.75" customHeight="1">
      <c r="B53" s="424"/>
      <c r="C53" s="393"/>
      <c r="D53" s="223" t="s">
        <v>245</v>
      </c>
      <c r="E53" s="256" t="s">
        <v>246</v>
      </c>
      <c r="F53" s="257"/>
      <c r="G53" s="207"/>
      <c r="H53" s="207"/>
      <c r="I53" s="207"/>
      <c r="J53" s="207"/>
      <c r="K53" s="208"/>
      <c r="L53" s="261"/>
      <c r="M53" s="210"/>
      <c r="N53" s="262"/>
      <c r="O53" s="210"/>
      <c r="P53" s="222"/>
      <c r="Q53" s="258">
        <v>3</v>
      </c>
      <c r="R53" s="211"/>
      <c r="S53" s="178">
        <f t="shared" ref="S53" si="14" xml:space="preserve"> COUNTA(G53:R53)</f>
        <v>1</v>
      </c>
      <c r="T53" s="265">
        <f t="shared" ref="T53" si="15">IF(AND(S53&gt;=1),100%," " )</f>
        <v>1</v>
      </c>
      <c r="U53" s="447"/>
      <c r="X53" s="48"/>
    </row>
    <row r="54" spans="2:24" s="25" customFormat="1" ht="42.75" customHeight="1">
      <c r="B54" s="425"/>
      <c r="C54" s="393"/>
      <c r="D54" s="225" t="s">
        <v>247</v>
      </c>
      <c r="E54" s="439" t="s">
        <v>248</v>
      </c>
      <c r="F54" s="440"/>
      <c r="G54" s="207"/>
      <c r="H54" s="207"/>
      <c r="I54" s="230">
        <v>13</v>
      </c>
      <c r="J54" s="207"/>
      <c r="K54" s="207"/>
      <c r="L54" s="207"/>
      <c r="M54" s="208"/>
      <c r="N54" s="207"/>
      <c r="O54" s="222"/>
      <c r="P54" s="207"/>
      <c r="Q54" s="208"/>
      <c r="R54" s="208"/>
      <c r="S54" s="260">
        <f t="shared" si="13"/>
        <v>1</v>
      </c>
      <c r="T54" s="172">
        <f t="shared" si="3"/>
        <v>1</v>
      </c>
      <c r="U54" s="448"/>
      <c r="X54" s="48"/>
    </row>
    <row r="55" spans="2:24" s="25" customFormat="1" ht="42.75" customHeight="1">
      <c r="B55" s="159"/>
      <c r="C55" s="160"/>
      <c r="D55" s="177"/>
      <c r="E55" s="248"/>
      <c r="F55" s="248"/>
      <c r="G55" s="166"/>
      <c r="H55" s="166"/>
      <c r="I55" s="166"/>
      <c r="J55" s="166"/>
      <c r="K55" s="193"/>
      <c r="L55" s="166"/>
      <c r="M55" s="166"/>
      <c r="N55" s="166"/>
      <c r="O55" s="166"/>
      <c r="P55" s="166"/>
      <c r="Q55" s="157"/>
      <c r="R55" s="157"/>
      <c r="S55" s="12"/>
      <c r="T55" s="162"/>
      <c r="U55" s="163"/>
      <c r="X55" s="48"/>
    </row>
    <row r="56" spans="2:24" s="25" customFormat="1" ht="23.25" customHeight="1">
      <c r="B56" s="159"/>
      <c r="C56" s="160"/>
      <c r="D56" s="157"/>
      <c r="E56" s="249"/>
      <c r="F56" s="249"/>
      <c r="G56" s="157"/>
      <c r="H56" s="157"/>
      <c r="I56" s="157"/>
      <c r="J56" s="157"/>
      <c r="K56" s="157"/>
      <c r="L56" s="161"/>
      <c r="M56" s="161"/>
      <c r="N56" s="157"/>
      <c r="O56" s="157"/>
      <c r="P56" s="157"/>
      <c r="Q56" s="157"/>
      <c r="R56" s="157"/>
      <c r="S56" s="12"/>
      <c r="T56" s="162"/>
      <c r="U56" s="163"/>
      <c r="X56" s="48"/>
    </row>
    <row r="57" spans="2:24">
      <c r="B57" s="420" t="s">
        <v>249</v>
      </c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N57" s="421"/>
      <c r="O57" s="421"/>
      <c r="P57" s="421"/>
      <c r="Q57" s="421"/>
      <c r="R57" s="421"/>
      <c r="S57" s="421"/>
      <c r="T57" s="421"/>
      <c r="U57" s="421"/>
      <c r="V57" s="55"/>
    </row>
    <row r="58" spans="2:24" ht="28.5" customHeight="1">
      <c r="B58" s="159"/>
      <c r="C58" s="419"/>
      <c r="D58" s="419"/>
      <c r="E58" s="419"/>
      <c r="F58" s="419"/>
      <c r="V58" s="55"/>
    </row>
    <row r="60" spans="2:24" s="20" customFormat="1" ht="15.75">
      <c r="B60" s="323" t="s">
        <v>155</v>
      </c>
      <c r="C60" s="323"/>
      <c r="D60" s="323"/>
      <c r="E60" s="323"/>
      <c r="F60" s="21"/>
      <c r="G60" s="69" t="s">
        <v>156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11"/>
      <c r="V60" s="56"/>
    </row>
    <row r="61" spans="2:24">
      <c r="T61" s="12"/>
      <c r="U61" s="3"/>
    </row>
    <row r="63" spans="2:24" ht="15.75">
      <c r="E63" s="250" t="s">
        <v>250</v>
      </c>
      <c r="F63" s="252" t="s">
        <v>251</v>
      </c>
    </row>
    <row r="64" spans="2:24" ht="15.75">
      <c r="E64" s="251" t="s">
        <v>252</v>
      </c>
      <c r="F64" s="253" t="s">
        <v>253</v>
      </c>
    </row>
    <row r="65" spans="5:6" ht="15.75">
      <c r="E65" s="250" t="s">
        <v>254</v>
      </c>
      <c r="F65" s="252" t="s">
        <v>255</v>
      </c>
    </row>
    <row r="66" spans="5:6" ht="15.75">
      <c r="E66" s="250" t="s">
        <v>256</v>
      </c>
      <c r="F66" s="252" t="s">
        <v>255</v>
      </c>
    </row>
    <row r="67" spans="5:6" ht="15.75">
      <c r="E67" s="250" t="s">
        <v>257</v>
      </c>
      <c r="F67" s="254" t="s">
        <v>255</v>
      </c>
    </row>
    <row r="68" spans="5:6" ht="15.75">
      <c r="E68" s="250" t="s">
        <v>258</v>
      </c>
      <c r="F68" s="252" t="s">
        <v>255</v>
      </c>
    </row>
    <row r="69" spans="5:6" ht="15.75">
      <c r="E69" s="250" t="s">
        <v>259</v>
      </c>
      <c r="F69" s="252" t="s">
        <v>255</v>
      </c>
    </row>
    <row r="70" spans="5:6" ht="15.75">
      <c r="E70" s="250" t="s">
        <v>260</v>
      </c>
      <c r="F70" s="254" t="s">
        <v>261</v>
      </c>
    </row>
    <row r="71" spans="5:6" ht="15.75">
      <c r="E71" s="250" t="s">
        <v>262</v>
      </c>
      <c r="F71" s="252" t="s">
        <v>261</v>
      </c>
    </row>
    <row r="72" spans="5:6" ht="15.75">
      <c r="E72" s="250" t="s">
        <v>263</v>
      </c>
      <c r="F72" s="252" t="s">
        <v>251</v>
      </c>
    </row>
    <row r="73" spans="5:6" ht="38.25" customHeight="1">
      <c r="E73" s="250" t="s">
        <v>264</v>
      </c>
      <c r="F73" s="254" t="s">
        <v>251</v>
      </c>
    </row>
    <row r="74" spans="5:6" ht="15.75">
      <c r="E74" s="250" t="s">
        <v>265</v>
      </c>
      <c r="F74" s="252" t="s">
        <v>251</v>
      </c>
    </row>
  </sheetData>
  <mergeCells count="74">
    <mergeCell ref="E52:F52"/>
    <mergeCell ref="E33:F33"/>
    <mergeCell ref="E35:F35"/>
    <mergeCell ref="E48:F48"/>
    <mergeCell ref="U14:U54"/>
    <mergeCell ref="E54:F54"/>
    <mergeCell ref="C14:C17"/>
    <mergeCell ref="E22:F22"/>
    <mergeCell ref="E31:F31"/>
    <mergeCell ref="E32:F32"/>
    <mergeCell ref="E50:F50"/>
    <mergeCell ref="E28:F28"/>
    <mergeCell ref="E30:F30"/>
    <mergeCell ref="E25:F25"/>
    <mergeCell ref="C47:C54"/>
    <mergeCell ref="E38:F38"/>
    <mergeCell ref="E42:F42"/>
    <mergeCell ref="E47:F47"/>
    <mergeCell ref="E49:F49"/>
    <mergeCell ref="E46:F46"/>
    <mergeCell ref="E45:F45"/>
    <mergeCell ref="E51:F51"/>
    <mergeCell ref="B60:E60"/>
    <mergeCell ref="E34:F34"/>
    <mergeCell ref="C38:C46"/>
    <mergeCell ref="E26:F26"/>
    <mergeCell ref="E44:F44"/>
    <mergeCell ref="E41:F41"/>
    <mergeCell ref="D38:D39"/>
    <mergeCell ref="E39:F39"/>
    <mergeCell ref="E36:F36"/>
    <mergeCell ref="E40:F40"/>
    <mergeCell ref="C58:F58"/>
    <mergeCell ref="B38:B46"/>
    <mergeCell ref="B57:U57"/>
    <mergeCell ref="E43:F43"/>
    <mergeCell ref="E29:F29"/>
    <mergeCell ref="B47:B54"/>
    <mergeCell ref="H6:O6"/>
    <mergeCell ref="P6:S6"/>
    <mergeCell ref="H7:U7"/>
    <mergeCell ref="E3:U3"/>
    <mergeCell ref="F7:G7"/>
    <mergeCell ref="F6:G6"/>
    <mergeCell ref="E4:U4"/>
    <mergeCell ref="B2:D4"/>
    <mergeCell ref="B10:D10"/>
    <mergeCell ref="B9:D9"/>
    <mergeCell ref="B8:D8"/>
    <mergeCell ref="B7:D7"/>
    <mergeCell ref="F8:G8"/>
    <mergeCell ref="G10:P10"/>
    <mergeCell ref="E15:F15"/>
    <mergeCell ref="E16:F16"/>
    <mergeCell ref="H8:U8"/>
    <mergeCell ref="E9:U9"/>
    <mergeCell ref="E13:F13"/>
    <mergeCell ref="E14:F14"/>
    <mergeCell ref="E2:U2"/>
    <mergeCell ref="T6:U6"/>
    <mergeCell ref="E24:F24"/>
    <mergeCell ref="E27:F27"/>
    <mergeCell ref="Q10:U10"/>
    <mergeCell ref="B12:F12"/>
    <mergeCell ref="B14:B17"/>
    <mergeCell ref="B18:B24"/>
    <mergeCell ref="E23:F23"/>
    <mergeCell ref="E17:F17"/>
    <mergeCell ref="C18:C37"/>
    <mergeCell ref="E21:F21"/>
    <mergeCell ref="E18:F18"/>
    <mergeCell ref="E19:F19"/>
    <mergeCell ref="E20:F20"/>
    <mergeCell ref="E37:F37"/>
  </mergeCells>
  <hyperlinks>
    <hyperlink ref="E10" location="'Auditorias Internas'!A1" display="AUDITORÍAS INTERNAS " xr:uid="{00000000-0004-0000-0100-000000000000}"/>
    <hyperlink ref="F10" location="'Informes de Ley '!A1" display="INFORMES DE LEY " xr:uid="{00000000-0004-0000-0100-000001000000}"/>
    <hyperlink ref="G10:P10" location="'Evaluación y Seguimiento'!A1" display="EVALUCAIÓN Y SEGUIMIENTO " xr:uid="{00000000-0004-0000-0100-000002000000}"/>
    <hyperlink ref="Q10:T10" location="'Otras actividades'!A1" display="OTRAS ACTIVIDADES " xr:uid="{00000000-0004-0000-0100-000003000000}"/>
  </hyperlinks>
  <pageMargins left="1.4960629921259843" right="0.31496062992125984" top="0.82677165354330717" bottom="0.35433070866141736" header="0.31496062992125984" footer="0.11811023622047245"/>
  <pageSetup paperSize="5" scale="51" orientation="landscape" horizontalDpi="4294967295" verticalDpi="4294967295" r:id="rId1"/>
  <headerFooter>
    <oddFooter>Página &amp;P</oddFooter>
  </headerFooter>
  <drawing r:id="rId2"/>
  <legacyDrawing r:id="rId3"/>
  <oleObjects>
    <mc:AlternateContent xmlns:mc="http://schemas.openxmlformats.org/markup-compatibility/2006">
      <mc:Choice Requires="x14">
        <oleObject progId="Visio.Drawing.11" shapeId="24607" r:id="rId4">
          <objectPr defaultSize="0" autoPict="0" r:id="rId5">
            <anchor moveWithCells="1">
              <from>
                <xdr:col>1</xdr:col>
                <xdr:colOff>142875</xdr:colOff>
                <xdr:row>1</xdr:row>
                <xdr:rowOff>0</xdr:rowOff>
              </from>
              <to>
                <xdr:col>3</xdr:col>
                <xdr:colOff>619125</xdr:colOff>
                <xdr:row>2</xdr:row>
                <xdr:rowOff>219075</xdr:rowOff>
              </to>
            </anchor>
          </objectPr>
        </oleObject>
      </mc:Choice>
      <mc:Fallback>
        <oleObject progId="Visio.Drawing.11" shapeId="2460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42"/>
  <sheetViews>
    <sheetView showGridLines="0" zoomScale="80" zoomScaleNormal="80" zoomScaleSheetLayoutView="80" zoomScalePageLayoutView="50" workbookViewId="0">
      <pane ySplit="1" topLeftCell="A11" activePane="bottomLeft" state="frozen"/>
      <selection pane="bottomLeft" activeCell="C36" sqref="C36:D36"/>
    </sheetView>
  </sheetViews>
  <sheetFormatPr baseColWidth="10" defaultColWidth="11.5703125" defaultRowHeight="15"/>
  <cols>
    <col min="1" max="1" width="1.28515625" style="3" customWidth="1"/>
    <col min="2" max="2" width="5.28515625" style="1" customWidth="1"/>
    <col min="3" max="3" width="60" style="14" customWidth="1"/>
    <col min="4" max="4" width="24.42578125" style="14" customWidth="1"/>
    <col min="5" max="5" width="31.5703125" style="14" customWidth="1"/>
    <col min="6" max="6" width="36.5703125" style="15" customWidth="1"/>
    <col min="7" max="7" width="11.5703125" style="14" customWidth="1"/>
    <col min="8" max="8" width="5.28515625" style="14" customWidth="1"/>
    <col min="9" max="19" width="5.7109375" style="14" customWidth="1"/>
    <col min="20" max="20" width="13.5703125" style="14" customWidth="1"/>
    <col min="21" max="21" width="16.85546875" style="1" customWidth="1"/>
    <col min="22" max="22" width="20.85546875" style="50" customWidth="1"/>
    <col min="23" max="23" width="12.42578125" style="3" customWidth="1"/>
    <col min="24" max="16384" width="11.5703125" style="3"/>
  </cols>
  <sheetData>
    <row r="1" spans="2:22" ht="8.4499999999999993" customHeight="1"/>
    <row r="2" spans="2:22" ht="44.25" customHeight="1">
      <c r="B2" s="342"/>
      <c r="C2" s="343"/>
      <c r="D2" s="355" t="s">
        <v>157</v>
      </c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7"/>
    </row>
    <row r="3" spans="2:22" ht="39.75" customHeight="1">
      <c r="B3" s="344"/>
      <c r="C3" s="345"/>
      <c r="D3" s="348" t="s">
        <v>1</v>
      </c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50"/>
    </row>
    <row r="4" spans="2:22" ht="36" customHeight="1">
      <c r="B4" s="346"/>
      <c r="C4" s="347"/>
      <c r="D4" s="348" t="s">
        <v>266</v>
      </c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50"/>
    </row>
    <row r="5" spans="2:22" ht="13.5" customHeight="1">
      <c r="C5" s="1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22" ht="36" customHeight="1">
      <c r="C6" s="1"/>
      <c r="D6" s="148"/>
      <c r="E6" s="148"/>
      <c r="F6" s="148"/>
      <c r="G6" s="361" t="s">
        <v>159</v>
      </c>
      <c r="H6" s="307"/>
      <c r="I6" s="354" t="str">
        <f>'Auditorias Internas'!H6</f>
        <v>9 de junio de 2025</v>
      </c>
      <c r="J6" s="354"/>
      <c r="K6" s="354"/>
      <c r="L6" s="354"/>
      <c r="M6" s="354"/>
      <c r="N6" s="354"/>
      <c r="O6" s="354"/>
      <c r="P6" s="354"/>
      <c r="Q6" s="361" t="s">
        <v>161</v>
      </c>
      <c r="R6" s="361"/>
      <c r="S6" s="361"/>
      <c r="T6" s="361"/>
      <c r="U6" s="449" t="str">
        <f>+'Informes de Ley '!V6</f>
        <v>29 de septiembre de 2025</v>
      </c>
      <c r="V6" s="449"/>
    </row>
    <row r="7" spans="2:22" ht="108" customHeight="1">
      <c r="B7" s="307" t="s">
        <v>2</v>
      </c>
      <c r="C7" s="307"/>
      <c r="D7" s="358" t="s">
        <v>3</v>
      </c>
      <c r="E7" s="359"/>
      <c r="F7" s="360"/>
      <c r="G7" s="361" t="s">
        <v>4</v>
      </c>
      <c r="H7" s="307"/>
      <c r="I7" s="358" t="s">
        <v>5</v>
      </c>
      <c r="J7" s="359"/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59"/>
      <c r="V7" s="360"/>
    </row>
    <row r="8" spans="2:22" ht="56.25" customHeight="1">
      <c r="B8" s="361" t="s">
        <v>6</v>
      </c>
      <c r="C8" s="361"/>
      <c r="D8" s="362" t="s">
        <v>7</v>
      </c>
      <c r="E8" s="362"/>
      <c r="F8" s="362"/>
      <c r="G8" s="361" t="s">
        <v>8</v>
      </c>
      <c r="H8" s="307"/>
      <c r="I8" s="362" t="s">
        <v>9</v>
      </c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62"/>
    </row>
    <row r="9" spans="2:22" ht="71.25" customHeight="1">
      <c r="B9" s="361" t="s">
        <v>10</v>
      </c>
      <c r="C9" s="307"/>
      <c r="D9" s="362" t="s">
        <v>11</v>
      </c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</row>
    <row r="10" spans="2:22" ht="31.5" customHeight="1">
      <c r="B10" s="361" t="s">
        <v>163</v>
      </c>
      <c r="C10" s="361"/>
      <c r="D10" s="363" t="s">
        <v>164</v>
      </c>
      <c r="E10" s="365"/>
      <c r="F10" s="363" t="s">
        <v>165</v>
      </c>
      <c r="G10" s="365"/>
      <c r="H10" s="363" t="s">
        <v>166</v>
      </c>
      <c r="I10" s="364"/>
      <c r="J10" s="364"/>
      <c r="K10" s="364"/>
      <c r="L10" s="364"/>
      <c r="M10" s="364"/>
      <c r="N10" s="364"/>
      <c r="O10" s="364"/>
      <c r="P10" s="364"/>
      <c r="Q10" s="365"/>
      <c r="R10" s="363" t="s">
        <v>167</v>
      </c>
      <c r="S10" s="364"/>
      <c r="T10" s="364"/>
      <c r="U10" s="364"/>
      <c r="V10" s="365"/>
    </row>
    <row r="11" spans="2:22" ht="15" customHeight="1">
      <c r="B11" s="3"/>
      <c r="U11" s="3"/>
    </row>
    <row r="12" spans="2:22" ht="30.75" customHeight="1">
      <c r="C12" s="151" t="s">
        <v>85</v>
      </c>
      <c r="D12" s="18"/>
      <c r="V12" s="54"/>
    </row>
    <row r="13" spans="2:22" ht="48.75" customHeight="1">
      <c r="B13" s="146" t="s">
        <v>16</v>
      </c>
      <c r="C13" s="372" t="s">
        <v>17</v>
      </c>
      <c r="D13" s="373"/>
      <c r="E13" s="2" t="s">
        <v>19</v>
      </c>
      <c r="F13" s="372" t="s">
        <v>20</v>
      </c>
      <c r="G13" s="373"/>
      <c r="H13" s="2" t="s">
        <v>22</v>
      </c>
      <c r="I13" s="2" t="s">
        <v>23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28</v>
      </c>
      <c r="O13" s="2" t="s">
        <v>29</v>
      </c>
      <c r="P13" s="2" t="s">
        <v>30</v>
      </c>
      <c r="Q13" s="2" t="s">
        <v>31</v>
      </c>
      <c r="R13" s="2" t="s">
        <v>32</v>
      </c>
      <c r="S13" s="2" t="s">
        <v>33</v>
      </c>
      <c r="T13" s="2" t="s">
        <v>34</v>
      </c>
      <c r="U13" s="2" t="s">
        <v>35</v>
      </c>
      <c r="V13" s="155" t="s">
        <v>36</v>
      </c>
    </row>
    <row r="14" spans="2:22" ht="68.25" customHeight="1">
      <c r="B14" s="146">
        <v>1</v>
      </c>
      <c r="C14" s="450" t="s">
        <v>86</v>
      </c>
      <c r="D14" s="451"/>
      <c r="E14" s="38" t="s">
        <v>87</v>
      </c>
      <c r="F14" s="450" t="s">
        <v>88</v>
      </c>
      <c r="G14" s="451"/>
      <c r="H14" s="229">
        <v>30</v>
      </c>
      <c r="I14" s="229">
        <v>30</v>
      </c>
      <c r="J14" s="229">
        <v>30</v>
      </c>
      <c r="K14" s="229">
        <v>30</v>
      </c>
      <c r="L14" s="229">
        <v>30</v>
      </c>
      <c r="M14" s="229">
        <v>30</v>
      </c>
      <c r="N14" s="229">
        <v>30</v>
      </c>
      <c r="O14" s="229">
        <v>30</v>
      </c>
      <c r="P14" s="229">
        <v>30</v>
      </c>
      <c r="Q14" s="229">
        <v>30</v>
      </c>
      <c r="R14" s="229">
        <v>30</v>
      </c>
      <c r="S14" s="229">
        <v>30</v>
      </c>
      <c r="T14" s="10">
        <f t="shared" ref="T14:T22" si="0" xml:space="preserve"> COUNTA(H14:S14)</f>
        <v>12</v>
      </c>
      <c r="U14" s="4">
        <f>T14/12</f>
        <v>1</v>
      </c>
      <c r="V14" s="454">
        <f>SUM(U14:U36)/COUNTA(C14:C36)</f>
        <v>1</v>
      </c>
    </row>
    <row r="15" spans="2:22" ht="48.75" customHeight="1">
      <c r="B15" s="146">
        <v>2</v>
      </c>
      <c r="C15" s="450" t="s">
        <v>267</v>
      </c>
      <c r="D15" s="451"/>
      <c r="E15" s="38" t="s">
        <v>87</v>
      </c>
      <c r="F15" s="450" t="s">
        <v>88</v>
      </c>
      <c r="G15" s="451"/>
      <c r="H15" s="229">
        <v>30</v>
      </c>
      <c r="I15" s="229">
        <v>30</v>
      </c>
      <c r="J15" s="229">
        <v>30</v>
      </c>
      <c r="K15" s="229">
        <v>30</v>
      </c>
      <c r="L15" s="229">
        <v>30</v>
      </c>
      <c r="M15" s="229">
        <v>30</v>
      </c>
      <c r="N15" s="229">
        <v>30</v>
      </c>
      <c r="O15" s="229">
        <v>30</v>
      </c>
      <c r="P15" s="229">
        <v>30</v>
      </c>
      <c r="Q15" s="229">
        <v>30</v>
      </c>
      <c r="R15" s="229">
        <v>30</v>
      </c>
      <c r="S15" s="229">
        <v>30</v>
      </c>
      <c r="T15" s="10">
        <f t="shared" si="0"/>
        <v>12</v>
      </c>
      <c r="U15" s="4">
        <f>T15/12</f>
        <v>1</v>
      </c>
      <c r="V15" s="455"/>
    </row>
    <row r="16" spans="2:22" ht="48.75" customHeight="1">
      <c r="B16" s="146">
        <v>3</v>
      </c>
      <c r="C16" s="450" t="s">
        <v>268</v>
      </c>
      <c r="D16" s="451"/>
      <c r="E16" s="38" t="s">
        <v>91</v>
      </c>
      <c r="F16" s="450" t="s">
        <v>269</v>
      </c>
      <c r="G16" s="451"/>
      <c r="H16" s="229">
        <v>31</v>
      </c>
      <c r="I16" s="229">
        <v>28</v>
      </c>
      <c r="J16" s="229">
        <v>31</v>
      </c>
      <c r="K16" s="229">
        <v>30</v>
      </c>
      <c r="L16" s="229">
        <v>30</v>
      </c>
      <c r="M16" s="229">
        <v>27</v>
      </c>
      <c r="N16" s="229">
        <v>31</v>
      </c>
      <c r="O16" s="229">
        <v>29</v>
      </c>
      <c r="P16" s="229">
        <v>30</v>
      </c>
      <c r="Q16" s="229">
        <v>30</v>
      </c>
      <c r="R16" s="229">
        <v>30</v>
      </c>
      <c r="S16" s="229">
        <v>30</v>
      </c>
      <c r="T16" s="10">
        <f t="shared" si="0"/>
        <v>12</v>
      </c>
      <c r="U16" s="4">
        <f>T16/12</f>
        <v>1</v>
      </c>
      <c r="V16" s="455"/>
    </row>
    <row r="17" spans="2:22" ht="48.75" customHeight="1">
      <c r="B17" s="146">
        <v>4</v>
      </c>
      <c r="C17" s="450" t="s">
        <v>270</v>
      </c>
      <c r="D17" s="451"/>
      <c r="E17" s="38" t="s">
        <v>94</v>
      </c>
      <c r="F17" s="238" t="s">
        <v>95</v>
      </c>
      <c r="G17" s="239"/>
      <c r="H17" s="229">
        <v>8</v>
      </c>
      <c r="I17" s="229">
        <v>6</v>
      </c>
      <c r="J17" s="229">
        <v>5</v>
      </c>
      <c r="K17" s="229">
        <v>8</v>
      </c>
      <c r="L17" s="229">
        <v>8</v>
      </c>
      <c r="M17" s="229">
        <v>5</v>
      </c>
      <c r="N17" s="229">
        <v>8</v>
      </c>
      <c r="O17" s="229">
        <v>8</v>
      </c>
      <c r="P17" s="234">
        <v>8</v>
      </c>
      <c r="Q17" s="234">
        <v>7</v>
      </c>
      <c r="R17" s="234">
        <v>10</v>
      </c>
      <c r="S17" s="234">
        <v>18</v>
      </c>
      <c r="T17" s="10">
        <f t="shared" si="0"/>
        <v>12</v>
      </c>
      <c r="U17" s="4">
        <f>T17/12</f>
        <v>1</v>
      </c>
      <c r="V17" s="455"/>
    </row>
    <row r="18" spans="2:22" ht="48.75" customHeight="1">
      <c r="B18" s="146">
        <v>5</v>
      </c>
      <c r="C18" s="450" t="s">
        <v>271</v>
      </c>
      <c r="D18" s="451"/>
      <c r="E18" s="27" t="s">
        <v>94</v>
      </c>
      <c r="F18" s="450" t="s">
        <v>272</v>
      </c>
      <c r="G18" s="451"/>
      <c r="H18" s="229">
        <v>21</v>
      </c>
      <c r="I18" s="229">
        <v>27</v>
      </c>
      <c r="J18" s="229">
        <v>20</v>
      </c>
      <c r="K18" s="229">
        <v>23</v>
      </c>
      <c r="L18" s="229">
        <v>19</v>
      </c>
      <c r="M18" s="229">
        <v>20</v>
      </c>
      <c r="N18" s="229">
        <v>16</v>
      </c>
      <c r="O18" s="229">
        <v>20</v>
      </c>
      <c r="P18" s="229">
        <v>18</v>
      </c>
      <c r="Q18" s="229">
        <v>20</v>
      </c>
      <c r="R18" s="229">
        <v>20</v>
      </c>
      <c r="S18" s="234">
        <v>18</v>
      </c>
      <c r="T18" s="10">
        <f xml:space="preserve"> COUNTA(H18:S18)</f>
        <v>12</v>
      </c>
      <c r="U18" s="4">
        <f t="shared" ref="U18:U30" si="1">T18/12</f>
        <v>1</v>
      </c>
      <c r="V18" s="455"/>
    </row>
    <row r="19" spans="2:22" ht="39.75" customHeight="1">
      <c r="B19" s="146">
        <v>6</v>
      </c>
      <c r="C19" s="450" t="s">
        <v>93</v>
      </c>
      <c r="D19" s="451"/>
      <c r="E19" s="27" t="s">
        <v>94</v>
      </c>
      <c r="F19" s="450" t="s">
        <v>95</v>
      </c>
      <c r="G19" s="451"/>
      <c r="H19" s="10"/>
      <c r="I19" s="10"/>
      <c r="J19" s="234">
        <v>3</v>
      </c>
      <c r="K19" s="10"/>
      <c r="L19" s="10"/>
      <c r="M19" s="10"/>
      <c r="N19" s="10"/>
      <c r="O19" s="10"/>
      <c r="P19" s="10"/>
      <c r="Q19" s="10"/>
      <c r="R19" s="10"/>
      <c r="S19" s="10"/>
      <c r="T19" s="10">
        <f t="shared" si="0"/>
        <v>1</v>
      </c>
      <c r="U19" s="184">
        <f>T19/1</f>
        <v>1</v>
      </c>
      <c r="V19" s="455"/>
    </row>
    <row r="20" spans="2:22" ht="40.5" customHeight="1">
      <c r="B20" s="146">
        <v>7</v>
      </c>
      <c r="C20" s="450" t="s">
        <v>96</v>
      </c>
      <c r="D20" s="451"/>
      <c r="E20" s="27" t="s">
        <v>94</v>
      </c>
      <c r="F20" s="450" t="s">
        <v>95</v>
      </c>
      <c r="G20" s="451"/>
      <c r="H20" s="229">
        <v>9</v>
      </c>
      <c r="I20" s="10"/>
      <c r="J20" s="10"/>
      <c r="K20" s="10"/>
      <c r="L20" s="10"/>
      <c r="M20" s="27"/>
      <c r="N20" s="234">
        <v>11</v>
      </c>
      <c r="O20" s="10"/>
      <c r="P20" s="10"/>
      <c r="Q20" s="10"/>
      <c r="R20" s="10"/>
      <c r="S20" s="10"/>
      <c r="T20" s="10">
        <v>2</v>
      </c>
      <c r="U20" s="184">
        <f>T20/2</f>
        <v>1</v>
      </c>
      <c r="V20" s="455"/>
    </row>
    <row r="21" spans="2:22" ht="37.5" customHeight="1">
      <c r="B21" s="146">
        <v>8</v>
      </c>
      <c r="C21" s="450" t="s">
        <v>97</v>
      </c>
      <c r="D21" s="451"/>
      <c r="E21" s="27" t="s">
        <v>98</v>
      </c>
      <c r="F21" s="450" t="s">
        <v>273</v>
      </c>
      <c r="G21" s="451"/>
      <c r="H21" s="234">
        <v>21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>
        <f t="shared" si="0"/>
        <v>1</v>
      </c>
      <c r="U21" s="184">
        <f>T21/1</f>
        <v>1</v>
      </c>
      <c r="V21" s="455"/>
    </row>
    <row r="22" spans="2:22" ht="31.5" customHeight="1">
      <c r="B22" s="146">
        <v>9</v>
      </c>
      <c r="C22" s="450" t="s">
        <v>100</v>
      </c>
      <c r="D22" s="451"/>
      <c r="E22" s="27" t="s">
        <v>101</v>
      </c>
      <c r="F22" s="450" t="s">
        <v>274</v>
      </c>
      <c r="G22" s="451"/>
      <c r="H22" s="9"/>
      <c r="I22" s="234">
        <v>14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f t="shared" si="0"/>
        <v>1</v>
      </c>
      <c r="U22" s="184">
        <f>T22/1</f>
        <v>1</v>
      </c>
      <c r="V22" s="455"/>
    </row>
    <row r="23" spans="2:22" ht="42" customHeight="1">
      <c r="B23" s="146">
        <v>10</v>
      </c>
      <c r="C23" s="450" t="s">
        <v>103</v>
      </c>
      <c r="D23" s="451"/>
      <c r="E23" s="27" t="s">
        <v>101</v>
      </c>
      <c r="F23" s="450" t="s">
        <v>274</v>
      </c>
      <c r="G23" s="451"/>
      <c r="H23" s="234">
        <v>9</v>
      </c>
      <c r="I23" s="10"/>
      <c r="J23" s="10"/>
      <c r="K23" s="234">
        <v>2</v>
      </c>
      <c r="L23" s="10"/>
      <c r="M23" s="10"/>
      <c r="N23" s="234">
        <v>11</v>
      </c>
      <c r="O23" s="10"/>
      <c r="P23" s="10"/>
      <c r="Q23" s="234">
        <v>7</v>
      </c>
      <c r="R23" s="10"/>
      <c r="S23" s="10"/>
      <c r="T23" s="10">
        <f xml:space="preserve"> COUNTA(H23:S23)</f>
        <v>4</v>
      </c>
      <c r="U23" s="184">
        <f>T23/4</f>
        <v>1</v>
      </c>
      <c r="V23" s="455"/>
    </row>
    <row r="24" spans="2:22" ht="39.75" customHeight="1">
      <c r="B24" s="146">
        <v>11</v>
      </c>
      <c r="C24" s="450" t="s">
        <v>105</v>
      </c>
      <c r="D24" s="451"/>
      <c r="E24" s="27" t="s">
        <v>101</v>
      </c>
      <c r="F24" s="450" t="s">
        <v>274</v>
      </c>
      <c r="G24" s="451"/>
      <c r="H24" s="234">
        <v>31</v>
      </c>
      <c r="I24" s="234">
        <v>31</v>
      </c>
      <c r="J24" s="234">
        <v>31</v>
      </c>
      <c r="K24" s="234">
        <v>31</v>
      </c>
      <c r="L24" s="234">
        <v>31</v>
      </c>
      <c r="M24" s="234">
        <v>31</v>
      </c>
      <c r="N24" s="234">
        <v>31</v>
      </c>
      <c r="O24" s="234">
        <v>31</v>
      </c>
      <c r="P24" s="234">
        <v>31</v>
      </c>
      <c r="Q24" s="234">
        <v>31</v>
      </c>
      <c r="R24" s="234">
        <v>31</v>
      </c>
      <c r="S24" s="234">
        <v>31</v>
      </c>
      <c r="T24" s="10">
        <f xml:space="preserve"> COUNTA(H24:S24)</f>
        <v>12</v>
      </c>
      <c r="U24" s="184">
        <f>T24/12</f>
        <v>1</v>
      </c>
      <c r="V24" s="455"/>
    </row>
    <row r="25" spans="2:22" ht="34.5" customHeight="1">
      <c r="B25" s="146">
        <v>12</v>
      </c>
      <c r="C25" s="450" t="s">
        <v>107</v>
      </c>
      <c r="D25" s="451"/>
      <c r="E25" s="27" t="s">
        <v>101</v>
      </c>
      <c r="F25" s="450" t="s">
        <v>274</v>
      </c>
      <c r="G25" s="451"/>
      <c r="H25" s="229">
        <v>2</v>
      </c>
      <c r="I25" s="229">
        <v>4</v>
      </c>
      <c r="J25" s="234">
        <v>3</v>
      </c>
      <c r="K25" s="234">
        <v>1</v>
      </c>
      <c r="L25" s="234">
        <v>2</v>
      </c>
      <c r="M25" s="234">
        <v>3</v>
      </c>
      <c r="N25" s="234">
        <v>1</v>
      </c>
      <c r="O25" s="234">
        <v>4</v>
      </c>
      <c r="P25" s="234">
        <v>3</v>
      </c>
      <c r="Q25" s="234">
        <v>2</v>
      </c>
      <c r="R25" s="234">
        <v>2</v>
      </c>
      <c r="S25" s="234">
        <v>2</v>
      </c>
      <c r="T25" s="10">
        <f xml:space="preserve"> COUNTA(H25:S25)</f>
        <v>12</v>
      </c>
      <c r="U25" s="184">
        <f>T25/12</f>
        <v>1</v>
      </c>
      <c r="V25" s="455"/>
    </row>
    <row r="26" spans="2:22" ht="55.5" customHeight="1">
      <c r="B26" s="146">
        <v>13</v>
      </c>
      <c r="C26" s="450" t="s">
        <v>275</v>
      </c>
      <c r="D26" s="451"/>
      <c r="E26" s="27" t="s">
        <v>109</v>
      </c>
      <c r="F26" s="457" t="s">
        <v>110</v>
      </c>
      <c r="G26" s="457"/>
      <c r="H26" s="10"/>
      <c r="I26" s="10"/>
      <c r="J26" s="10"/>
      <c r="K26" s="10"/>
      <c r="L26" s="234">
        <v>15</v>
      </c>
      <c r="M26" s="10"/>
      <c r="N26" s="10"/>
      <c r="O26" s="10"/>
      <c r="P26" s="234">
        <v>15</v>
      </c>
      <c r="Q26" s="10"/>
      <c r="R26" s="10"/>
      <c r="S26" s="305">
        <v>18</v>
      </c>
      <c r="T26" s="10">
        <f xml:space="preserve"> COUNTA(H26:S26)</f>
        <v>3</v>
      </c>
      <c r="U26" s="4">
        <f>T26/3</f>
        <v>1</v>
      </c>
      <c r="V26" s="455"/>
    </row>
    <row r="27" spans="2:22" ht="45.75" customHeight="1">
      <c r="B27" s="146">
        <v>14</v>
      </c>
      <c r="C27" s="450" t="s">
        <v>276</v>
      </c>
      <c r="D27" s="451"/>
      <c r="E27" s="27" t="s">
        <v>109</v>
      </c>
      <c r="F27" s="457" t="s">
        <v>277</v>
      </c>
      <c r="G27" s="457"/>
      <c r="H27" s="234">
        <v>30</v>
      </c>
      <c r="I27" s="10"/>
      <c r="J27" s="10"/>
      <c r="K27" s="10"/>
      <c r="L27" s="10"/>
      <c r="M27" s="10"/>
      <c r="N27" s="234">
        <v>30</v>
      </c>
      <c r="O27" s="10"/>
      <c r="P27" s="10"/>
      <c r="Q27" s="10"/>
      <c r="R27" s="10"/>
      <c r="S27" s="10"/>
      <c r="T27" s="10">
        <f t="shared" ref="T27:T36" si="2" xml:space="preserve"> COUNTA(H27:S27)</f>
        <v>2</v>
      </c>
      <c r="U27" s="4">
        <f>T27/2</f>
        <v>1</v>
      </c>
      <c r="V27" s="455"/>
    </row>
    <row r="28" spans="2:22" ht="64.5" customHeight="1">
      <c r="B28" s="146">
        <v>15</v>
      </c>
      <c r="C28" s="452" t="s">
        <v>278</v>
      </c>
      <c r="D28" s="453"/>
      <c r="E28" s="27" t="s">
        <v>109</v>
      </c>
      <c r="F28" s="457" t="s">
        <v>117</v>
      </c>
      <c r="G28" s="457"/>
      <c r="H28" s="10"/>
      <c r="I28" s="10"/>
      <c r="J28" s="10"/>
      <c r="K28" s="10"/>
      <c r="L28" s="234">
        <v>15</v>
      </c>
      <c r="M28" s="10"/>
      <c r="N28" s="10"/>
      <c r="O28" s="10"/>
      <c r="P28" s="234">
        <v>15</v>
      </c>
      <c r="Q28" s="10"/>
      <c r="R28" s="10"/>
      <c r="S28" s="234">
        <v>18</v>
      </c>
      <c r="T28" s="10">
        <f t="shared" si="2"/>
        <v>3</v>
      </c>
      <c r="U28" s="184">
        <f>T28/3</f>
        <v>1</v>
      </c>
      <c r="V28" s="455"/>
    </row>
    <row r="29" spans="2:22" ht="45" customHeight="1">
      <c r="B29" s="146">
        <v>16</v>
      </c>
      <c r="C29" s="450" t="s">
        <v>116</v>
      </c>
      <c r="D29" s="451"/>
      <c r="E29" s="27" t="s">
        <v>109</v>
      </c>
      <c r="F29" s="457" t="s">
        <v>117</v>
      </c>
      <c r="G29" s="457"/>
      <c r="H29" s="234">
        <v>30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234"/>
      <c r="T29" s="10">
        <f t="shared" si="2"/>
        <v>1</v>
      </c>
      <c r="U29" s="184">
        <f>T29/1</f>
        <v>1</v>
      </c>
      <c r="V29" s="455"/>
    </row>
    <row r="30" spans="2:22" ht="51" customHeight="1">
      <c r="B30" s="146">
        <v>17</v>
      </c>
      <c r="C30" s="450" t="s">
        <v>118</v>
      </c>
      <c r="D30" s="451"/>
      <c r="E30" s="27" t="s">
        <v>119</v>
      </c>
      <c r="F30" s="450" t="s">
        <v>120</v>
      </c>
      <c r="G30" s="451"/>
      <c r="H30" s="10"/>
      <c r="I30" s="10"/>
      <c r="J30" s="10"/>
      <c r="K30" s="10"/>
      <c r="L30" s="10"/>
      <c r="M30" s="10"/>
      <c r="N30" s="234">
        <v>31</v>
      </c>
      <c r="O30" s="10"/>
      <c r="P30" s="10"/>
      <c r="Q30" s="10"/>
      <c r="R30" s="10"/>
      <c r="S30" s="10"/>
      <c r="T30" s="10">
        <f t="shared" si="2"/>
        <v>1</v>
      </c>
      <c r="U30" s="184">
        <f>T30/1</f>
        <v>1</v>
      </c>
      <c r="V30" s="455"/>
    </row>
    <row r="31" spans="2:22" ht="51" customHeight="1">
      <c r="B31" s="146">
        <v>18</v>
      </c>
      <c r="C31" s="450" t="s">
        <v>121</v>
      </c>
      <c r="D31" s="451"/>
      <c r="E31" s="27" t="s">
        <v>109</v>
      </c>
      <c r="F31" s="450" t="s">
        <v>122</v>
      </c>
      <c r="G31" s="451"/>
      <c r="H31" s="10"/>
      <c r="I31" s="10"/>
      <c r="J31" s="10"/>
      <c r="K31" s="80"/>
      <c r="L31" s="80"/>
      <c r="M31" s="80"/>
      <c r="N31" s="80"/>
      <c r="O31" s="80"/>
      <c r="P31" s="234">
        <v>9</v>
      </c>
      <c r="Q31" s="10"/>
      <c r="R31" s="10"/>
      <c r="S31" s="10"/>
      <c r="T31" s="10">
        <f t="shared" ref="T31" si="3" xml:space="preserve"> COUNTA(H31:S31)</f>
        <v>1</v>
      </c>
      <c r="U31" s="184">
        <f>T31/1</f>
        <v>1</v>
      </c>
      <c r="V31" s="455"/>
    </row>
    <row r="32" spans="2:22" ht="118.5" customHeight="1">
      <c r="B32" s="146">
        <v>19</v>
      </c>
      <c r="C32" s="450" t="s">
        <v>124</v>
      </c>
      <c r="D32" s="451"/>
      <c r="E32" s="27" t="s">
        <v>126</v>
      </c>
      <c r="F32" s="450" t="s">
        <v>127</v>
      </c>
      <c r="G32" s="451"/>
      <c r="H32" s="10"/>
      <c r="I32" s="234">
        <v>12</v>
      </c>
      <c r="J32" s="10"/>
      <c r="K32" s="10"/>
      <c r="L32" s="10"/>
      <c r="M32" s="10"/>
      <c r="N32" s="10"/>
      <c r="O32" s="234">
        <v>13</v>
      </c>
      <c r="P32" s="10"/>
      <c r="Q32" s="10"/>
      <c r="R32" s="10"/>
      <c r="S32" s="10"/>
      <c r="T32" s="10">
        <f xml:space="preserve"> COUNTA(H32:S32)</f>
        <v>2</v>
      </c>
      <c r="U32" s="4">
        <f>T32/2</f>
        <v>1</v>
      </c>
      <c r="V32" s="455"/>
    </row>
    <row r="33" spans="2:22" ht="70.5" customHeight="1">
      <c r="B33" s="146">
        <v>20</v>
      </c>
      <c r="C33" s="452" t="s">
        <v>279</v>
      </c>
      <c r="D33" s="453"/>
      <c r="E33" s="240" t="s">
        <v>280</v>
      </c>
      <c r="F33" s="452" t="s">
        <v>281</v>
      </c>
      <c r="G33" s="453"/>
      <c r="H33" s="10"/>
      <c r="I33" s="10"/>
      <c r="J33" s="10"/>
      <c r="K33" s="10"/>
      <c r="L33" s="10"/>
      <c r="M33" s="10"/>
      <c r="N33" s="80"/>
      <c r="O33" s="80"/>
      <c r="P33" s="80"/>
      <c r="Q33" s="80"/>
      <c r="R33" s="80"/>
      <c r="S33" s="234">
        <v>4</v>
      </c>
      <c r="T33" s="10">
        <f t="shared" ref="T33" si="4" xml:space="preserve"> COUNTA(H33:S33)</f>
        <v>1</v>
      </c>
      <c r="U33" s="184">
        <f>T33/1</f>
        <v>1</v>
      </c>
      <c r="V33" s="455"/>
    </row>
    <row r="34" spans="2:22" ht="58.5" customHeight="1">
      <c r="B34" s="146">
        <v>21</v>
      </c>
      <c r="C34" s="452" t="s">
        <v>282</v>
      </c>
      <c r="D34" s="453"/>
      <c r="E34" s="241" t="s">
        <v>283</v>
      </c>
      <c r="F34" s="452" t="s">
        <v>284</v>
      </c>
      <c r="G34" s="453"/>
      <c r="H34" s="10"/>
      <c r="I34" s="10"/>
      <c r="J34" s="10"/>
      <c r="K34" s="10"/>
      <c r="L34" s="234">
        <v>15</v>
      </c>
      <c r="M34" s="10"/>
      <c r="N34" s="10"/>
      <c r="O34" s="234">
        <v>30</v>
      </c>
      <c r="P34" s="10"/>
      <c r="Q34" s="10"/>
      <c r="R34" s="10"/>
      <c r="S34" s="234">
        <v>18</v>
      </c>
      <c r="T34" s="10">
        <f t="shared" si="2"/>
        <v>3</v>
      </c>
      <c r="U34" s="184">
        <f>T34/3</f>
        <v>1</v>
      </c>
      <c r="V34" s="455"/>
    </row>
    <row r="35" spans="2:22" ht="58.5" customHeight="1">
      <c r="B35" s="146">
        <v>22</v>
      </c>
      <c r="C35" s="452" t="s">
        <v>328</v>
      </c>
      <c r="D35" s="453"/>
      <c r="E35" s="241" t="s">
        <v>285</v>
      </c>
      <c r="F35" s="458"/>
      <c r="G35" s="459"/>
      <c r="H35" s="10"/>
      <c r="I35" s="10"/>
      <c r="J35" s="234"/>
      <c r="K35" s="10"/>
      <c r="L35" s="10"/>
      <c r="M35" s="10"/>
      <c r="N35" s="10"/>
      <c r="O35" s="10"/>
      <c r="P35" s="10"/>
      <c r="Q35" s="234">
        <v>14</v>
      </c>
      <c r="R35" s="10"/>
      <c r="S35" s="10"/>
      <c r="T35" s="10">
        <f xml:space="preserve"> COUNTA(H35:S35)</f>
        <v>1</v>
      </c>
      <c r="U35" s="4">
        <f>T35/1</f>
        <v>1</v>
      </c>
      <c r="V35" s="455"/>
    </row>
    <row r="36" spans="2:22" ht="66.75" customHeight="1">
      <c r="B36" s="146">
        <v>23</v>
      </c>
      <c r="C36" s="450" t="s">
        <v>129</v>
      </c>
      <c r="D36" s="451"/>
      <c r="E36" s="27" t="s">
        <v>126</v>
      </c>
      <c r="F36" s="450" t="s">
        <v>130</v>
      </c>
      <c r="G36" s="451"/>
      <c r="H36" s="10"/>
      <c r="I36" s="10"/>
      <c r="J36" s="10"/>
      <c r="K36" s="10"/>
      <c r="L36" s="10"/>
      <c r="M36" s="234">
        <v>17</v>
      </c>
      <c r="N36" s="10"/>
      <c r="O36" s="10"/>
      <c r="P36" s="10"/>
      <c r="Q36" s="10"/>
      <c r="R36" s="10"/>
      <c r="S36" s="10"/>
      <c r="T36" s="10">
        <f t="shared" si="2"/>
        <v>1</v>
      </c>
      <c r="U36" s="4">
        <f>T36/1</f>
        <v>1</v>
      </c>
      <c r="V36" s="456"/>
    </row>
    <row r="37" spans="2:22" ht="66.75" customHeight="1">
      <c r="C37" s="169"/>
      <c r="D37" s="169"/>
      <c r="F37" s="181"/>
      <c r="G37" s="181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70"/>
      <c r="V37" s="171"/>
    </row>
    <row r="38" spans="2:22" ht="20.25" customHeight="1">
      <c r="B38" s="3" t="s">
        <v>154</v>
      </c>
      <c r="C38" s="73"/>
      <c r="V38" s="55"/>
    </row>
    <row r="39" spans="2:22" ht="19.899999999999999" customHeight="1">
      <c r="R39" s="164"/>
    </row>
    <row r="40" spans="2:22" ht="20.45" customHeight="1"/>
    <row r="41" spans="2:22" s="20" customFormat="1" ht="15.75">
      <c r="B41" s="323" t="s">
        <v>155</v>
      </c>
      <c r="C41" s="323"/>
      <c r="D41" s="323"/>
      <c r="E41" s="323"/>
      <c r="F41" s="21"/>
      <c r="G41" s="69" t="s">
        <v>156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11"/>
      <c r="V41" s="56"/>
    </row>
    <row r="42" spans="2:22">
      <c r="T42" s="12"/>
      <c r="U42" s="3"/>
    </row>
  </sheetData>
  <mergeCells count="72">
    <mergeCell ref="C18:D18"/>
    <mergeCell ref="F18:G18"/>
    <mergeCell ref="C17:D17"/>
    <mergeCell ref="C26:D26"/>
    <mergeCell ref="F13:G13"/>
    <mergeCell ref="F20:G20"/>
    <mergeCell ref="F36:G36"/>
    <mergeCell ref="F30:G30"/>
    <mergeCell ref="F31:G31"/>
    <mergeCell ref="F32:G32"/>
    <mergeCell ref="C32:D32"/>
    <mergeCell ref="C34:D34"/>
    <mergeCell ref="C35:D35"/>
    <mergeCell ref="C33:D33"/>
    <mergeCell ref="F33:G33"/>
    <mergeCell ref="F34:G34"/>
    <mergeCell ref="F35:G35"/>
    <mergeCell ref="F29:G29"/>
    <mergeCell ref="F21:G21"/>
    <mergeCell ref="F22:G22"/>
    <mergeCell ref="F23:G23"/>
    <mergeCell ref="F24:G24"/>
    <mergeCell ref="F26:G26"/>
    <mergeCell ref="F25:G25"/>
    <mergeCell ref="B41:E41"/>
    <mergeCell ref="B10:C10"/>
    <mergeCell ref="D10:E10"/>
    <mergeCell ref="F10:G10"/>
    <mergeCell ref="C14:D14"/>
    <mergeCell ref="C15:D15"/>
    <mergeCell ref="C16:D16"/>
    <mergeCell ref="C19:D19"/>
    <mergeCell ref="C20:D20"/>
    <mergeCell ref="C36:D36"/>
    <mergeCell ref="C22:D22"/>
    <mergeCell ref="C23:D23"/>
    <mergeCell ref="C24:D24"/>
    <mergeCell ref="C25:D25"/>
    <mergeCell ref="F27:G27"/>
    <mergeCell ref="F28:G28"/>
    <mergeCell ref="B9:C9"/>
    <mergeCell ref="D9:V9"/>
    <mergeCell ref="C21:D21"/>
    <mergeCell ref="C28:D28"/>
    <mergeCell ref="C29:D29"/>
    <mergeCell ref="F14:G14"/>
    <mergeCell ref="F15:G15"/>
    <mergeCell ref="F16:G16"/>
    <mergeCell ref="F19:G19"/>
    <mergeCell ref="C27:D27"/>
    <mergeCell ref="H10:Q10"/>
    <mergeCell ref="R10:V10"/>
    <mergeCell ref="V14:V36"/>
    <mergeCell ref="C13:D13"/>
    <mergeCell ref="C30:D30"/>
    <mergeCell ref="C31:D31"/>
    <mergeCell ref="B7:C7"/>
    <mergeCell ref="D7:F7"/>
    <mergeCell ref="G7:H7"/>
    <mergeCell ref="I7:V7"/>
    <mergeCell ref="B8:C8"/>
    <mergeCell ref="D8:F8"/>
    <mergeCell ref="G8:H8"/>
    <mergeCell ref="I8:V8"/>
    <mergeCell ref="B2:C4"/>
    <mergeCell ref="D4:V4"/>
    <mergeCell ref="G6:H6"/>
    <mergeCell ref="I6:P6"/>
    <mergeCell ref="Q6:T6"/>
    <mergeCell ref="U6:V6"/>
    <mergeCell ref="D2:V2"/>
    <mergeCell ref="D3:V3"/>
  </mergeCells>
  <hyperlinks>
    <hyperlink ref="D10:E10" location="'Auditorias Internas'!A1" display="AUDITORÍAS INTERNAS " xr:uid="{00000000-0004-0000-0300-000000000000}"/>
    <hyperlink ref="F10:G10" location="'Informes de Ley '!A1" display="INFORMES DE LEY " xr:uid="{00000000-0004-0000-0300-000001000000}"/>
    <hyperlink ref="H10:Q10" location="'Evaluación y Seguimiento'!A1" display="EVALUCAIÓN Y SEGUIMIENTO " xr:uid="{00000000-0004-0000-0300-000002000000}"/>
    <hyperlink ref="R10:V10" location="'Otras actividades'!A1" display="OTRAS ACTIVIDADES " xr:uid="{00000000-0004-0000-0300-000003000000}"/>
  </hyperlinks>
  <pageMargins left="1.4960629921259843" right="0.31496062992125984" top="0.82677165354330717" bottom="0.35433070866141736" header="0.31496062992125984" footer="0.11811023622047245"/>
  <pageSetup paperSize="5" scale="51" orientation="landscape" horizontalDpi="4294967295" verticalDpi="4294967295" r:id="rId1"/>
  <headerFooter>
    <oddFooter>Página &amp;P</oddFooter>
  </headerFooter>
  <drawing r:id="rId2"/>
  <legacyDrawing r:id="rId3"/>
  <oleObjects>
    <mc:AlternateContent xmlns:mc="http://schemas.openxmlformats.org/markup-compatibility/2006">
      <mc:Choice Requires="x14">
        <oleObject progId="Visio.Drawing.11" shapeId="29703" r:id="rId4">
          <objectPr defaultSize="0" autoPict="0" r:id="rId5">
            <anchor moveWithCells="1">
              <from>
                <xdr:col>2</xdr:col>
                <xdr:colOff>419100</xdr:colOff>
                <xdr:row>1</xdr:row>
                <xdr:rowOff>180975</xdr:rowOff>
              </from>
              <to>
                <xdr:col>2</xdr:col>
                <xdr:colOff>2857500</xdr:colOff>
                <xdr:row>3</xdr:row>
                <xdr:rowOff>266700</xdr:rowOff>
              </to>
            </anchor>
          </objectPr>
        </oleObject>
      </mc:Choice>
      <mc:Fallback>
        <oleObject progId="Visio.Drawing.11" shapeId="2970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</sheetPr>
  <dimension ref="A1:B52"/>
  <sheetViews>
    <sheetView topLeftCell="A28" zoomScale="80" zoomScaleNormal="80" workbookViewId="0">
      <selection activeCell="A51" sqref="A51"/>
    </sheetView>
  </sheetViews>
  <sheetFormatPr baseColWidth="10" defaultColWidth="11.42578125" defaultRowHeight="12.75"/>
  <cols>
    <col min="1" max="1" width="119.42578125" customWidth="1"/>
    <col min="2" max="2" width="46.85546875" customWidth="1"/>
  </cols>
  <sheetData>
    <row r="1" spans="1:2" ht="15.75" thickBot="1">
      <c r="A1" s="110" t="s">
        <v>286</v>
      </c>
      <c r="B1" s="111" t="s">
        <v>18</v>
      </c>
    </row>
    <row r="2" spans="1:2" ht="15">
      <c r="A2" s="121" t="s">
        <v>287</v>
      </c>
      <c r="B2" s="460" t="s">
        <v>125</v>
      </c>
    </row>
    <row r="3" spans="1:2" ht="14.25">
      <c r="A3" s="113"/>
      <c r="B3" s="461"/>
    </row>
    <row r="4" spans="1:2" ht="14.25">
      <c r="A4" s="113" t="s">
        <v>288</v>
      </c>
      <c r="B4" s="461"/>
    </row>
    <row r="5" spans="1:2">
      <c r="A5" s="114"/>
      <c r="B5" s="461"/>
    </row>
    <row r="6" spans="1:2" ht="15.75">
      <c r="A6" s="115" t="s">
        <v>289</v>
      </c>
      <c r="B6" s="461"/>
    </row>
    <row r="7" spans="1:2" ht="15.75">
      <c r="A7" s="115" t="s">
        <v>290</v>
      </c>
      <c r="B7" s="461"/>
    </row>
    <row r="8" spans="1:2" ht="15.75">
      <c r="A8" s="115" t="s">
        <v>291</v>
      </c>
      <c r="B8" s="461"/>
    </row>
    <row r="9" spans="1:2" ht="15.75">
      <c r="A9" s="115" t="s">
        <v>292</v>
      </c>
      <c r="B9" s="461"/>
    </row>
    <row r="10" spans="1:2" ht="15.75">
      <c r="A10" s="115" t="s">
        <v>293</v>
      </c>
      <c r="B10" s="461"/>
    </row>
    <row r="11" spans="1:2" ht="15.75">
      <c r="A11" s="115" t="s">
        <v>294</v>
      </c>
      <c r="B11" s="461"/>
    </row>
    <row r="12" spans="1:2" ht="31.5">
      <c r="A12" s="115" t="s">
        <v>295</v>
      </c>
      <c r="B12" s="461"/>
    </row>
    <row r="13" spans="1:2" ht="15.75">
      <c r="A13" s="115" t="s">
        <v>296</v>
      </c>
      <c r="B13" s="461"/>
    </row>
    <row r="14" spans="1:2" ht="93.75" customHeight="1">
      <c r="A14" s="115" t="s">
        <v>297</v>
      </c>
      <c r="B14" s="461"/>
    </row>
    <row r="15" spans="1:2" ht="15.75">
      <c r="A15" s="115" t="s">
        <v>298</v>
      </c>
      <c r="B15" s="461"/>
    </row>
    <row r="16" spans="1:2" ht="15" thickBot="1">
      <c r="A16" s="112"/>
      <c r="B16" s="462"/>
    </row>
    <row r="17" spans="1:2" ht="15">
      <c r="A17" s="121" t="s">
        <v>299</v>
      </c>
      <c r="B17" s="460" t="s">
        <v>125</v>
      </c>
    </row>
    <row r="18" spans="1:2" ht="14.25">
      <c r="A18" s="113"/>
      <c r="B18" s="461"/>
    </row>
    <row r="19" spans="1:2" ht="14.25">
      <c r="A19" s="113" t="s">
        <v>288</v>
      </c>
      <c r="B19" s="461"/>
    </row>
    <row r="20" spans="1:2">
      <c r="A20" s="114"/>
      <c r="B20" s="461"/>
    </row>
    <row r="21" spans="1:2" ht="15.75">
      <c r="A21" s="115" t="s">
        <v>300</v>
      </c>
      <c r="B21" s="461"/>
    </row>
    <row r="22" spans="1:2" ht="15.75">
      <c r="A22" s="115" t="s">
        <v>301</v>
      </c>
      <c r="B22" s="461"/>
    </row>
    <row r="23" spans="1:2" ht="15.75">
      <c r="A23" s="116" t="s">
        <v>302</v>
      </c>
      <c r="B23" s="461"/>
    </row>
    <row r="24" spans="1:2">
      <c r="A24" s="114"/>
      <c r="B24" s="461"/>
    </row>
    <row r="25" spans="1:2" ht="15.75">
      <c r="A25" s="115" t="s">
        <v>303</v>
      </c>
      <c r="B25" s="461"/>
    </row>
    <row r="26" spans="1:2" ht="15">
      <c r="A26" s="117"/>
      <c r="B26" s="461"/>
    </row>
    <row r="27" spans="1:2" ht="15" thickBot="1">
      <c r="A27" s="112"/>
      <c r="B27" s="462"/>
    </row>
    <row r="28" spans="1:2" ht="15">
      <c r="A28" s="121" t="s">
        <v>304</v>
      </c>
      <c r="B28" s="460" t="s">
        <v>125</v>
      </c>
    </row>
    <row r="29" spans="1:2" ht="14.25">
      <c r="A29" s="113" t="s">
        <v>288</v>
      </c>
      <c r="B29" s="461"/>
    </row>
    <row r="30" spans="1:2">
      <c r="A30" s="114"/>
      <c r="B30" s="461"/>
    </row>
    <row r="31" spans="1:2" ht="15.75">
      <c r="A31" s="115" t="s">
        <v>305</v>
      </c>
      <c r="B31" s="461"/>
    </row>
    <row r="32" spans="1:2" ht="15.75">
      <c r="A32" s="115" t="s">
        <v>306</v>
      </c>
      <c r="B32" s="461"/>
    </row>
    <row r="33" spans="1:2" ht="15.75">
      <c r="A33" s="115" t="s">
        <v>307</v>
      </c>
      <c r="B33" s="461"/>
    </row>
    <row r="34" spans="1:2" ht="15.75">
      <c r="A34" s="115" t="s">
        <v>308</v>
      </c>
      <c r="B34" s="461"/>
    </row>
    <row r="35" spans="1:2" ht="15.75">
      <c r="A35" s="115" t="s">
        <v>309</v>
      </c>
      <c r="B35" s="461"/>
    </row>
    <row r="36" spans="1:2" ht="15.75">
      <c r="A36" s="115" t="s">
        <v>310</v>
      </c>
      <c r="B36" s="461"/>
    </row>
    <row r="37" spans="1:2" ht="15.75">
      <c r="A37" s="115" t="s">
        <v>311</v>
      </c>
      <c r="B37" s="461"/>
    </row>
    <row r="38" spans="1:2" ht="15.75">
      <c r="A38" s="115" t="s">
        <v>312</v>
      </c>
      <c r="B38" s="461"/>
    </row>
    <row r="39" spans="1:2" ht="15.75">
      <c r="A39" s="115" t="s">
        <v>313</v>
      </c>
      <c r="B39" s="461"/>
    </row>
    <row r="40" spans="1:2" ht="15" thickBot="1">
      <c r="A40" s="112"/>
      <c r="B40" s="462"/>
    </row>
    <row r="41" spans="1:2" ht="15">
      <c r="A41" s="122" t="s">
        <v>314</v>
      </c>
      <c r="B41" s="460" t="s">
        <v>63</v>
      </c>
    </row>
    <row r="42" spans="1:2" ht="14.25">
      <c r="A42" s="119" t="s">
        <v>315</v>
      </c>
      <c r="B42" s="461"/>
    </row>
    <row r="43" spans="1:2" ht="14.25">
      <c r="A43" s="158" t="s">
        <v>316</v>
      </c>
      <c r="B43" s="461"/>
    </row>
    <row r="44" spans="1:2" ht="14.25">
      <c r="A44" s="158" t="s">
        <v>208</v>
      </c>
      <c r="B44" s="461"/>
    </row>
    <row r="45" spans="1:2" ht="14.25">
      <c r="A45" s="158" t="s">
        <v>317</v>
      </c>
      <c r="B45" s="461"/>
    </row>
    <row r="46" spans="1:2" ht="14.25">
      <c r="A46" s="158" t="s">
        <v>318</v>
      </c>
      <c r="B46" s="461"/>
    </row>
    <row r="47" spans="1:2" ht="14.25">
      <c r="A47" s="119" t="s">
        <v>319</v>
      </c>
      <c r="B47" s="461"/>
    </row>
    <row r="48" spans="1:2" ht="14.25">
      <c r="A48" s="119" t="s">
        <v>320</v>
      </c>
      <c r="B48" s="461"/>
    </row>
    <row r="49" spans="1:2" ht="14.25">
      <c r="A49" s="119" t="s">
        <v>321</v>
      </c>
      <c r="B49" s="461"/>
    </row>
    <row r="50" spans="1:2" ht="14.25">
      <c r="A50" s="119" t="s">
        <v>322</v>
      </c>
      <c r="B50" s="461"/>
    </row>
    <row r="51" spans="1:2" ht="15" thickBot="1">
      <c r="A51" s="118" t="s">
        <v>323</v>
      </c>
      <c r="B51" s="462"/>
    </row>
    <row r="52" spans="1:2" ht="171" customHeight="1" thickBot="1">
      <c r="A52" s="118" t="s">
        <v>324</v>
      </c>
      <c r="B52" s="120" t="s">
        <v>325</v>
      </c>
    </row>
  </sheetData>
  <mergeCells count="4">
    <mergeCell ref="B2:B16"/>
    <mergeCell ref="B17:B27"/>
    <mergeCell ref="B28:B40"/>
    <mergeCell ref="B41:B51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24"/>
  <sheetViews>
    <sheetView showGridLines="0" topLeftCell="C13" zoomScale="80" zoomScaleNormal="80" zoomScaleSheetLayoutView="80" zoomScalePageLayoutView="50" workbookViewId="0">
      <selection activeCell="G16" sqref="G16"/>
    </sheetView>
  </sheetViews>
  <sheetFormatPr baseColWidth="10" defaultColWidth="11.5703125" defaultRowHeight="15"/>
  <cols>
    <col min="1" max="1" width="1.28515625" style="3" customWidth="1"/>
    <col min="2" max="2" width="5.28515625" style="1" customWidth="1"/>
    <col min="3" max="3" width="60" style="14" customWidth="1"/>
    <col min="4" max="4" width="35.140625" style="14" customWidth="1"/>
    <col min="5" max="5" width="35.85546875" style="15" customWidth="1"/>
    <col min="6" max="6" width="19" style="14" customWidth="1"/>
    <col min="7" max="7" width="23.5703125" style="14" customWidth="1"/>
    <col min="8" max="8" width="5.28515625" style="14" customWidth="1"/>
    <col min="9" max="13" width="5.7109375" style="14" customWidth="1"/>
    <col min="14" max="14" width="6.7109375" style="14" customWidth="1"/>
    <col min="15" max="19" width="5.7109375" style="14" customWidth="1"/>
    <col min="20" max="20" width="13.5703125" style="14" customWidth="1"/>
    <col min="21" max="21" width="25.5703125" style="1" customWidth="1"/>
    <col min="22" max="16384" width="11.5703125" style="3"/>
  </cols>
  <sheetData>
    <row r="1" spans="2:21" ht="8.4499999999999993" customHeight="1"/>
    <row r="2" spans="2:21" ht="48.75" customHeight="1">
      <c r="B2" s="342"/>
      <c r="C2" s="343"/>
      <c r="D2" s="376" t="s">
        <v>157</v>
      </c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</row>
    <row r="3" spans="2:21" ht="39.75" customHeight="1">
      <c r="B3" s="344"/>
      <c r="C3" s="345"/>
      <c r="D3" s="406" t="s">
        <v>1</v>
      </c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</row>
    <row r="4" spans="2:21" ht="30" customHeight="1">
      <c r="B4" s="346"/>
      <c r="C4" s="347"/>
      <c r="D4" s="406" t="s">
        <v>266</v>
      </c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</row>
    <row r="5" spans="2:21" ht="13.5" customHeight="1">
      <c r="C5" s="1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</row>
    <row r="6" spans="2:21" ht="36" customHeight="1">
      <c r="C6" s="1"/>
      <c r="D6" s="1"/>
      <c r="E6" s="1"/>
      <c r="F6" s="361" t="s">
        <v>159</v>
      </c>
      <c r="G6" s="361"/>
      <c r="H6" s="307"/>
      <c r="I6" s="449" t="str">
        <f>'Evaluación y Seguimiento'!I6</f>
        <v>9 de junio de 2025</v>
      </c>
      <c r="J6" s="449"/>
      <c r="K6" s="449"/>
      <c r="L6" s="449"/>
      <c r="M6" s="449"/>
      <c r="N6" s="449"/>
      <c r="O6" s="449"/>
      <c r="P6" s="449"/>
      <c r="Q6" s="361" t="s">
        <v>161</v>
      </c>
      <c r="R6" s="361"/>
      <c r="S6" s="361"/>
      <c r="T6" s="361"/>
      <c r="U6" s="153" t="s">
        <v>326</v>
      </c>
    </row>
    <row r="7" spans="2:21" ht="108" customHeight="1">
      <c r="B7" s="307" t="s">
        <v>2</v>
      </c>
      <c r="C7" s="463"/>
      <c r="D7" s="362" t="s">
        <v>3</v>
      </c>
      <c r="E7" s="362"/>
      <c r="F7" s="361" t="s">
        <v>4</v>
      </c>
      <c r="G7" s="361"/>
      <c r="H7" s="307"/>
      <c r="I7" s="362" t="s">
        <v>5</v>
      </c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362"/>
      <c r="U7" s="362"/>
    </row>
    <row r="8" spans="2:21" ht="56.25" customHeight="1">
      <c r="B8" s="361" t="s">
        <v>6</v>
      </c>
      <c r="C8" s="464"/>
      <c r="D8" s="362" t="s">
        <v>7</v>
      </c>
      <c r="E8" s="362"/>
      <c r="F8" s="361" t="s">
        <v>8</v>
      </c>
      <c r="G8" s="361"/>
      <c r="H8" s="307"/>
      <c r="I8" s="362" t="s">
        <v>9</v>
      </c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</row>
    <row r="9" spans="2:21" ht="71.25" customHeight="1">
      <c r="B9" s="361" t="s">
        <v>10</v>
      </c>
      <c r="C9" s="463"/>
      <c r="D9" s="362" t="s">
        <v>11</v>
      </c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</row>
    <row r="10" spans="2:21" ht="31.5" customHeight="1">
      <c r="B10" s="361" t="s">
        <v>163</v>
      </c>
      <c r="C10" s="464"/>
      <c r="D10" s="152" t="s">
        <v>164</v>
      </c>
      <c r="E10" s="380" t="s">
        <v>165</v>
      </c>
      <c r="F10" s="380"/>
      <c r="G10" s="152"/>
      <c r="H10" s="380" t="s">
        <v>166</v>
      </c>
      <c r="I10" s="380"/>
      <c r="J10" s="380"/>
      <c r="K10" s="380"/>
      <c r="L10" s="380"/>
      <c r="M10" s="380"/>
      <c r="N10" s="380"/>
      <c r="O10" s="380"/>
      <c r="P10" s="380"/>
      <c r="Q10" s="380"/>
      <c r="R10" s="380" t="s">
        <v>167</v>
      </c>
      <c r="S10" s="380"/>
      <c r="T10" s="380"/>
      <c r="U10" s="380"/>
    </row>
    <row r="11" spans="2:21" ht="15" customHeight="1">
      <c r="B11" s="3"/>
      <c r="U11" s="3"/>
    </row>
    <row r="12" spans="2:21" ht="33" customHeight="1">
      <c r="B12" s="3"/>
      <c r="C12" s="84" t="s">
        <v>131</v>
      </c>
      <c r="D12" s="16"/>
      <c r="U12" s="14"/>
    </row>
    <row r="13" spans="2:21" ht="48.75" customHeight="1">
      <c r="B13" s="202" t="s">
        <v>16</v>
      </c>
      <c r="C13" s="200" t="s">
        <v>17</v>
      </c>
      <c r="D13" s="34" t="s">
        <v>19</v>
      </c>
      <c r="E13" s="467" t="s">
        <v>20</v>
      </c>
      <c r="F13" s="468"/>
      <c r="G13" s="200" t="s">
        <v>327</v>
      </c>
      <c r="H13" s="34" t="s">
        <v>22</v>
      </c>
      <c r="I13" s="34" t="s">
        <v>23</v>
      </c>
      <c r="J13" s="34" t="s">
        <v>24</v>
      </c>
      <c r="K13" s="34" t="s">
        <v>25</v>
      </c>
      <c r="L13" s="34" t="s">
        <v>26</v>
      </c>
      <c r="M13" s="34" t="s">
        <v>27</v>
      </c>
      <c r="N13" s="34" t="s">
        <v>28</v>
      </c>
      <c r="O13" s="34" t="s">
        <v>29</v>
      </c>
      <c r="P13" s="34" t="s">
        <v>30</v>
      </c>
      <c r="Q13" s="34" t="s">
        <v>31</v>
      </c>
      <c r="R13" s="34" t="s">
        <v>32</v>
      </c>
      <c r="S13" s="34" t="s">
        <v>33</v>
      </c>
      <c r="T13" s="34" t="s">
        <v>34</v>
      </c>
      <c r="U13" s="201" t="s">
        <v>35</v>
      </c>
    </row>
    <row r="14" spans="2:21" ht="86.25" customHeight="1">
      <c r="B14" s="289">
        <v>1</v>
      </c>
      <c r="C14" s="274" t="s">
        <v>132</v>
      </c>
      <c r="D14" s="195" t="s">
        <v>133</v>
      </c>
      <c r="E14" s="469" t="s">
        <v>134</v>
      </c>
      <c r="F14" s="470"/>
      <c r="G14" s="268"/>
      <c r="H14" s="275"/>
      <c r="I14" s="275"/>
      <c r="J14" s="276">
        <v>26</v>
      </c>
      <c r="K14" s="275"/>
      <c r="L14" s="276">
        <v>8</v>
      </c>
      <c r="M14" s="276">
        <v>9</v>
      </c>
      <c r="N14" s="275"/>
      <c r="O14" s="277"/>
      <c r="P14" s="277"/>
      <c r="Q14" s="277"/>
      <c r="R14" s="277"/>
      <c r="S14" s="278"/>
      <c r="T14" s="272">
        <f xml:space="preserve"> COUNTA(H14:S14)</f>
        <v>3</v>
      </c>
      <c r="U14" s="196" t="str">
        <f t="shared" ref="U14:U18" si="0">IF(AND(T14&gt;=1),"Ejecutado"," " )</f>
        <v>Ejecutado</v>
      </c>
    </row>
    <row r="15" spans="2:21" ht="53.25" customHeight="1">
      <c r="B15" s="290">
        <v>2</v>
      </c>
      <c r="C15" s="279" t="s">
        <v>136</v>
      </c>
      <c r="D15" s="7" t="s">
        <v>133</v>
      </c>
      <c r="E15" s="465" t="s">
        <v>138</v>
      </c>
      <c r="F15" s="466"/>
      <c r="G15" s="269"/>
      <c r="H15" s="178"/>
      <c r="I15" s="178"/>
      <c r="J15" s="178"/>
      <c r="K15" s="178"/>
      <c r="L15" s="267">
        <v>23</v>
      </c>
      <c r="M15" s="178"/>
      <c r="N15" s="178"/>
      <c r="O15" s="178"/>
      <c r="P15" s="178"/>
      <c r="Q15" s="178"/>
      <c r="R15" s="178"/>
      <c r="S15" s="280"/>
      <c r="T15" s="266">
        <f t="shared" ref="T15" si="1" xml:space="preserve"> COUNTA(H15:S15)</f>
        <v>1</v>
      </c>
      <c r="U15" s="197" t="str">
        <f t="shared" si="0"/>
        <v>Ejecutado</v>
      </c>
    </row>
    <row r="16" spans="2:21" ht="46.5" customHeight="1">
      <c r="B16" s="290">
        <v>3</v>
      </c>
      <c r="C16" s="279" t="s">
        <v>142</v>
      </c>
      <c r="D16" s="33" t="s">
        <v>144</v>
      </c>
      <c r="E16" s="465" t="s">
        <v>145</v>
      </c>
      <c r="F16" s="471"/>
      <c r="G16" s="270"/>
      <c r="H16" s="178"/>
      <c r="I16" s="267">
        <v>29</v>
      </c>
      <c r="J16" s="267">
        <v>25</v>
      </c>
      <c r="K16" s="267">
        <v>1</v>
      </c>
      <c r="L16" s="178"/>
      <c r="M16" s="178"/>
      <c r="N16" s="178"/>
      <c r="O16" s="178"/>
      <c r="P16" s="178"/>
      <c r="Q16" s="178"/>
      <c r="R16" s="178"/>
      <c r="S16" s="281"/>
      <c r="T16" s="266">
        <f xml:space="preserve"> COUNTA(H16:S16)</f>
        <v>3</v>
      </c>
      <c r="U16" s="197" t="str">
        <f t="shared" si="0"/>
        <v>Ejecutado</v>
      </c>
    </row>
    <row r="17" spans="2:21" ht="135" customHeight="1">
      <c r="B17" s="290">
        <v>4</v>
      </c>
      <c r="C17" s="279" t="s">
        <v>147</v>
      </c>
      <c r="D17" s="33" t="s">
        <v>148</v>
      </c>
      <c r="E17" s="465" t="s">
        <v>149</v>
      </c>
      <c r="F17" s="471"/>
      <c r="G17" s="271"/>
      <c r="H17" s="267">
        <v>1</v>
      </c>
      <c r="I17" s="267">
        <v>1</v>
      </c>
      <c r="J17" s="267">
        <v>1</v>
      </c>
      <c r="K17" s="267">
        <v>1</v>
      </c>
      <c r="L17" s="267">
        <v>1</v>
      </c>
      <c r="M17" s="267">
        <v>1</v>
      </c>
      <c r="N17" s="267">
        <v>1</v>
      </c>
      <c r="O17" s="267">
        <v>1</v>
      </c>
      <c r="P17" s="267">
        <v>1</v>
      </c>
      <c r="Q17" s="267">
        <v>1</v>
      </c>
      <c r="R17" s="267">
        <v>1</v>
      </c>
      <c r="S17" s="282">
        <v>1</v>
      </c>
      <c r="T17" s="266">
        <f xml:space="preserve"> COUNTA(H17:S17)</f>
        <v>12</v>
      </c>
      <c r="U17" s="197" t="str">
        <f t="shared" si="0"/>
        <v>Ejecutado</v>
      </c>
    </row>
    <row r="18" spans="2:21" ht="95.25" customHeight="1">
      <c r="B18" s="290">
        <v>5</v>
      </c>
      <c r="C18" s="283" t="s">
        <v>151</v>
      </c>
      <c r="D18" s="198" t="s">
        <v>152</v>
      </c>
      <c r="E18" s="472" t="s">
        <v>153</v>
      </c>
      <c r="F18" s="473"/>
      <c r="G18" s="284"/>
      <c r="H18" s="285">
        <v>29</v>
      </c>
      <c r="I18" s="285">
        <v>13</v>
      </c>
      <c r="J18" s="285">
        <v>19</v>
      </c>
      <c r="K18" s="285">
        <v>4</v>
      </c>
      <c r="L18" s="285">
        <v>20</v>
      </c>
      <c r="M18" s="285">
        <v>26</v>
      </c>
      <c r="N18" s="286"/>
      <c r="O18" s="287"/>
      <c r="P18" s="286"/>
      <c r="Q18" s="286"/>
      <c r="R18" s="286">
        <v>11</v>
      </c>
      <c r="S18" s="288"/>
      <c r="T18" s="273">
        <f xml:space="preserve"> COUNTA(H18:S18)</f>
        <v>7</v>
      </c>
      <c r="U18" s="199" t="str">
        <f t="shared" si="0"/>
        <v>Ejecutado</v>
      </c>
    </row>
    <row r="19" spans="2:21">
      <c r="B19" s="3" t="s">
        <v>154</v>
      </c>
    </row>
    <row r="20" spans="2:21" ht="14.45" customHeight="1"/>
    <row r="21" spans="2:21" ht="19.899999999999999" customHeight="1">
      <c r="R21" s="164"/>
    </row>
    <row r="22" spans="2:21" ht="20.45" customHeight="1"/>
    <row r="23" spans="2:21" s="20" customFormat="1" ht="15.75">
      <c r="B23" s="323" t="s">
        <v>155</v>
      </c>
      <c r="C23" s="323"/>
      <c r="D23" s="323"/>
      <c r="E23" s="21"/>
      <c r="F23" s="69" t="s">
        <v>156</v>
      </c>
      <c r="G23" s="69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11"/>
    </row>
    <row r="24" spans="2:21">
      <c r="T24" s="12"/>
      <c r="U24" s="3"/>
    </row>
  </sheetData>
  <mergeCells count="28">
    <mergeCell ref="E16:F16"/>
    <mergeCell ref="E17:F17"/>
    <mergeCell ref="B23:D23"/>
    <mergeCell ref="E18:F18"/>
    <mergeCell ref="B10:C10"/>
    <mergeCell ref="E10:F10"/>
    <mergeCell ref="H10:Q10"/>
    <mergeCell ref="R10:U10"/>
    <mergeCell ref="E15:F15"/>
    <mergeCell ref="E13:F13"/>
    <mergeCell ref="E14:F14"/>
    <mergeCell ref="B8:C8"/>
    <mergeCell ref="D8:E8"/>
    <mergeCell ref="F8:H8"/>
    <mergeCell ref="I8:U8"/>
    <mergeCell ref="B9:C9"/>
    <mergeCell ref="D9:U9"/>
    <mergeCell ref="B2:C4"/>
    <mergeCell ref="F6:H6"/>
    <mergeCell ref="I6:P6"/>
    <mergeCell ref="Q6:T6"/>
    <mergeCell ref="B7:C7"/>
    <mergeCell ref="D7:E7"/>
    <mergeCell ref="F7:H7"/>
    <mergeCell ref="I7:U7"/>
    <mergeCell ref="D2:U2"/>
    <mergeCell ref="D3:U3"/>
    <mergeCell ref="D4:U4"/>
  </mergeCells>
  <hyperlinks>
    <hyperlink ref="D10" location="'Auditorias Internas'!A1" display="AUDITORÍAS INTERNAS " xr:uid="{00000000-0004-0000-0400-000000000000}"/>
    <hyperlink ref="E10:F10" location="'Informes de Ley '!A1" display="INFORMES DE LEY " xr:uid="{00000000-0004-0000-0400-000001000000}"/>
    <hyperlink ref="H10:Q10" location="'Evaluación y Seguimiento'!A1" display="EVALUCAIÓN Y SEGUIMIENTO " xr:uid="{00000000-0004-0000-0400-000002000000}"/>
    <hyperlink ref="R10:U10" location="'Otras actividades'!A1" display="OTRAS ACTIVIDADES " xr:uid="{00000000-0004-0000-0400-000003000000}"/>
  </hyperlinks>
  <pageMargins left="1.4960629921259843" right="0.31496062992125984" top="0.82677165354330717" bottom="0.35433070866141736" header="0.31496062992125984" footer="0.11811023622047245"/>
  <pageSetup paperSize="5" scale="51" orientation="landscape" horizontalDpi="4294967295" verticalDpi="4294967295" r:id="rId1"/>
  <headerFooter>
    <oddFooter>Página &amp;P</oddFooter>
  </headerFooter>
  <drawing r:id="rId2"/>
  <legacyDrawing r:id="rId3"/>
  <oleObjects>
    <mc:AlternateContent xmlns:mc="http://schemas.openxmlformats.org/markup-compatibility/2006">
      <mc:Choice Requires="x14">
        <oleObject progId="Visio.Drawing.11" shapeId="30727" r:id="rId4">
          <objectPr defaultSize="0" autoPict="0" r:id="rId5">
            <anchor moveWithCells="1">
              <from>
                <xdr:col>2</xdr:col>
                <xdr:colOff>419100</xdr:colOff>
                <xdr:row>1</xdr:row>
                <xdr:rowOff>180975</xdr:rowOff>
              </from>
              <to>
                <xdr:col>2</xdr:col>
                <xdr:colOff>2857500</xdr:colOff>
                <xdr:row>3</xdr:row>
                <xdr:rowOff>219075</xdr:rowOff>
              </to>
            </anchor>
          </objectPr>
        </oleObject>
      </mc:Choice>
      <mc:Fallback>
        <oleObject progId="Visio.Drawing.11" shapeId="307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plantilla inicial </vt:lpstr>
      <vt:lpstr>Informes de Ley </vt:lpstr>
      <vt:lpstr>Auditorias Internas</vt:lpstr>
      <vt:lpstr>Evaluación y Seguimiento</vt:lpstr>
      <vt:lpstr>Alcance de Auditoría</vt:lpstr>
      <vt:lpstr>Otras actividades</vt:lpstr>
      <vt:lpstr>'Auditorias Internas'!Área_de_impresión</vt:lpstr>
      <vt:lpstr>'Evaluación y Seguimiento'!Área_de_impresión</vt:lpstr>
      <vt:lpstr>'Informes de Ley '!Área_de_impresión</vt:lpstr>
      <vt:lpstr>'Otras actividades'!Área_de_impresión</vt:lpstr>
      <vt:lpstr>'plantilla inicial '!Área_de_impresión</vt:lpstr>
      <vt:lpstr>'Evaluación y Seguimiento'!Títulos_a_imprimir</vt:lpstr>
      <vt:lpstr>'Otras actividades'!Títulos_a_imprimir</vt:lpstr>
      <vt:lpstr>'plantilla inicial '!Títulos_a_imprimir</vt:lpstr>
    </vt:vector>
  </TitlesOfParts>
  <Manager/>
  <Company>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UIS</dc:creator>
  <cp:keywords/>
  <dc:description/>
  <cp:lastModifiedBy>CONTROL INTERNO Y EVAL DE GESTION - DIRECTOR</cp:lastModifiedBy>
  <cp:revision/>
  <dcterms:created xsi:type="dcterms:W3CDTF">2007-11-06T20:42:11Z</dcterms:created>
  <dcterms:modified xsi:type="dcterms:W3CDTF">2026-07-21T12:50:45Z</dcterms:modified>
  <cp:category/>
  <cp:contentStatus/>
</cp:coreProperties>
</file>