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structure.xml" ContentType="application/vnd.ms-excel.rdrichvaluestructure+xml"/>
  <Override PartName="/xl/richData/rdrichvalue.xml" ContentType="application/vnd.ms-excel.rdrichvalue+xml"/>
  <Override PartName="/xl/persons/person.xml" ContentType="application/vnd.ms-excel.person+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D:\usuario\JONATHAN\Descargas\"/>
    </mc:Choice>
  </mc:AlternateContent>
  <xr:revisionPtr revIDLastSave="0" documentId="8_{0C1F0A2A-7F6A-4A63-B987-24AC08A98D29}" xr6:coauthVersionLast="47" xr6:coauthVersionMax="47" xr10:uidLastSave="{00000000-0000-0000-0000-000000000000}"/>
  <bookViews>
    <workbookView xWindow="-120" yWindow="-120" windowWidth="29040" windowHeight="15840" tabRatio="793" firstSheet="1" activeTab="1" xr2:uid="{00000000-000D-0000-FFFF-FFFF00000000}"/>
  </bookViews>
  <sheets>
    <sheet name="Instructivo" sheetId="12" r:id="rId1"/>
    <sheet name="Matriz de Riesgos" sheetId="18" r:id="rId2"/>
    <sheet name="Resultado Mapa de Calor" sheetId="23" r:id="rId3"/>
    <sheet name="Clasificación" sheetId="3" state="hidden" r:id="rId4"/>
    <sheet name="Tipo y consecuencias" sheetId="13" state="hidden" r:id="rId5"/>
    <sheet name="Contexto" sheetId="2" state="hidden" r:id="rId6"/>
    <sheet name="Causas" sheetId="22" state="hidden" r:id="rId7"/>
    <sheet name="Identificación R.Fiscal" sheetId="24" state="hidden" r:id="rId8"/>
    <sheet name="Probabilidad" sheetId="4" state="hidden" r:id="rId9"/>
    <sheet name="Impacto" sheetId="5" state="hidden" r:id="rId10"/>
    <sheet name="Mapa de Calor" sheetId="11" state="hidden" r:id="rId11"/>
    <sheet name="Controles" sheetId="21" state="hidden" r:id="rId12"/>
    <sheet name="INF" sheetId="10" state="hidden" r:id="rId13"/>
    <sheet name="Matriz Calificación" sheetId="20" state="hidden" r:id="rId14"/>
    <sheet name="Control de Cambios" sheetId="16" r:id="rId15"/>
  </sheets>
  <definedNames>
    <definedName name="_xlnm._FilterDatabase" localSheetId="9" hidden="1">Impacto!$A$3:$I$18</definedName>
    <definedName name="_xlnm._FilterDatabase" localSheetId="1" hidden="1">'Matriz de Riesgos'!$B$10:$FH$19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4" i="18" l="1"/>
  <c r="P119" i="18"/>
  <c r="P92" i="18"/>
  <c r="S128" i="18"/>
  <c r="R128" i="18"/>
  <c r="T128" i="18" s="1"/>
  <c r="P128" i="18"/>
  <c r="J128" i="18"/>
  <c r="C128" i="18"/>
  <c r="J38" i="18"/>
  <c r="AD21" i="18"/>
  <c r="AD11" i="18"/>
  <c r="AK281" i="18"/>
  <c r="AK37" i="18"/>
  <c r="AM37" i="18" s="1"/>
  <c r="AJ37" i="18"/>
  <c r="AL37" i="18" s="1"/>
  <c r="AK28" i="18"/>
  <c r="AM28" i="18" s="1"/>
  <c r="AJ28" i="18"/>
  <c r="AL28" i="18" s="1"/>
  <c r="AI640" i="18"/>
  <c r="AI639" i="18"/>
  <c r="AI638" i="18"/>
  <c r="AI637" i="18"/>
  <c r="AI636" i="18"/>
  <c r="AI635" i="18"/>
  <c r="AI634" i="18"/>
  <c r="AI633" i="18"/>
  <c r="AI632" i="18"/>
  <c r="AI631" i="18"/>
  <c r="AI630" i="18"/>
  <c r="AI629" i="18"/>
  <c r="AI628" i="18"/>
  <c r="AI627" i="18"/>
  <c r="AI626" i="18"/>
  <c r="AI625" i="18"/>
  <c r="AI624" i="18"/>
  <c r="AI623" i="18"/>
  <c r="AI622" i="18"/>
  <c r="AI621" i="18"/>
  <c r="AI620" i="18"/>
  <c r="AI619" i="18"/>
  <c r="AI618" i="18"/>
  <c r="AI617" i="18"/>
  <c r="AI616" i="18"/>
  <c r="AI615" i="18"/>
  <c r="AI614" i="18"/>
  <c r="AI613" i="18"/>
  <c r="AI612" i="18"/>
  <c r="AI611" i="18"/>
  <c r="AI610" i="18"/>
  <c r="AI609" i="18"/>
  <c r="AI608" i="18"/>
  <c r="AI607" i="18"/>
  <c r="AI606" i="18"/>
  <c r="AI605" i="18"/>
  <c r="AI604" i="18"/>
  <c r="AI603" i="18"/>
  <c r="AI602" i="18"/>
  <c r="AI601" i="18"/>
  <c r="AI600" i="18"/>
  <c r="AI599" i="18"/>
  <c r="AI598" i="18"/>
  <c r="AI597" i="18"/>
  <c r="AI596" i="18"/>
  <c r="AI595" i="18"/>
  <c r="AI594" i="18"/>
  <c r="AI593" i="18"/>
  <c r="AI592" i="18"/>
  <c r="AI591" i="18"/>
  <c r="AI590" i="18"/>
  <c r="AI589" i="18"/>
  <c r="AI588" i="18"/>
  <c r="AI587" i="18"/>
  <c r="AI586" i="18"/>
  <c r="AI585" i="18"/>
  <c r="AI584" i="18"/>
  <c r="AI583" i="18"/>
  <c r="AI582" i="18"/>
  <c r="AI581" i="18"/>
  <c r="AI580" i="18"/>
  <c r="AI579" i="18"/>
  <c r="AI578" i="18"/>
  <c r="AI577" i="18"/>
  <c r="AI576" i="18"/>
  <c r="AI575" i="18"/>
  <c r="AI574" i="18"/>
  <c r="AI573" i="18"/>
  <c r="AI572" i="18"/>
  <c r="AI571" i="18"/>
  <c r="AI570" i="18"/>
  <c r="AI569" i="18"/>
  <c r="AI568" i="18"/>
  <c r="AI567" i="18"/>
  <c r="AI566" i="18"/>
  <c r="AI565" i="18"/>
  <c r="AI564" i="18"/>
  <c r="AI563" i="18"/>
  <c r="AI562" i="18"/>
  <c r="AI561" i="18"/>
  <c r="AI560" i="18"/>
  <c r="AI559" i="18"/>
  <c r="AI558" i="18"/>
  <c r="AI557" i="18"/>
  <c r="AI556" i="18"/>
  <c r="AI555" i="18"/>
  <c r="AI554" i="18"/>
  <c r="AI553" i="18"/>
  <c r="AI552" i="18"/>
  <c r="AI551" i="18"/>
  <c r="AI550" i="18"/>
  <c r="AI549" i="18"/>
  <c r="AI548" i="18"/>
  <c r="AI547" i="18"/>
  <c r="AI546" i="18"/>
  <c r="AI545" i="18"/>
  <c r="AI544" i="18"/>
  <c r="AI543" i="18"/>
  <c r="AI542" i="18"/>
  <c r="AI541" i="18"/>
  <c r="AI540" i="18"/>
  <c r="AI539" i="18"/>
  <c r="AI538" i="18"/>
  <c r="AI537" i="18"/>
  <c r="AI536" i="18"/>
  <c r="AI535" i="18"/>
  <c r="AI534" i="18"/>
  <c r="AI533" i="18"/>
  <c r="AI532" i="18"/>
  <c r="AI531" i="18"/>
  <c r="AI530" i="18"/>
  <c r="AI529" i="18"/>
  <c r="AI528" i="18"/>
  <c r="AI527" i="18"/>
  <c r="AI526" i="18"/>
  <c r="AI525" i="18"/>
  <c r="AI524" i="18"/>
  <c r="AI523" i="18"/>
  <c r="AI522" i="18"/>
  <c r="AI521" i="18"/>
  <c r="AI520" i="18"/>
  <c r="AI519" i="18"/>
  <c r="AI518" i="18"/>
  <c r="AI517" i="18"/>
  <c r="AI516" i="18"/>
  <c r="AI515" i="18"/>
  <c r="AI514" i="18"/>
  <c r="AI513" i="18"/>
  <c r="AI512" i="18"/>
  <c r="AI511" i="18"/>
  <c r="AI510" i="18"/>
  <c r="AI509" i="18"/>
  <c r="AI508" i="18"/>
  <c r="AI507" i="18"/>
  <c r="AI506" i="18"/>
  <c r="AI505" i="18"/>
  <c r="AI504" i="18"/>
  <c r="AI503" i="18"/>
  <c r="AI502" i="18"/>
  <c r="AI501" i="18"/>
  <c r="AI500" i="18"/>
  <c r="AI499" i="18"/>
  <c r="AI498" i="18"/>
  <c r="AI497" i="18"/>
  <c r="AI496" i="18"/>
  <c r="AI495" i="18"/>
  <c r="AI494" i="18"/>
  <c r="AI493" i="18"/>
  <c r="AI492" i="18"/>
  <c r="AI491" i="18"/>
  <c r="AI490" i="18"/>
  <c r="AI489" i="18"/>
  <c r="AI488" i="18"/>
  <c r="AI487" i="18"/>
  <c r="AI486" i="18"/>
  <c r="AI485" i="18"/>
  <c r="AI484" i="18"/>
  <c r="AI483" i="18"/>
  <c r="AI482" i="18"/>
  <c r="AI481" i="18"/>
  <c r="AI480" i="18"/>
  <c r="AI479" i="18"/>
  <c r="AI478" i="18"/>
  <c r="AI477" i="18"/>
  <c r="AI476" i="18"/>
  <c r="AI475" i="18"/>
  <c r="AI474" i="18"/>
  <c r="AI473" i="18"/>
  <c r="AI472" i="18"/>
  <c r="AI471" i="18"/>
  <c r="AI470" i="18"/>
  <c r="AI469" i="18"/>
  <c r="AI468" i="18"/>
  <c r="AI467" i="18"/>
  <c r="AI466" i="18"/>
  <c r="AI465" i="18"/>
  <c r="AI464" i="18"/>
  <c r="AI463" i="18"/>
  <c r="AI462" i="18"/>
  <c r="AI461" i="18"/>
  <c r="AI460" i="18"/>
  <c r="AI459" i="18"/>
  <c r="AI458" i="18"/>
  <c r="AI457" i="18"/>
  <c r="AI456" i="18"/>
  <c r="AI455" i="18"/>
  <c r="AI454" i="18"/>
  <c r="AI453" i="18"/>
  <c r="AI452" i="18"/>
  <c r="AI451" i="18"/>
  <c r="AI450" i="18"/>
  <c r="AI449" i="18"/>
  <c r="AI448" i="18"/>
  <c r="AI447" i="18"/>
  <c r="AI446" i="18"/>
  <c r="AI445" i="18"/>
  <c r="AI444" i="18"/>
  <c r="AI443" i="18"/>
  <c r="AI442" i="18"/>
  <c r="AI441" i="18"/>
  <c r="AI440" i="18"/>
  <c r="AI439" i="18"/>
  <c r="AI438" i="18"/>
  <c r="AI437" i="18"/>
  <c r="AI436" i="18"/>
  <c r="AI435" i="18"/>
  <c r="AI434" i="18"/>
  <c r="AI433" i="18"/>
  <c r="AI432" i="18"/>
  <c r="AI431" i="18"/>
  <c r="AI430" i="18"/>
  <c r="AI429" i="18"/>
  <c r="AI428" i="18"/>
  <c r="AI427" i="18"/>
  <c r="AI426" i="18"/>
  <c r="AI425" i="18"/>
  <c r="AI424" i="18"/>
  <c r="AI423" i="18"/>
  <c r="AI422" i="18"/>
  <c r="AI421" i="18"/>
  <c r="AI420" i="18"/>
  <c r="AI419" i="18"/>
  <c r="AI418" i="18"/>
  <c r="AI417" i="18"/>
  <c r="AI416" i="18"/>
  <c r="AI415" i="18"/>
  <c r="AI414" i="18"/>
  <c r="AI413" i="18"/>
  <c r="AI412" i="18"/>
  <c r="AI411" i="18"/>
  <c r="AI410" i="18"/>
  <c r="AI409" i="18"/>
  <c r="AI408" i="18"/>
  <c r="AI407" i="18"/>
  <c r="AI406" i="18"/>
  <c r="AI405" i="18"/>
  <c r="AI404" i="18"/>
  <c r="AI403" i="18"/>
  <c r="AI402" i="18"/>
  <c r="AI401" i="18"/>
  <c r="AI400" i="18"/>
  <c r="AI399" i="18"/>
  <c r="AI398" i="18"/>
  <c r="AI397" i="18"/>
  <c r="AI396" i="18"/>
  <c r="AI395" i="18"/>
  <c r="AI394" i="18"/>
  <c r="AI393" i="18"/>
  <c r="AI392" i="18"/>
  <c r="AI391" i="18"/>
  <c r="AI390" i="18"/>
  <c r="AI389" i="18"/>
  <c r="AI388" i="18"/>
  <c r="AI387" i="18"/>
  <c r="AI386" i="18"/>
  <c r="AI385" i="18"/>
  <c r="AI384" i="18"/>
  <c r="AI383" i="18"/>
  <c r="AI382" i="18"/>
  <c r="AI381" i="18"/>
  <c r="AI380" i="18"/>
  <c r="AI379" i="18"/>
  <c r="AI378" i="18"/>
  <c r="AI377" i="18"/>
  <c r="AI376" i="18"/>
  <c r="AI375" i="18"/>
  <c r="AI374" i="18"/>
  <c r="AI373" i="18"/>
  <c r="AI372" i="18"/>
  <c r="AI371" i="18"/>
  <c r="AI370" i="18"/>
  <c r="AI369" i="18"/>
  <c r="AI368" i="18"/>
  <c r="AI367" i="18"/>
  <c r="AI366" i="18"/>
  <c r="AI365" i="18"/>
  <c r="AI364" i="18"/>
  <c r="AI363" i="18"/>
  <c r="AI362" i="18"/>
  <c r="AI361" i="18"/>
  <c r="AI360" i="18"/>
  <c r="AI359" i="18"/>
  <c r="AI358" i="18"/>
  <c r="AI357" i="18"/>
  <c r="AI356" i="18"/>
  <c r="AI355" i="18"/>
  <c r="AI354" i="18"/>
  <c r="AI353" i="18"/>
  <c r="AI352" i="18"/>
  <c r="AI351" i="18"/>
  <c r="AI350" i="18"/>
  <c r="AI349" i="18"/>
  <c r="AI348" i="18"/>
  <c r="AI347" i="18"/>
  <c r="AI346" i="18"/>
  <c r="AI345" i="18"/>
  <c r="AI344" i="18"/>
  <c r="AI343" i="18"/>
  <c r="AI342" i="18"/>
  <c r="AI341" i="18"/>
  <c r="AI340" i="18"/>
  <c r="AI339" i="18"/>
  <c r="AI338" i="18"/>
  <c r="AI337" i="18"/>
  <c r="AI336" i="18"/>
  <c r="AI335" i="18"/>
  <c r="AI334" i="18"/>
  <c r="AI333" i="18"/>
  <c r="AI332" i="18"/>
  <c r="AI331" i="18"/>
  <c r="AI330" i="18"/>
  <c r="AI329" i="18"/>
  <c r="AI328" i="18"/>
  <c r="AI327" i="18"/>
  <c r="AI326" i="18"/>
  <c r="AI325" i="18"/>
  <c r="AI324" i="18"/>
  <c r="AI323" i="18"/>
  <c r="AI322" i="18"/>
  <c r="AI321" i="18"/>
  <c r="AI320" i="18"/>
  <c r="AI319" i="18"/>
  <c r="AI318" i="18"/>
  <c r="AI317" i="18"/>
  <c r="AI316" i="18"/>
  <c r="AI315" i="18"/>
  <c r="AI314" i="18"/>
  <c r="AI313" i="18"/>
  <c r="AI312" i="18"/>
  <c r="AI311" i="18"/>
  <c r="AI310" i="18"/>
  <c r="AI309" i="18"/>
  <c r="AI308" i="18"/>
  <c r="AI307" i="18"/>
  <c r="AI306" i="18"/>
  <c r="AI305" i="18"/>
  <c r="AI304" i="18"/>
  <c r="AI303" i="18"/>
  <c r="AI302" i="18"/>
  <c r="AI301" i="18"/>
  <c r="AI300" i="18"/>
  <c r="AI299" i="18"/>
  <c r="AI298" i="18"/>
  <c r="AI297" i="18"/>
  <c r="AI296" i="18"/>
  <c r="AI295" i="18"/>
  <c r="AI294" i="18"/>
  <c r="AI293" i="18"/>
  <c r="AI292" i="18"/>
  <c r="AI291" i="18"/>
  <c r="AI290" i="18"/>
  <c r="AI289" i="18"/>
  <c r="AI288" i="18"/>
  <c r="AI287" i="18"/>
  <c r="AI286" i="18"/>
  <c r="AI285" i="18"/>
  <c r="AI284" i="18"/>
  <c r="AI283" i="18"/>
  <c r="AI282" i="18"/>
  <c r="AI281" i="18"/>
  <c r="AI280" i="18"/>
  <c r="AI279" i="18"/>
  <c r="AI278" i="18"/>
  <c r="AI277" i="18"/>
  <c r="AI276" i="18"/>
  <c r="AI275" i="18"/>
  <c r="AI274" i="18"/>
  <c r="AI273" i="18"/>
  <c r="AI272" i="18"/>
  <c r="AI271" i="18"/>
  <c r="AI270" i="18"/>
  <c r="AI269" i="18"/>
  <c r="AI268" i="18"/>
  <c r="AI267" i="18"/>
  <c r="AI266" i="18"/>
  <c r="AI265" i="18"/>
  <c r="AI264" i="18"/>
  <c r="AI263" i="18"/>
  <c r="AI262" i="18"/>
  <c r="AI261" i="18"/>
  <c r="AI260" i="18"/>
  <c r="AI259" i="18"/>
  <c r="AI258" i="18"/>
  <c r="AI257" i="18"/>
  <c r="AI256" i="18"/>
  <c r="AI255" i="18"/>
  <c r="AI254" i="18"/>
  <c r="AI253" i="18"/>
  <c r="AI252" i="18"/>
  <c r="AI251" i="18"/>
  <c r="AI250" i="18"/>
  <c r="AI249" i="18"/>
  <c r="AI248" i="18"/>
  <c r="AI247" i="18"/>
  <c r="AI246" i="18"/>
  <c r="AI245" i="18"/>
  <c r="AI244" i="18"/>
  <c r="AI243" i="18"/>
  <c r="AI242" i="18"/>
  <c r="AI241" i="18"/>
  <c r="AI240" i="18"/>
  <c r="AI239" i="18"/>
  <c r="AI238" i="18"/>
  <c r="AI237" i="18"/>
  <c r="AI236" i="18"/>
  <c r="AI235" i="18"/>
  <c r="AI234" i="18"/>
  <c r="AI233" i="18"/>
  <c r="AI232" i="18"/>
  <c r="AI231" i="18"/>
  <c r="AI230" i="18"/>
  <c r="AI229" i="18"/>
  <c r="AI228" i="18"/>
  <c r="AI227" i="18"/>
  <c r="AI226" i="18"/>
  <c r="AI225" i="18"/>
  <c r="AI224" i="18"/>
  <c r="AI223" i="18"/>
  <c r="AI222" i="18"/>
  <c r="AI221" i="18"/>
  <c r="AI220" i="18"/>
  <c r="AI219" i="18"/>
  <c r="AI218" i="18"/>
  <c r="AI217" i="18"/>
  <c r="AI216" i="18"/>
  <c r="AI215" i="18"/>
  <c r="AI214" i="18"/>
  <c r="AI213" i="18"/>
  <c r="AI212" i="18"/>
  <c r="AI211" i="18"/>
  <c r="AI210" i="18"/>
  <c r="AI209" i="18"/>
  <c r="AI208" i="18"/>
  <c r="AI207" i="18"/>
  <c r="AI206" i="18"/>
  <c r="AI205" i="18"/>
  <c r="AI204" i="18"/>
  <c r="AI203" i="18"/>
  <c r="AI202" i="18"/>
  <c r="AI201" i="18"/>
  <c r="AI200" i="18"/>
  <c r="AI199" i="18"/>
  <c r="AI198" i="18"/>
  <c r="AI197" i="18"/>
  <c r="AI196" i="18"/>
  <c r="AI195" i="18"/>
  <c r="AI194" i="18"/>
  <c r="AI193" i="18"/>
  <c r="AI192" i="18"/>
  <c r="AI191" i="18"/>
  <c r="AI190" i="18"/>
  <c r="AI189" i="18"/>
  <c r="AI188" i="18"/>
  <c r="AI187" i="18"/>
  <c r="AI186" i="18"/>
  <c r="AI185" i="18"/>
  <c r="AI184" i="18"/>
  <c r="AI183" i="18"/>
  <c r="AI182" i="18"/>
  <c r="AI181" i="18"/>
  <c r="AI180" i="18"/>
  <c r="AI179" i="18"/>
  <c r="AI178" i="18"/>
  <c r="AI177" i="18"/>
  <c r="AI176" i="18"/>
  <c r="AI175" i="18"/>
  <c r="AI174" i="18"/>
  <c r="AI173" i="18"/>
  <c r="AI172" i="18"/>
  <c r="AI171" i="18"/>
  <c r="AI170" i="18"/>
  <c r="AI169" i="18"/>
  <c r="AI168" i="18"/>
  <c r="AI167" i="18"/>
  <c r="AI166" i="18"/>
  <c r="AI165" i="18"/>
  <c r="AI164" i="18"/>
  <c r="AI163" i="18"/>
  <c r="AI162" i="18"/>
  <c r="AI161" i="18"/>
  <c r="AI160" i="18"/>
  <c r="AI159" i="18"/>
  <c r="AI158" i="18"/>
  <c r="AI157" i="18"/>
  <c r="AI156" i="18"/>
  <c r="AI155" i="18"/>
  <c r="AI154" i="18"/>
  <c r="AI153" i="18"/>
  <c r="AI152" i="18"/>
  <c r="AI151" i="18"/>
  <c r="AI150" i="18"/>
  <c r="AI149" i="18"/>
  <c r="AI148" i="18"/>
  <c r="AI147" i="18"/>
  <c r="AI146" i="18"/>
  <c r="AI145" i="18"/>
  <c r="AI144" i="18"/>
  <c r="AI143" i="18"/>
  <c r="AI142" i="18"/>
  <c r="AI141" i="18"/>
  <c r="AI140" i="18"/>
  <c r="AI139" i="18"/>
  <c r="AI138" i="18"/>
  <c r="AI137" i="18"/>
  <c r="AI136" i="18"/>
  <c r="AI135" i="18"/>
  <c r="AI134" i="18"/>
  <c r="AI133" i="18"/>
  <c r="AI132" i="18"/>
  <c r="AI131" i="18"/>
  <c r="AI130" i="18"/>
  <c r="AI129" i="18"/>
  <c r="AI128" i="18"/>
  <c r="AI127" i="18"/>
  <c r="AI126" i="18"/>
  <c r="AI125" i="18"/>
  <c r="AI124" i="18"/>
  <c r="AI123" i="18"/>
  <c r="AI122" i="18"/>
  <c r="AI121" i="18"/>
  <c r="AI120" i="18"/>
  <c r="AI119" i="18"/>
  <c r="AI118" i="18"/>
  <c r="AI117" i="18"/>
  <c r="AI116" i="18"/>
  <c r="AI115" i="18"/>
  <c r="AI114" i="18"/>
  <c r="AI113" i="18"/>
  <c r="AI112" i="18"/>
  <c r="AI111" i="18"/>
  <c r="AI110" i="18"/>
  <c r="AI109" i="18"/>
  <c r="AI108" i="18"/>
  <c r="AI107" i="18"/>
  <c r="AI106" i="18"/>
  <c r="AI105" i="18"/>
  <c r="AI104" i="18"/>
  <c r="AI103" i="18"/>
  <c r="AI102" i="18"/>
  <c r="AI101" i="18"/>
  <c r="AI100" i="18"/>
  <c r="AI99" i="18"/>
  <c r="AI98" i="18"/>
  <c r="AI97" i="18"/>
  <c r="AI96" i="18"/>
  <c r="AI95" i="18"/>
  <c r="AI94" i="18"/>
  <c r="AI93" i="18"/>
  <c r="AI92" i="18"/>
  <c r="AI91" i="18"/>
  <c r="AI90" i="18"/>
  <c r="AI89" i="18"/>
  <c r="AI88" i="18"/>
  <c r="AI87" i="18"/>
  <c r="AI86" i="18"/>
  <c r="AI85" i="18"/>
  <c r="AI84" i="18"/>
  <c r="AI83" i="18"/>
  <c r="AI82" i="18"/>
  <c r="AI81" i="18"/>
  <c r="AI80" i="18"/>
  <c r="AI79" i="18"/>
  <c r="AI78" i="18"/>
  <c r="AI77" i="18"/>
  <c r="AI76" i="18"/>
  <c r="AI75" i="18"/>
  <c r="AI74" i="18"/>
  <c r="AI73" i="18"/>
  <c r="AI72" i="18"/>
  <c r="AI71" i="18"/>
  <c r="AI70" i="18"/>
  <c r="AI69" i="18"/>
  <c r="AI68" i="18"/>
  <c r="AI67" i="18"/>
  <c r="AI66" i="18"/>
  <c r="AI65" i="18"/>
  <c r="AI64" i="18"/>
  <c r="AI63" i="18"/>
  <c r="AI62" i="18"/>
  <c r="AI61" i="18"/>
  <c r="AI60" i="18"/>
  <c r="AI59" i="18"/>
  <c r="AI58" i="18"/>
  <c r="AI57" i="18"/>
  <c r="AI56" i="18"/>
  <c r="AI55" i="18"/>
  <c r="AI54" i="18"/>
  <c r="AI53" i="18"/>
  <c r="AI52" i="18"/>
  <c r="AI51" i="18"/>
  <c r="AI50" i="18"/>
  <c r="AI49" i="18"/>
  <c r="AI48" i="18"/>
  <c r="AI47" i="18"/>
  <c r="AK47" i="18" s="1"/>
  <c r="AI46" i="18"/>
  <c r="AI45" i="18"/>
  <c r="AI44" i="18"/>
  <c r="AI43" i="18"/>
  <c r="AI42" i="18"/>
  <c r="AI41" i="18"/>
  <c r="AI40" i="18"/>
  <c r="AI39" i="18"/>
  <c r="AI38" i="18"/>
  <c r="AI37" i="18"/>
  <c r="AI36" i="18"/>
  <c r="AI35" i="18"/>
  <c r="AK36" i="18" s="1"/>
  <c r="AM36" i="18" s="1"/>
  <c r="AI34" i="18"/>
  <c r="AI33" i="18"/>
  <c r="AI32" i="18"/>
  <c r="AI31" i="18"/>
  <c r="AI30" i="18"/>
  <c r="AI29" i="18"/>
  <c r="AB20" i="18"/>
  <c r="AD20" i="18"/>
  <c r="AI20" i="18"/>
  <c r="AB21" i="18"/>
  <c r="AI21" i="18"/>
  <c r="AB22" i="18"/>
  <c r="AD22" i="18"/>
  <c r="AI22" i="18"/>
  <c r="AB23" i="18"/>
  <c r="AD23" i="18"/>
  <c r="AI23" i="18"/>
  <c r="AB24" i="18"/>
  <c r="AD24" i="18"/>
  <c r="AI24" i="18"/>
  <c r="AB25" i="18"/>
  <c r="AD25" i="18"/>
  <c r="AI25" i="18"/>
  <c r="AB26" i="18"/>
  <c r="AD26" i="18"/>
  <c r="AI26" i="18"/>
  <c r="AK27" i="18" s="1"/>
  <c r="AM27" i="18" s="1"/>
  <c r="AB27" i="18"/>
  <c r="AE27" i="18" s="1"/>
  <c r="AD27" i="18"/>
  <c r="AI27" i="18"/>
  <c r="AB28" i="18"/>
  <c r="AD28" i="18"/>
  <c r="AI28" i="18"/>
  <c r="AK174" i="18" l="1"/>
  <c r="V128" i="18"/>
  <c r="U128" i="18"/>
  <c r="AK75" i="18"/>
  <c r="AM281" i="18"/>
  <c r="AK282" i="18"/>
  <c r="AJ281" i="18"/>
  <c r="AJ227" i="18"/>
  <c r="AK227" i="18"/>
  <c r="AM227" i="18" s="1"/>
  <c r="AK228" i="18"/>
  <c r="AK218" i="18"/>
  <c r="AM218" i="18" s="1"/>
  <c r="AK219" i="18"/>
  <c r="AK200" i="18"/>
  <c r="AM200" i="18" s="1"/>
  <c r="AK173" i="18"/>
  <c r="AM173" i="18" s="1"/>
  <c r="AK164" i="18"/>
  <c r="AM164" i="18" s="1"/>
  <c r="AK128" i="18"/>
  <c r="AM128" i="18" s="1"/>
  <c r="AK110" i="18"/>
  <c r="AM110" i="18" s="1"/>
  <c r="AK101" i="18"/>
  <c r="AM101" i="18" s="1"/>
  <c r="AK102" i="18"/>
  <c r="AK74" i="18"/>
  <c r="AM74" i="18" s="1"/>
  <c r="AK65" i="18"/>
  <c r="AM65" i="18" s="1"/>
  <c r="AK56" i="18"/>
  <c r="AM56" i="18" s="1"/>
  <c r="AM47" i="18"/>
  <c r="AK48" i="18"/>
  <c r="AJ36" i="18"/>
  <c r="AL36" i="18" s="1"/>
  <c r="AN36" i="18" s="1"/>
  <c r="AO36" i="18" s="1"/>
  <c r="AP36" i="18" s="1"/>
  <c r="AE24" i="18"/>
  <c r="AN37" i="18"/>
  <c r="AO37" i="18" s="1"/>
  <c r="AP37" i="18" s="1"/>
  <c r="AE28" i="18"/>
  <c r="AE26" i="18"/>
  <c r="AE23" i="18"/>
  <c r="AE25" i="18"/>
  <c r="AJ27" i="18"/>
  <c r="AL27" i="18" s="1"/>
  <c r="AN27" i="18" s="1"/>
  <c r="AO27" i="18" s="1"/>
  <c r="AP27" i="18" s="1"/>
  <c r="AN28" i="18"/>
  <c r="AO28" i="18" s="1"/>
  <c r="AP28" i="18" s="1"/>
  <c r="AE20" i="18"/>
  <c r="AE22" i="18"/>
  <c r="AE21" i="18"/>
  <c r="AK21" i="18" s="1"/>
  <c r="S632" i="18"/>
  <c r="S623" i="18"/>
  <c r="S614" i="18"/>
  <c r="S605" i="18"/>
  <c r="S596" i="18"/>
  <c r="S587" i="18"/>
  <c r="S578" i="18"/>
  <c r="S569" i="18"/>
  <c r="S560" i="18"/>
  <c r="S551" i="18"/>
  <c r="S542" i="18"/>
  <c r="S533" i="18"/>
  <c r="S524" i="18"/>
  <c r="S515" i="18"/>
  <c r="S506" i="18"/>
  <c r="S497" i="18"/>
  <c r="S488" i="18"/>
  <c r="S479" i="18"/>
  <c r="S470" i="18"/>
  <c r="S461" i="18"/>
  <c r="S452" i="18"/>
  <c r="S443" i="18"/>
  <c r="S434" i="18"/>
  <c r="S425" i="18"/>
  <c r="S416" i="18"/>
  <c r="S407" i="18"/>
  <c r="S398" i="18"/>
  <c r="S389" i="18"/>
  <c r="S380" i="18"/>
  <c r="S371" i="18"/>
  <c r="S362" i="18"/>
  <c r="S353" i="18"/>
  <c r="S344" i="18"/>
  <c r="S335" i="18"/>
  <c r="S326" i="18"/>
  <c r="S317" i="18"/>
  <c r="S308" i="18"/>
  <c r="S299" i="18"/>
  <c r="S290" i="18"/>
  <c r="S281" i="18"/>
  <c r="S272" i="18"/>
  <c r="S263" i="18"/>
  <c r="S254" i="18"/>
  <c r="S245" i="18"/>
  <c r="S236" i="18"/>
  <c r="AK236" i="18" s="1"/>
  <c r="AM236" i="18" s="1"/>
  <c r="S227" i="18"/>
  <c r="S218" i="18"/>
  <c r="S209" i="18"/>
  <c r="S200" i="18"/>
  <c r="S191" i="18"/>
  <c r="S182" i="18"/>
  <c r="S173" i="18"/>
  <c r="S164" i="18"/>
  <c r="S155" i="18"/>
  <c r="S146" i="18"/>
  <c r="S137" i="18"/>
  <c r="S119" i="18"/>
  <c r="S110" i="18"/>
  <c r="S101" i="18"/>
  <c r="S92" i="18"/>
  <c r="AK92" i="18" s="1"/>
  <c r="AM92" i="18" s="1"/>
  <c r="S83" i="18"/>
  <c r="S74" i="18"/>
  <c r="S65" i="18"/>
  <c r="S56" i="18"/>
  <c r="S47" i="18"/>
  <c r="S38" i="18"/>
  <c r="AK38" i="18" s="1"/>
  <c r="S29" i="18"/>
  <c r="S20" i="18"/>
  <c r="AK20" i="18" s="1"/>
  <c r="AM20" i="18" s="1"/>
  <c r="S11" i="18"/>
  <c r="AK165" i="18" l="1"/>
  <c r="AK111" i="18"/>
  <c r="AK129" i="18"/>
  <c r="AK93" i="18"/>
  <c r="AK57" i="18"/>
  <c r="AK633" i="18"/>
  <c r="AK632" i="18"/>
  <c r="AM632" i="18" s="1"/>
  <c r="AK623" i="18"/>
  <c r="AM623" i="18" s="1"/>
  <c r="AK624" i="18"/>
  <c r="AK614" i="18"/>
  <c r="AM614" i="18" s="1"/>
  <c r="AK615" i="18"/>
  <c r="AK605" i="18"/>
  <c r="AM605" i="18" s="1"/>
  <c r="AK606" i="18"/>
  <c r="AK596" i="18"/>
  <c r="AM596" i="18" s="1"/>
  <c r="AK597" i="18"/>
  <c r="AK587" i="18"/>
  <c r="AM587" i="18" s="1"/>
  <c r="AK588" i="18"/>
  <c r="AK578" i="18"/>
  <c r="AM578" i="18" s="1"/>
  <c r="AK579" i="18"/>
  <c r="AK569" i="18"/>
  <c r="AM569" i="18" s="1"/>
  <c r="AK570" i="18"/>
  <c r="AK560" i="18"/>
  <c r="AM560" i="18" s="1"/>
  <c r="AK561" i="18"/>
  <c r="AK551" i="18"/>
  <c r="AM551" i="18" s="1"/>
  <c r="AK552" i="18"/>
  <c r="AK542" i="18"/>
  <c r="AM542" i="18" s="1"/>
  <c r="AK543" i="18"/>
  <c r="AK533" i="18"/>
  <c r="AM533" i="18" s="1"/>
  <c r="AK534" i="18"/>
  <c r="AK524" i="18"/>
  <c r="AM524" i="18" s="1"/>
  <c r="AK525" i="18"/>
  <c r="AK515" i="18"/>
  <c r="AM515" i="18" s="1"/>
  <c r="AK516" i="18"/>
  <c r="AK506" i="18"/>
  <c r="AM506" i="18" s="1"/>
  <c r="AK507" i="18"/>
  <c r="AK497" i="18"/>
  <c r="AM497" i="18" s="1"/>
  <c r="AK498" i="18"/>
  <c r="AK488" i="18"/>
  <c r="AM488" i="18" s="1"/>
  <c r="AK489" i="18"/>
  <c r="AK479" i="18"/>
  <c r="AM479" i="18" s="1"/>
  <c r="AK480" i="18"/>
  <c r="AK470" i="18"/>
  <c r="AM470" i="18" s="1"/>
  <c r="AK471" i="18"/>
  <c r="AK461" i="18"/>
  <c r="AM461" i="18" s="1"/>
  <c r="AK462" i="18"/>
  <c r="AK452" i="18"/>
  <c r="AM452" i="18" s="1"/>
  <c r="AK453" i="18"/>
  <c r="AK443" i="18"/>
  <c r="AM443" i="18" s="1"/>
  <c r="AK444" i="18"/>
  <c r="AK434" i="18"/>
  <c r="AM434" i="18" s="1"/>
  <c r="AK435" i="18"/>
  <c r="AK425" i="18"/>
  <c r="AM425" i="18" s="1"/>
  <c r="AK426" i="18"/>
  <c r="AK416" i="18"/>
  <c r="AM416" i="18" s="1"/>
  <c r="AK417" i="18"/>
  <c r="AK407" i="18"/>
  <c r="AM407" i="18" s="1"/>
  <c r="AK408" i="18"/>
  <c r="AK398" i="18"/>
  <c r="AM398" i="18" s="1"/>
  <c r="AK399" i="18"/>
  <c r="AK389" i="18"/>
  <c r="AM389" i="18" s="1"/>
  <c r="AK390" i="18"/>
  <c r="AK380" i="18"/>
  <c r="AM380" i="18" s="1"/>
  <c r="AK381" i="18"/>
  <c r="AK371" i="18"/>
  <c r="AM371" i="18" s="1"/>
  <c r="AK372" i="18"/>
  <c r="AK362" i="18"/>
  <c r="AM362" i="18" s="1"/>
  <c r="AK363" i="18"/>
  <c r="AK353" i="18"/>
  <c r="AM353" i="18" s="1"/>
  <c r="AK354" i="18"/>
  <c r="AK344" i="18"/>
  <c r="AM344" i="18" s="1"/>
  <c r="AK345" i="18"/>
  <c r="AK335" i="18"/>
  <c r="AM335" i="18" s="1"/>
  <c r="AK336" i="18"/>
  <c r="AK326" i="18"/>
  <c r="AM326" i="18" s="1"/>
  <c r="AK327" i="18"/>
  <c r="AK317" i="18"/>
  <c r="AM317" i="18" s="1"/>
  <c r="AK318" i="18"/>
  <c r="AK308" i="18"/>
  <c r="AM308" i="18" s="1"/>
  <c r="AK309" i="18"/>
  <c r="AK299" i="18"/>
  <c r="AM299" i="18" s="1"/>
  <c r="AK300" i="18"/>
  <c r="AK290" i="18"/>
  <c r="AM290" i="18" s="1"/>
  <c r="AK291" i="18"/>
  <c r="AK273" i="18"/>
  <c r="AK272" i="18"/>
  <c r="AK264" i="18"/>
  <c r="AK263" i="18"/>
  <c r="AM263" i="18" s="1"/>
  <c r="AK255" i="18"/>
  <c r="AK254" i="18"/>
  <c r="AK245" i="18"/>
  <c r="AM245" i="18" s="1"/>
  <c r="AK210" i="18"/>
  <c r="AK209" i="18"/>
  <c r="AM209" i="18" s="1"/>
  <c r="AK192" i="18"/>
  <c r="AK191" i="18"/>
  <c r="AM191" i="18" s="1"/>
  <c r="AK183" i="18"/>
  <c r="AK182" i="18"/>
  <c r="AM182" i="18" s="1"/>
  <c r="AK155" i="18"/>
  <c r="AM155" i="18" s="1"/>
  <c r="AK146" i="18"/>
  <c r="AM146" i="18" s="1"/>
  <c r="AK138" i="18"/>
  <c r="AK137" i="18"/>
  <c r="AM137" i="18" s="1"/>
  <c r="AK84" i="18"/>
  <c r="AK83" i="18"/>
  <c r="AM83" i="18" s="1"/>
  <c r="AK29" i="18"/>
  <c r="AM29" i="18" s="1"/>
  <c r="AM38" i="18"/>
  <c r="AM21" i="18"/>
  <c r="J11" i="18"/>
  <c r="AI12" i="18"/>
  <c r="AI13" i="18"/>
  <c r="AI14" i="18"/>
  <c r="AI15" i="18"/>
  <c r="AI16" i="18"/>
  <c r="AI17" i="18"/>
  <c r="AI18" i="18"/>
  <c r="AI19" i="18"/>
  <c r="AK156" i="18" l="1"/>
  <c r="AK147" i="18"/>
  <c r="AK22" i="18"/>
  <c r="AK24" i="18"/>
  <c r="AM22" i="18" l="1"/>
  <c r="AK23" i="18"/>
  <c r="AM23" i="18" s="1"/>
  <c r="AM24" i="18"/>
  <c r="AK25" i="18"/>
  <c r="AD12" i="18"/>
  <c r="AD13" i="18"/>
  <c r="AD14" i="18"/>
  <c r="AD15" i="18"/>
  <c r="AD16" i="18"/>
  <c r="AD17" i="18"/>
  <c r="AD18" i="18"/>
  <c r="AD19" i="18"/>
  <c r="AD29" i="18"/>
  <c r="AD30" i="18"/>
  <c r="AD31" i="18"/>
  <c r="AD32" i="18"/>
  <c r="AD33" i="18"/>
  <c r="AD34" i="18"/>
  <c r="AD35" i="18"/>
  <c r="AD36" i="18"/>
  <c r="AD37" i="18"/>
  <c r="AD38" i="18"/>
  <c r="AD39" i="18"/>
  <c r="AD40" i="18"/>
  <c r="AD41" i="18"/>
  <c r="AD42" i="18"/>
  <c r="AD43" i="18"/>
  <c r="AD44" i="18"/>
  <c r="AD45" i="18"/>
  <c r="AD46" i="18"/>
  <c r="AD47" i="18"/>
  <c r="AD48" i="18"/>
  <c r="AD49" i="18"/>
  <c r="AD50" i="18"/>
  <c r="AD51" i="18"/>
  <c r="AD52" i="18"/>
  <c r="AD53" i="18"/>
  <c r="AD54" i="18"/>
  <c r="AD55" i="18"/>
  <c r="AD56" i="18"/>
  <c r="AD57" i="18"/>
  <c r="AD58" i="18"/>
  <c r="AD59" i="18"/>
  <c r="AD60" i="18"/>
  <c r="AD61" i="18"/>
  <c r="AD62" i="18"/>
  <c r="AD63" i="18"/>
  <c r="AD64" i="18"/>
  <c r="AD65" i="18"/>
  <c r="AD66" i="18"/>
  <c r="AD67" i="18"/>
  <c r="AD68" i="18"/>
  <c r="AD69" i="18"/>
  <c r="AD70" i="18"/>
  <c r="AD71" i="18"/>
  <c r="AD72" i="18"/>
  <c r="AD73" i="18"/>
  <c r="AD74" i="18"/>
  <c r="AD75" i="18"/>
  <c r="AD76" i="18"/>
  <c r="AD77" i="18"/>
  <c r="AD78" i="18"/>
  <c r="AD79" i="18"/>
  <c r="AD80" i="18"/>
  <c r="AD81" i="18"/>
  <c r="AD82" i="18"/>
  <c r="AD83" i="18"/>
  <c r="AD84" i="18"/>
  <c r="AD85" i="18"/>
  <c r="AD86" i="18"/>
  <c r="AD87" i="18"/>
  <c r="AD88" i="18"/>
  <c r="AD89" i="18"/>
  <c r="AD90" i="18"/>
  <c r="AD91" i="18"/>
  <c r="AD92" i="18"/>
  <c r="AD93" i="18"/>
  <c r="AD94" i="18"/>
  <c r="AD95" i="18"/>
  <c r="AD96" i="18"/>
  <c r="AD97" i="18"/>
  <c r="AD98" i="18"/>
  <c r="AD99" i="18"/>
  <c r="AD100" i="18"/>
  <c r="AD101" i="18"/>
  <c r="AD102" i="18"/>
  <c r="AD103" i="18"/>
  <c r="AD104" i="18"/>
  <c r="AD105" i="18"/>
  <c r="AD106" i="18"/>
  <c r="AD107" i="18"/>
  <c r="AD108" i="18"/>
  <c r="AD109" i="18"/>
  <c r="AD110" i="18"/>
  <c r="AD111" i="18"/>
  <c r="AD112" i="18"/>
  <c r="AD113" i="18"/>
  <c r="AD114" i="18"/>
  <c r="AD115" i="18"/>
  <c r="AD116" i="18"/>
  <c r="AD117" i="18"/>
  <c r="AD118" i="18"/>
  <c r="AD119" i="18"/>
  <c r="AD120" i="18"/>
  <c r="AD121" i="18"/>
  <c r="AD122" i="18"/>
  <c r="AD123" i="18"/>
  <c r="AD124" i="18"/>
  <c r="AD125" i="18"/>
  <c r="AD126" i="18"/>
  <c r="AD127" i="18"/>
  <c r="AD128" i="18"/>
  <c r="AD129" i="18"/>
  <c r="AD130" i="18"/>
  <c r="AD131" i="18"/>
  <c r="AD132" i="18"/>
  <c r="AD133" i="18"/>
  <c r="AD134" i="18"/>
  <c r="AD135" i="18"/>
  <c r="AD136" i="18"/>
  <c r="AD137" i="18"/>
  <c r="AD138" i="18"/>
  <c r="AD139" i="18"/>
  <c r="AD140" i="18"/>
  <c r="AD141" i="18"/>
  <c r="AD142" i="18"/>
  <c r="AD143" i="18"/>
  <c r="AD144" i="18"/>
  <c r="AD145" i="18"/>
  <c r="AD146" i="18"/>
  <c r="AD147" i="18"/>
  <c r="AD148" i="18"/>
  <c r="AD149" i="18"/>
  <c r="AD150" i="18"/>
  <c r="AD151" i="18"/>
  <c r="AD152" i="18"/>
  <c r="AD153" i="18"/>
  <c r="AD154" i="18"/>
  <c r="AD155" i="18"/>
  <c r="AD156" i="18"/>
  <c r="AD157" i="18"/>
  <c r="AD158" i="18"/>
  <c r="AD159" i="18"/>
  <c r="AD160" i="18"/>
  <c r="AD161" i="18"/>
  <c r="AD162" i="18"/>
  <c r="AD163" i="18"/>
  <c r="AD164" i="18"/>
  <c r="AD165" i="18"/>
  <c r="AD166" i="18"/>
  <c r="AD167" i="18"/>
  <c r="AD168" i="18"/>
  <c r="AD169" i="18"/>
  <c r="AD170" i="18"/>
  <c r="AD171" i="18"/>
  <c r="AD172" i="18"/>
  <c r="AD173" i="18"/>
  <c r="AD174" i="18"/>
  <c r="AD175" i="18"/>
  <c r="AD176" i="18"/>
  <c r="AD177" i="18"/>
  <c r="AD178" i="18"/>
  <c r="AD179" i="18"/>
  <c r="AD180" i="18"/>
  <c r="AD181" i="18"/>
  <c r="AD182" i="18"/>
  <c r="AD183" i="18"/>
  <c r="AD184" i="18"/>
  <c r="AD185" i="18"/>
  <c r="AD186" i="18"/>
  <c r="AD187" i="18"/>
  <c r="AD188" i="18"/>
  <c r="AD189" i="18"/>
  <c r="AD190" i="18"/>
  <c r="AD191" i="18"/>
  <c r="AD192" i="18"/>
  <c r="AD193" i="18"/>
  <c r="AD194" i="18"/>
  <c r="AD195" i="18"/>
  <c r="AD196" i="18"/>
  <c r="AD197" i="18"/>
  <c r="AD198" i="18"/>
  <c r="AD199" i="18"/>
  <c r="AD200" i="18"/>
  <c r="AD201" i="18"/>
  <c r="AD202" i="18"/>
  <c r="AD203" i="18"/>
  <c r="AD204" i="18"/>
  <c r="AD205" i="18"/>
  <c r="AD206" i="18"/>
  <c r="AD207" i="18"/>
  <c r="AD208" i="18"/>
  <c r="AD209" i="18"/>
  <c r="AD210" i="18"/>
  <c r="AD211" i="18"/>
  <c r="AD212" i="18"/>
  <c r="AD213" i="18"/>
  <c r="AD214" i="18"/>
  <c r="AD215" i="18"/>
  <c r="AD216" i="18"/>
  <c r="AD217" i="18"/>
  <c r="AD218" i="18"/>
  <c r="AD219" i="18"/>
  <c r="AD220" i="18"/>
  <c r="AD221" i="18"/>
  <c r="AD222" i="18"/>
  <c r="AD223" i="18"/>
  <c r="AD224" i="18"/>
  <c r="AD225" i="18"/>
  <c r="AD226" i="18"/>
  <c r="AD227" i="18"/>
  <c r="AD228" i="18"/>
  <c r="AD229" i="18"/>
  <c r="AD230" i="18"/>
  <c r="AD231" i="18"/>
  <c r="AD232" i="18"/>
  <c r="AD233" i="18"/>
  <c r="AD234" i="18"/>
  <c r="AD235" i="18"/>
  <c r="AD236" i="18"/>
  <c r="AD237" i="18"/>
  <c r="AD238" i="18"/>
  <c r="AD239" i="18"/>
  <c r="AD240" i="18"/>
  <c r="AD241" i="18"/>
  <c r="AD242" i="18"/>
  <c r="AD243" i="18"/>
  <c r="AD244" i="18"/>
  <c r="AD245" i="18"/>
  <c r="AD246" i="18"/>
  <c r="AD247" i="18"/>
  <c r="AD248" i="18"/>
  <c r="AD249" i="18"/>
  <c r="AD250" i="18"/>
  <c r="AD251" i="18"/>
  <c r="AD252" i="18"/>
  <c r="AD253" i="18"/>
  <c r="AD254" i="18"/>
  <c r="AD255" i="18"/>
  <c r="AD256" i="18"/>
  <c r="AD257" i="18"/>
  <c r="AD258" i="18"/>
  <c r="AD259" i="18"/>
  <c r="AD260" i="18"/>
  <c r="AD261" i="18"/>
  <c r="AD262" i="18"/>
  <c r="AD263" i="18"/>
  <c r="AD264" i="18"/>
  <c r="AD265" i="18"/>
  <c r="AD266" i="18"/>
  <c r="AD267" i="18"/>
  <c r="AD268" i="18"/>
  <c r="AD269" i="18"/>
  <c r="AD270" i="18"/>
  <c r="AD271" i="18"/>
  <c r="AD272" i="18"/>
  <c r="AD273" i="18"/>
  <c r="AD274" i="18"/>
  <c r="AD275" i="18"/>
  <c r="AD276" i="18"/>
  <c r="AD277" i="18"/>
  <c r="AD278" i="18"/>
  <c r="AD279" i="18"/>
  <c r="AD280" i="18"/>
  <c r="AD281" i="18"/>
  <c r="AD282" i="18"/>
  <c r="AD283" i="18"/>
  <c r="AD284" i="18"/>
  <c r="AD285" i="18"/>
  <c r="AD286" i="18"/>
  <c r="AD287" i="18"/>
  <c r="AD288" i="18"/>
  <c r="AD289" i="18"/>
  <c r="AD290" i="18"/>
  <c r="AD291" i="18"/>
  <c r="AD292" i="18"/>
  <c r="AD293" i="18"/>
  <c r="AD294" i="18"/>
  <c r="AD295" i="18"/>
  <c r="AD296" i="18"/>
  <c r="AD297" i="18"/>
  <c r="AD298" i="18"/>
  <c r="AD299" i="18"/>
  <c r="AD300" i="18"/>
  <c r="AD301" i="18"/>
  <c r="AD302" i="18"/>
  <c r="AD303" i="18"/>
  <c r="AD304" i="18"/>
  <c r="AD305" i="18"/>
  <c r="AD306" i="18"/>
  <c r="AD307" i="18"/>
  <c r="AD308" i="18"/>
  <c r="AD309" i="18"/>
  <c r="AD310" i="18"/>
  <c r="AD311" i="18"/>
  <c r="AD312" i="18"/>
  <c r="AD313" i="18"/>
  <c r="AD314" i="18"/>
  <c r="AD315" i="18"/>
  <c r="AD316" i="18"/>
  <c r="AD317" i="18"/>
  <c r="AD318" i="18"/>
  <c r="AD319" i="18"/>
  <c r="AD320" i="18"/>
  <c r="AD321" i="18"/>
  <c r="AD322" i="18"/>
  <c r="AD323" i="18"/>
  <c r="AD324" i="18"/>
  <c r="AD325" i="18"/>
  <c r="AD326" i="18"/>
  <c r="AD327" i="18"/>
  <c r="AD328" i="18"/>
  <c r="AD329" i="18"/>
  <c r="AD330" i="18"/>
  <c r="AD331" i="18"/>
  <c r="AD332" i="18"/>
  <c r="AD333" i="18"/>
  <c r="AD334" i="18"/>
  <c r="AD335" i="18"/>
  <c r="AD336" i="18"/>
  <c r="AD337" i="18"/>
  <c r="AD338" i="18"/>
  <c r="AD339" i="18"/>
  <c r="AD340" i="18"/>
  <c r="AD341" i="18"/>
  <c r="AD342" i="18"/>
  <c r="AD343" i="18"/>
  <c r="AD344" i="18"/>
  <c r="AD345" i="18"/>
  <c r="AD346" i="18"/>
  <c r="AD347" i="18"/>
  <c r="AD348" i="18"/>
  <c r="AD349" i="18"/>
  <c r="AD350" i="18"/>
  <c r="AD351" i="18"/>
  <c r="AD352" i="18"/>
  <c r="AD353" i="18"/>
  <c r="AD354" i="18"/>
  <c r="AD355" i="18"/>
  <c r="AD356" i="18"/>
  <c r="AD357" i="18"/>
  <c r="AD358" i="18"/>
  <c r="AD359" i="18"/>
  <c r="AD360" i="18"/>
  <c r="AD361" i="18"/>
  <c r="AD362" i="18"/>
  <c r="AD363" i="18"/>
  <c r="AD364" i="18"/>
  <c r="AD365" i="18"/>
  <c r="AD366" i="18"/>
  <c r="AD367" i="18"/>
  <c r="AD368" i="18"/>
  <c r="AD369" i="18"/>
  <c r="AD370" i="18"/>
  <c r="AD371" i="18"/>
  <c r="AD372" i="18"/>
  <c r="AD373" i="18"/>
  <c r="AD374" i="18"/>
  <c r="AD375" i="18"/>
  <c r="AD376" i="18"/>
  <c r="AD377" i="18"/>
  <c r="AD378" i="18"/>
  <c r="AD379" i="18"/>
  <c r="AD380" i="18"/>
  <c r="AD381" i="18"/>
  <c r="AD382" i="18"/>
  <c r="AD383" i="18"/>
  <c r="AD384" i="18"/>
  <c r="AD385" i="18"/>
  <c r="AD386" i="18"/>
  <c r="AD387" i="18"/>
  <c r="AD388" i="18"/>
  <c r="AD389" i="18"/>
  <c r="AD390" i="18"/>
  <c r="AD391" i="18"/>
  <c r="AD392" i="18"/>
  <c r="AD393" i="18"/>
  <c r="AD394" i="18"/>
  <c r="AD395" i="18"/>
  <c r="AD396" i="18"/>
  <c r="AD397" i="18"/>
  <c r="AD398" i="18"/>
  <c r="AD399" i="18"/>
  <c r="AD400" i="18"/>
  <c r="AD401" i="18"/>
  <c r="AD402" i="18"/>
  <c r="AD403" i="18"/>
  <c r="AD404" i="18"/>
  <c r="AD405" i="18"/>
  <c r="AD406" i="18"/>
  <c r="AD407" i="18"/>
  <c r="AD408" i="18"/>
  <c r="AD409" i="18"/>
  <c r="AD410" i="18"/>
  <c r="AD411" i="18"/>
  <c r="AD412" i="18"/>
  <c r="AD413" i="18"/>
  <c r="AD414" i="18"/>
  <c r="AD415" i="18"/>
  <c r="AD416" i="18"/>
  <c r="AD417" i="18"/>
  <c r="AD418" i="18"/>
  <c r="AD419" i="18"/>
  <c r="AD420" i="18"/>
  <c r="AD421" i="18"/>
  <c r="AD422" i="18"/>
  <c r="AD423" i="18"/>
  <c r="AD424" i="18"/>
  <c r="AD425" i="18"/>
  <c r="AD426" i="18"/>
  <c r="AD427" i="18"/>
  <c r="AD428" i="18"/>
  <c r="AD429" i="18"/>
  <c r="AD430" i="18"/>
  <c r="AD431" i="18"/>
  <c r="AD432" i="18"/>
  <c r="AD433" i="18"/>
  <c r="AD434" i="18"/>
  <c r="AD435" i="18"/>
  <c r="AD436" i="18"/>
  <c r="AD437" i="18"/>
  <c r="AD438" i="18"/>
  <c r="AD439" i="18"/>
  <c r="AD440" i="18"/>
  <c r="AD441" i="18"/>
  <c r="AD442" i="18"/>
  <c r="AD443" i="18"/>
  <c r="AD444" i="18"/>
  <c r="AD445" i="18"/>
  <c r="AD446" i="18"/>
  <c r="AD447" i="18"/>
  <c r="AD448" i="18"/>
  <c r="AD449" i="18"/>
  <c r="AD450" i="18"/>
  <c r="AD451" i="18"/>
  <c r="AD452" i="18"/>
  <c r="AD453" i="18"/>
  <c r="AD454" i="18"/>
  <c r="AD455" i="18"/>
  <c r="AD456" i="18"/>
  <c r="AD457" i="18"/>
  <c r="AD458" i="18"/>
  <c r="AD459" i="18"/>
  <c r="AD460" i="18"/>
  <c r="AD461" i="18"/>
  <c r="AD462" i="18"/>
  <c r="AD463" i="18"/>
  <c r="AD464" i="18"/>
  <c r="AD465" i="18"/>
  <c r="AD466" i="18"/>
  <c r="AD467" i="18"/>
  <c r="AD468" i="18"/>
  <c r="AD469" i="18"/>
  <c r="AD470" i="18"/>
  <c r="AD471" i="18"/>
  <c r="AD472" i="18"/>
  <c r="AD473" i="18"/>
  <c r="AD474" i="18"/>
  <c r="AD475" i="18"/>
  <c r="AD476" i="18"/>
  <c r="AD477" i="18"/>
  <c r="AD478" i="18"/>
  <c r="AD479" i="18"/>
  <c r="AD480" i="18"/>
  <c r="AD481" i="18"/>
  <c r="AD482" i="18"/>
  <c r="AD483" i="18"/>
  <c r="AD484" i="18"/>
  <c r="AD485" i="18"/>
  <c r="AD486" i="18"/>
  <c r="AD487" i="18"/>
  <c r="AD488" i="18"/>
  <c r="AD489" i="18"/>
  <c r="AD490" i="18"/>
  <c r="AD491" i="18"/>
  <c r="AD492" i="18"/>
  <c r="AD493" i="18"/>
  <c r="AD494" i="18"/>
  <c r="AD495" i="18"/>
  <c r="AD496" i="18"/>
  <c r="AD497" i="18"/>
  <c r="AD498" i="18"/>
  <c r="AD499" i="18"/>
  <c r="AD500" i="18"/>
  <c r="AD501" i="18"/>
  <c r="AD502" i="18"/>
  <c r="AD503" i="18"/>
  <c r="AD504" i="18"/>
  <c r="AD505" i="18"/>
  <c r="AD506" i="18"/>
  <c r="AD507" i="18"/>
  <c r="AD508" i="18"/>
  <c r="AD509" i="18"/>
  <c r="AD510" i="18"/>
  <c r="AD511" i="18"/>
  <c r="AD512" i="18"/>
  <c r="AD513" i="18"/>
  <c r="AD514" i="18"/>
  <c r="AD515" i="18"/>
  <c r="AD516" i="18"/>
  <c r="AD517" i="18"/>
  <c r="AD518" i="18"/>
  <c r="AD519" i="18"/>
  <c r="AD520" i="18"/>
  <c r="AD521" i="18"/>
  <c r="AD522" i="18"/>
  <c r="AD523" i="18"/>
  <c r="AD524" i="18"/>
  <c r="AD525" i="18"/>
  <c r="AD526" i="18"/>
  <c r="AD527" i="18"/>
  <c r="AD528" i="18"/>
  <c r="AD529" i="18"/>
  <c r="AD530" i="18"/>
  <c r="AD531" i="18"/>
  <c r="AD532" i="18"/>
  <c r="AD533" i="18"/>
  <c r="AD534" i="18"/>
  <c r="AD535" i="18"/>
  <c r="AD536" i="18"/>
  <c r="AD537" i="18"/>
  <c r="AD538" i="18"/>
  <c r="AD539" i="18"/>
  <c r="AD540" i="18"/>
  <c r="AD541" i="18"/>
  <c r="AD542" i="18"/>
  <c r="AD543" i="18"/>
  <c r="AD544" i="18"/>
  <c r="AD545" i="18"/>
  <c r="AD546" i="18"/>
  <c r="AD547" i="18"/>
  <c r="AD548" i="18"/>
  <c r="AD549" i="18"/>
  <c r="AD550" i="18"/>
  <c r="AD551" i="18"/>
  <c r="AD552" i="18"/>
  <c r="AD553" i="18"/>
  <c r="AD554" i="18"/>
  <c r="AD555" i="18"/>
  <c r="AD556" i="18"/>
  <c r="AD557" i="18"/>
  <c r="AD558" i="18"/>
  <c r="AD559" i="18"/>
  <c r="AD560" i="18"/>
  <c r="AD561" i="18"/>
  <c r="AD562" i="18"/>
  <c r="AD563" i="18"/>
  <c r="AD564" i="18"/>
  <c r="AD565" i="18"/>
  <c r="AD566" i="18"/>
  <c r="AD567" i="18"/>
  <c r="AD568" i="18"/>
  <c r="AD569" i="18"/>
  <c r="AD570" i="18"/>
  <c r="AD571" i="18"/>
  <c r="AD572" i="18"/>
  <c r="AD573" i="18"/>
  <c r="AD574" i="18"/>
  <c r="AD575" i="18"/>
  <c r="AD576" i="18"/>
  <c r="AD577" i="18"/>
  <c r="AD578" i="18"/>
  <c r="AD579" i="18"/>
  <c r="AD580" i="18"/>
  <c r="AD581" i="18"/>
  <c r="AD582" i="18"/>
  <c r="AD583" i="18"/>
  <c r="AD584" i="18"/>
  <c r="AD585" i="18"/>
  <c r="AD586" i="18"/>
  <c r="AD587" i="18"/>
  <c r="AD588" i="18"/>
  <c r="AD589" i="18"/>
  <c r="AD590" i="18"/>
  <c r="AD591" i="18"/>
  <c r="AD592" i="18"/>
  <c r="AD593" i="18"/>
  <c r="AD594" i="18"/>
  <c r="AD595" i="18"/>
  <c r="AD596" i="18"/>
  <c r="AD597" i="18"/>
  <c r="AD598" i="18"/>
  <c r="AD599" i="18"/>
  <c r="AD600" i="18"/>
  <c r="AD601" i="18"/>
  <c r="AD602" i="18"/>
  <c r="AD603" i="18"/>
  <c r="AD604" i="18"/>
  <c r="AD605" i="18"/>
  <c r="AD606" i="18"/>
  <c r="AD607" i="18"/>
  <c r="AD608" i="18"/>
  <c r="AD609" i="18"/>
  <c r="AD610" i="18"/>
  <c r="AD611" i="18"/>
  <c r="AD612" i="18"/>
  <c r="AD613" i="18"/>
  <c r="AD614" i="18"/>
  <c r="AD615" i="18"/>
  <c r="AD616" i="18"/>
  <c r="AD617" i="18"/>
  <c r="AD618" i="18"/>
  <c r="AD619" i="18"/>
  <c r="AD620" i="18"/>
  <c r="AD621" i="18"/>
  <c r="AD622" i="18"/>
  <c r="AD623" i="18"/>
  <c r="AD624" i="18"/>
  <c r="AD625" i="18"/>
  <c r="AD626" i="18"/>
  <c r="AD627" i="18"/>
  <c r="AD628" i="18"/>
  <c r="AD629" i="18"/>
  <c r="AD630" i="18"/>
  <c r="AD631" i="18"/>
  <c r="AD632" i="18"/>
  <c r="AD633" i="18"/>
  <c r="AD634" i="18"/>
  <c r="AD635" i="18"/>
  <c r="AD636" i="18"/>
  <c r="AD637" i="18"/>
  <c r="AD638" i="18"/>
  <c r="AD639" i="18"/>
  <c r="AD640" i="18"/>
  <c r="AB12" i="18"/>
  <c r="AB13" i="18"/>
  <c r="AB14" i="18"/>
  <c r="AB15" i="18"/>
  <c r="AB16" i="18"/>
  <c r="AB17" i="18"/>
  <c r="AB18" i="18"/>
  <c r="AB19" i="18"/>
  <c r="AB29" i="18"/>
  <c r="AB30" i="18"/>
  <c r="AE30" i="18" s="1"/>
  <c r="AK30" i="18" s="1"/>
  <c r="AB31" i="18"/>
  <c r="AB32" i="18"/>
  <c r="AB33" i="18"/>
  <c r="AB34" i="18"/>
  <c r="AB35" i="18"/>
  <c r="AB36" i="18"/>
  <c r="AB37" i="18"/>
  <c r="AB38" i="18"/>
  <c r="AB39" i="18"/>
  <c r="AB40" i="18"/>
  <c r="AB41" i="18"/>
  <c r="AB42" i="18"/>
  <c r="AB43" i="18"/>
  <c r="AB44" i="18"/>
  <c r="AB45" i="18"/>
  <c r="AB46" i="18"/>
  <c r="AE46" i="18" s="1"/>
  <c r="AB47" i="18"/>
  <c r="AB48" i="18"/>
  <c r="AB49" i="18"/>
  <c r="AB50" i="18"/>
  <c r="AB51" i="18"/>
  <c r="AB52" i="18"/>
  <c r="AB53" i="18"/>
  <c r="AB54" i="18"/>
  <c r="AB55" i="18"/>
  <c r="AB56" i="18"/>
  <c r="AB57" i="18"/>
  <c r="AB58" i="18"/>
  <c r="AB59" i="18"/>
  <c r="AB60" i="18"/>
  <c r="AB61" i="18"/>
  <c r="AB62" i="18"/>
  <c r="AB63" i="18"/>
  <c r="AB64" i="18"/>
  <c r="AB65" i="18"/>
  <c r="AB66" i="18"/>
  <c r="AB67" i="18"/>
  <c r="AB68" i="18"/>
  <c r="AB69" i="18"/>
  <c r="AB70" i="18"/>
  <c r="AB71" i="18"/>
  <c r="AB72" i="18"/>
  <c r="AB73" i="18"/>
  <c r="AB74" i="18"/>
  <c r="AB75" i="18"/>
  <c r="AB76" i="18"/>
  <c r="AB77" i="18"/>
  <c r="AB78" i="18"/>
  <c r="AB79" i="18"/>
  <c r="AB80" i="18"/>
  <c r="AB81" i="18"/>
  <c r="AB82" i="18"/>
  <c r="AB83" i="18"/>
  <c r="AB84" i="18"/>
  <c r="AB85" i="18"/>
  <c r="AB86" i="18"/>
  <c r="AB87" i="18"/>
  <c r="AB88" i="18"/>
  <c r="AB89" i="18"/>
  <c r="AB90" i="18"/>
  <c r="AB91" i="18"/>
  <c r="AB92" i="18"/>
  <c r="AB93" i="18"/>
  <c r="AB94" i="18"/>
  <c r="AB95" i="18"/>
  <c r="AB96" i="18"/>
  <c r="AB97" i="18"/>
  <c r="AB98" i="18"/>
  <c r="AB99" i="18"/>
  <c r="AB100" i="18"/>
  <c r="AB101" i="18"/>
  <c r="AB102" i="18"/>
  <c r="AB103" i="18"/>
  <c r="AB104" i="18"/>
  <c r="AB105" i="18"/>
  <c r="AB106" i="18"/>
  <c r="AB107" i="18"/>
  <c r="AB108" i="18"/>
  <c r="AB109" i="18"/>
  <c r="AB110" i="18"/>
  <c r="AB111" i="18"/>
  <c r="AB112" i="18"/>
  <c r="AB113" i="18"/>
  <c r="AB114" i="18"/>
  <c r="AB115" i="18"/>
  <c r="AB116" i="18"/>
  <c r="AB117" i="18"/>
  <c r="AB118" i="18"/>
  <c r="AB119" i="18"/>
  <c r="AB120" i="18"/>
  <c r="AB121" i="18"/>
  <c r="AB122" i="18"/>
  <c r="AB123" i="18"/>
  <c r="AB124" i="18"/>
  <c r="AB125" i="18"/>
  <c r="AB126" i="18"/>
  <c r="AE126" i="18" s="1"/>
  <c r="AB127" i="18"/>
  <c r="AB128" i="18"/>
  <c r="AB129" i="18"/>
  <c r="AB130" i="18"/>
  <c r="AB131" i="18"/>
  <c r="AB132" i="18"/>
  <c r="AB133" i="18"/>
  <c r="AB134" i="18"/>
  <c r="AE134" i="18" s="1"/>
  <c r="AB135" i="18"/>
  <c r="AB136" i="18"/>
  <c r="AB137" i="18"/>
  <c r="AB138" i="18"/>
  <c r="AB139" i="18"/>
  <c r="AB140" i="18"/>
  <c r="AB141" i="18"/>
  <c r="AB142" i="18"/>
  <c r="AB143" i="18"/>
  <c r="AB144" i="18"/>
  <c r="AB145" i="18"/>
  <c r="AB146" i="18"/>
  <c r="AB147" i="18"/>
  <c r="AB148" i="18"/>
  <c r="AB149" i="18"/>
  <c r="AB150" i="18"/>
  <c r="AB151" i="18"/>
  <c r="AB152" i="18"/>
  <c r="AB153" i="18"/>
  <c r="AB154" i="18"/>
  <c r="AB155" i="18"/>
  <c r="AB156" i="18"/>
  <c r="AB157" i="18"/>
  <c r="AB158" i="18"/>
  <c r="AE158" i="18" s="1"/>
  <c r="AB159" i="18"/>
  <c r="AB160" i="18"/>
  <c r="AB161" i="18"/>
  <c r="AB162" i="18"/>
  <c r="AB163" i="18"/>
  <c r="AB164" i="18"/>
  <c r="AB165" i="18"/>
  <c r="AB166" i="18"/>
  <c r="AB167" i="18"/>
  <c r="AB168" i="18"/>
  <c r="AB169" i="18"/>
  <c r="AB170" i="18"/>
  <c r="AB171" i="18"/>
  <c r="AB172" i="18"/>
  <c r="AB173" i="18"/>
  <c r="AB174" i="18"/>
  <c r="AB175" i="18"/>
  <c r="AB176" i="18"/>
  <c r="AB177" i="18"/>
  <c r="AB178" i="18"/>
  <c r="AB179" i="18"/>
  <c r="AB180" i="18"/>
  <c r="AB181" i="18"/>
  <c r="AB182" i="18"/>
  <c r="AB183" i="18"/>
  <c r="AB184" i="18"/>
  <c r="AB185" i="18"/>
  <c r="AB186" i="18"/>
  <c r="AB187" i="18"/>
  <c r="AB188" i="18"/>
  <c r="AB189" i="18"/>
  <c r="AB190" i="18"/>
  <c r="AB191" i="18"/>
  <c r="AB192" i="18"/>
  <c r="AB193" i="18"/>
  <c r="AB194" i="18"/>
  <c r="AB195" i="18"/>
  <c r="AB196" i="18"/>
  <c r="AB197" i="18"/>
  <c r="AB198" i="18"/>
  <c r="AB199" i="18"/>
  <c r="AB200" i="18"/>
  <c r="AB201" i="18"/>
  <c r="AB202" i="18"/>
  <c r="AB203" i="18"/>
  <c r="AB204" i="18"/>
  <c r="AB205" i="18"/>
  <c r="AB206" i="18"/>
  <c r="AB207" i="18"/>
  <c r="AB208" i="18"/>
  <c r="AB209" i="18"/>
  <c r="AB210" i="18"/>
  <c r="AB211" i="18"/>
  <c r="AB212" i="18"/>
  <c r="AB213" i="18"/>
  <c r="AB214" i="18"/>
  <c r="AB215" i="18"/>
  <c r="AB216" i="18"/>
  <c r="AB217" i="18"/>
  <c r="AB218" i="18"/>
  <c r="AB219" i="18"/>
  <c r="AB220" i="18"/>
  <c r="AB221" i="18"/>
  <c r="AB222" i="18"/>
  <c r="AE222" i="18" s="1"/>
  <c r="AB223" i="18"/>
  <c r="AB224" i="18"/>
  <c r="AB225" i="18"/>
  <c r="AB226" i="18"/>
  <c r="AB227" i="18"/>
  <c r="AB228" i="18"/>
  <c r="AB229" i="18"/>
  <c r="AB230" i="18"/>
  <c r="AB231" i="18"/>
  <c r="AB232" i="18"/>
  <c r="AB233" i="18"/>
  <c r="AB234" i="18"/>
  <c r="AB235" i="18"/>
  <c r="AB236" i="18"/>
  <c r="AB237" i="18"/>
  <c r="AB238" i="18"/>
  <c r="AE238" i="18" s="1"/>
  <c r="AB239" i="18"/>
  <c r="AB240" i="18"/>
  <c r="AB241" i="18"/>
  <c r="AB242" i="18"/>
  <c r="AB243" i="18"/>
  <c r="AB244" i="18"/>
  <c r="AB245" i="18"/>
  <c r="AE245" i="18" s="1"/>
  <c r="AB246" i="18"/>
  <c r="AB247" i="18"/>
  <c r="AB248" i="18"/>
  <c r="AB249" i="18"/>
  <c r="AB250" i="18"/>
  <c r="AB251" i="18"/>
  <c r="AB252" i="18"/>
  <c r="AB253" i="18"/>
  <c r="AE253" i="18" s="1"/>
  <c r="AB254" i="18"/>
  <c r="AB255" i="18"/>
  <c r="AB256" i="18"/>
  <c r="AB257" i="18"/>
  <c r="AB258" i="18"/>
  <c r="AB259" i="18"/>
  <c r="AB260" i="18"/>
  <c r="AB261" i="18"/>
  <c r="AB262" i="18"/>
  <c r="AB263" i="18"/>
  <c r="AB264" i="18"/>
  <c r="AB265" i="18"/>
  <c r="AB266" i="18"/>
  <c r="AB267" i="18"/>
  <c r="AB268" i="18"/>
  <c r="AB269" i="18"/>
  <c r="AE269" i="18" s="1"/>
  <c r="AB270" i="18"/>
  <c r="AB271" i="18"/>
  <c r="AB272" i="18"/>
  <c r="AB273" i="18"/>
  <c r="AB274" i="18"/>
  <c r="AB275" i="18"/>
  <c r="AB276" i="18"/>
  <c r="AB277" i="18"/>
  <c r="AB278" i="18"/>
  <c r="AE278" i="18" s="1"/>
  <c r="AB279" i="18"/>
  <c r="AB280" i="18"/>
  <c r="AB281" i="18"/>
  <c r="AB282" i="18"/>
  <c r="AB283" i="18"/>
  <c r="AB284" i="18"/>
  <c r="AB285" i="18"/>
  <c r="AE285" i="18" s="1"/>
  <c r="AB286" i="18"/>
  <c r="AB287" i="18"/>
  <c r="AB288" i="18"/>
  <c r="AB289" i="18"/>
  <c r="AB290" i="18"/>
  <c r="AB291" i="18"/>
  <c r="AB292" i="18"/>
  <c r="AB293" i="18"/>
  <c r="AE293" i="18" s="1"/>
  <c r="AB294" i="18"/>
  <c r="AB295" i="18"/>
  <c r="AB296" i="18"/>
  <c r="AB297" i="18"/>
  <c r="AB298" i="18"/>
  <c r="AB299" i="18"/>
  <c r="AB300" i="18"/>
  <c r="AB301" i="18"/>
  <c r="AE301" i="18" s="1"/>
  <c r="AB302" i="18"/>
  <c r="AB303" i="18"/>
  <c r="AB304" i="18"/>
  <c r="AB305" i="18"/>
  <c r="AB306" i="18"/>
  <c r="AB307" i="18"/>
  <c r="AB308" i="18"/>
  <c r="AB309" i="18"/>
  <c r="AE309" i="18" s="1"/>
  <c r="AB310" i="18"/>
  <c r="AB311" i="18"/>
  <c r="AB312" i="18"/>
  <c r="AB313" i="18"/>
  <c r="AB314" i="18"/>
  <c r="AB315" i="18"/>
  <c r="AB316" i="18"/>
  <c r="AB317" i="18"/>
  <c r="AE317" i="18" s="1"/>
  <c r="AB318" i="18"/>
  <c r="AB319" i="18"/>
  <c r="AB320" i="18"/>
  <c r="AB321" i="18"/>
  <c r="AB322" i="18"/>
  <c r="AB323" i="18"/>
  <c r="AB324" i="18"/>
  <c r="AB325" i="18"/>
  <c r="AE325" i="18" s="1"/>
  <c r="AB326" i="18"/>
  <c r="AB327" i="18"/>
  <c r="AB328" i="18"/>
  <c r="AB329" i="18"/>
  <c r="AB330" i="18"/>
  <c r="AB331" i="18"/>
  <c r="AB332" i="18"/>
  <c r="AB333" i="18"/>
  <c r="AE333" i="18" s="1"/>
  <c r="AB334" i="18"/>
  <c r="AB335" i="18"/>
  <c r="AB336" i="18"/>
  <c r="AB337" i="18"/>
  <c r="AB338" i="18"/>
  <c r="AB339" i="18"/>
  <c r="AB340" i="18"/>
  <c r="AB341" i="18"/>
  <c r="AE341" i="18" s="1"/>
  <c r="AB342" i="18"/>
  <c r="AE342" i="18" s="1"/>
  <c r="AB343" i="18"/>
  <c r="AB344" i="18"/>
  <c r="AB345" i="18"/>
  <c r="AB346" i="18"/>
  <c r="AB347" i="18"/>
  <c r="AB348" i="18"/>
  <c r="AB349" i="18"/>
  <c r="AE349" i="18" s="1"/>
  <c r="AB350" i="18"/>
  <c r="AB351" i="18"/>
  <c r="AB352" i="18"/>
  <c r="AB353" i="18"/>
  <c r="AB354" i="18"/>
  <c r="AB355" i="18"/>
  <c r="AB356" i="18"/>
  <c r="AB357" i="18"/>
  <c r="AE357" i="18" s="1"/>
  <c r="AB358" i="18"/>
  <c r="AB359" i="18"/>
  <c r="AB360" i="18"/>
  <c r="AB361" i="18"/>
  <c r="AB362" i="18"/>
  <c r="AB363" i="18"/>
  <c r="AB364" i="18"/>
  <c r="AB365" i="18"/>
  <c r="AE365" i="18" s="1"/>
  <c r="AB366" i="18"/>
  <c r="AB367" i="18"/>
  <c r="AB368" i="18"/>
  <c r="AB369" i="18"/>
  <c r="AB370" i="18"/>
  <c r="AB371" i="18"/>
  <c r="AB372" i="18"/>
  <c r="AB373" i="18"/>
  <c r="AE373" i="18" s="1"/>
  <c r="AB374" i="18"/>
  <c r="AB375" i="18"/>
  <c r="AB376" i="18"/>
  <c r="AB377" i="18"/>
  <c r="AB378" i="18"/>
  <c r="AB379" i="18"/>
  <c r="AB380" i="18"/>
  <c r="AB381" i="18"/>
  <c r="AE381" i="18" s="1"/>
  <c r="AB382" i="18"/>
  <c r="AE382" i="18" s="1"/>
  <c r="AB383" i="18"/>
  <c r="AB384" i="18"/>
  <c r="AB385" i="18"/>
  <c r="AB386" i="18"/>
  <c r="AB387" i="18"/>
  <c r="AB388" i="18"/>
  <c r="AB389" i="18"/>
  <c r="AE389" i="18" s="1"/>
  <c r="AB390" i="18"/>
  <c r="AE390" i="18" s="1"/>
  <c r="AB391" i="18"/>
  <c r="AB392" i="18"/>
  <c r="AB393" i="18"/>
  <c r="AB394" i="18"/>
  <c r="AB395" i="18"/>
  <c r="AB396" i="18"/>
  <c r="AB397" i="18"/>
  <c r="AE397" i="18" s="1"/>
  <c r="AB398" i="18"/>
  <c r="AB399" i="18"/>
  <c r="AB400" i="18"/>
  <c r="AB401" i="18"/>
  <c r="AB402" i="18"/>
  <c r="AB403" i="18"/>
  <c r="AB404" i="18"/>
  <c r="AB405" i="18"/>
  <c r="AE405" i="18" s="1"/>
  <c r="AB406" i="18"/>
  <c r="AB407" i="18"/>
  <c r="AB408" i="18"/>
  <c r="AB409" i="18"/>
  <c r="AB410" i="18"/>
  <c r="AB411" i="18"/>
  <c r="AB412" i="18"/>
  <c r="AB413" i="18"/>
  <c r="AE413" i="18" s="1"/>
  <c r="AB414" i="18"/>
  <c r="AB415" i="18"/>
  <c r="AB416" i="18"/>
  <c r="AB417" i="18"/>
  <c r="AB418" i="18"/>
  <c r="AB419" i="18"/>
  <c r="AB420" i="18"/>
  <c r="AB421" i="18"/>
  <c r="AE421" i="18" s="1"/>
  <c r="AB422" i="18"/>
  <c r="AB423" i="18"/>
  <c r="AB424" i="18"/>
  <c r="AB425" i="18"/>
  <c r="AB426" i="18"/>
  <c r="AB427" i="18"/>
  <c r="AB428" i="18"/>
  <c r="AB429" i="18"/>
  <c r="AE429" i="18" s="1"/>
  <c r="AB430" i="18"/>
  <c r="AB431" i="18"/>
  <c r="AB432" i="18"/>
  <c r="AB433" i="18"/>
  <c r="AB434" i="18"/>
  <c r="AB435" i="18"/>
  <c r="AB436" i="18"/>
  <c r="AB437" i="18"/>
  <c r="AE437" i="18" s="1"/>
  <c r="AB438" i="18"/>
  <c r="AB439" i="18"/>
  <c r="AB440" i="18"/>
  <c r="AB441" i="18"/>
  <c r="AB442" i="18"/>
  <c r="AB443" i="18"/>
  <c r="AB444" i="18"/>
  <c r="AB445" i="18"/>
  <c r="AE445" i="18" s="1"/>
  <c r="AB446" i="18"/>
  <c r="AB447" i="18"/>
  <c r="AB448" i="18"/>
  <c r="AB449" i="18"/>
  <c r="AB450" i="18"/>
  <c r="AB451" i="18"/>
  <c r="AB452" i="18"/>
  <c r="AB453" i="18"/>
  <c r="AE453" i="18" s="1"/>
  <c r="AB454" i="18"/>
  <c r="AB455" i="18"/>
  <c r="AB456" i="18"/>
  <c r="AB457" i="18"/>
  <c r="AB458" i="18"/>
  <c r="AB459" i="18"/>
  <c r="AB460" i="18"/>
  <c r="AB461" i="18"/>
  <c r="AE461" i="18" s="1"/>
  <c r="AB462" i="18"/>
  <c r="AB463" i="18"/>
  <c r="AB464" i="18"/>
  <c r="AB465" i="18"/>
  <c r="AB466" i="18"/>
  <c r="AB467" i="18"/>
  <c r="AB468" i="18"/>
  <c r="AB469" i="18"/>
  <c r="AE469" i="18" s="1"/>
  <c r="AB470" i="18"/>
  <c r="AB471" i="18"/>
  <c r="AB472" i="18"/>
  <c r="AB473" i="18"/>
  <c r="AB474" i="18"/>
  <c r="AB475" i="18"/>
  <c r="AB476" i="18"/>
  <c r="AB477" i="18"/>
  <c r="AE477" i="18" s="1"/>
  <c r="AB478" i="18"/>
  <c r="AB479" i="18"/>
  <c r="AB480" i="18"/>
  <c r="AB481" i="18"/>
  <c r="AB482" i="18"/>
  <c r="AB483" i="18"/>
  <c r="AB484" i="18"/>
  <c r="AB485" i="18"/>
  <c r="AE485" i="18" s="1"/>
  <c r="AB486" i="18"/>
  <c r="AB487" i="18"/>
  <c r="AB488" i="18"/>
  <c r="AB489" i="18"/>
  <c r="AB490" i="18"/>
  <c r="AB491" i="18"/>
  <c r="AB492" i="18"/>
  <c r="AB493" i="18"/>
  <c r="AE493" i="18" s="1"/>
  <c r="AB494" i="18"/>
  <c r="AB495" i="18"/>
  <c r="AB496" i="18"/>
  <c r="AB497" i="18"/>
  <c r="AB498" i="18"/>
  <c r="AB499" i="18"/>
  <c r="AB500" i="18"/>
  <c r="AB501" i="18"/>
  <c r="AE501" i="18" s="1"/>
  <c r="AB502" i="18"/>
  <c r="AB503" i="18"/>
  <c r="AB504" i="18"/>
  <c r="AB505" i="18"/>
  <c r="AB506" i="18"/>
  <c r="AB507" i="18"/>
  <c r="AB508" i="18"/>
  <c r="AB509" i="18"/>
  <c r="AE509" i="18" s="1"/>
  <c r="AB510" i="18"/>
  <c r="AB511" i="18"/>
  <c r="AB512" i="18"/>
  <c r="AB513" i="18"/>
  <c r="AB514" i="18"/>
  <c r="AB515" i="18"/>
  <c r="AB516" i="18"/>
  <c r="AB517" i="18"/>
  <c r="AE517" i="18" s="1"/>
  <c r="AB518" i="18"/>
  <c r="AB519" i="18"/>
  <c r="AB520" i="18"/>
  <c r="AB521" i="18"/>
  <c r="AB522" i="18"/>
  <c r="AB523" i="18"/>
  <c r="AB524" i="18"/>
  <c r="AB525" i="18"/>
  <c r="AE525" i="18" s="1"/>
  <c r="AB526" i="18"/>
  <c r="AB527" i="18"/>
  <c r="AB528" i="18"/>
  <c r="AB529" i="18"/>
  <c r="AB530" i="18"/>
  <c r="AB531" i="18"/>
  <c r="AB532" i="18"/>
  <c r="AB533" i="18"/>
  <c r="AE533" i="18" s="1"/>
  <c r="AB534" i="18"/>
  <c r="AB535" i="18"/>
  <c r="AB536" i="18"/>
  <c r="AB537" i="18"/>
  <c r="AB538" i="18"/>
  <c r="AB539" i="18"/>
  <c r="AB540" i="18"/>
  <c r="AB541" i="18"/>
  <c r="AE541" i="18" s="1"/>
  <c r="AB542" i="18"/>
  <c r="AB543" i="18"/>
  <c r="AB544" i="18"/>
  <c r="AB545" i="18"/>
  <c r="AB546" i="18"/>
  <c r="AB547" i="18"/>
  <c r="AB548" i="18"/>
  <c r="AB549" i="18"/>
  <c r="AE549" i="18" s="1"/>
  <c r="AB550" i="18"/>
  <c r="AB551" i="18"/>
  <c r="AB552" i="18"/>
  <c r="AB553" i="18"/>
  <c r="AB554" i="18"/>
  <c r="AB555" i="18"/>
  <c r="AB556" i="18"/>
  <c r="AB557" i="18"/>
  <c r="AE557" i="18" s="1"/>
  <c r="AB558" i="18"/>
  <c r="AE558" i="18" s="1"/>
  <c r="AB559" i="18"/>
  <c r="AB560" i="18"/>
  <c r="AB561" i="18"/>
  <c r="AB562" i="18"/>
  <c r="AB563" i="18"/>
  <c r="AB564" i="18"/>
  <c r="AB565" i="18"/>
  <c r="AE565" i="18" s="1"/>
  <c r="AB566" i="18"/>
  <c r="AB567" i="18"/>
  <c r="AB568" i="18"/>
  <c r="AB569" i="18"/>
  <c r="AB570" i="18"/>
  <c r="AB571" i="18"/>
  <c r="AB572" i="18"/>
  <c r="AB573" i="18"/>
  <c r="AE573" i="18" s="1"/>
  <c r="AB574" i="18"/>
  <c r="AB575" i="18"/>
  <c r="AB576" i="18"/>
  <c r="AB577" i="18"/>
  <c r="AB578" i="18"/>
  <c r="AB579" i="18"/>
  <c r="AB580" i="18"/>
  <c r="AB581" i="18"/>
  <c r="AE581" i="18" s="1"/>
  <c r="AB582" i="18"/>
  <c r="AB583" i="18"/>
  <c r="AB584" i="18"/>
  <c r="AB585" i="18"/>
  <c r="AB586" i="18"/>
  <c r="AB587" i="18"/>
  <c r="AB588" i="18"/>
  <c r="AB589" i="18"/>
  <c r="AE589" i="18" s="1"/>
  <c r="AB590" i="18"/>
  <c r="AB591" i="18"/>
  <c r="AB592" i="18"/>
  <c r="AB593" i="18"/>
  <c r="AB594" i="18"/>
  <c r="AB595" i="18"/>
  <c r="AB596" i="18"/>
  <c r="AB597" i="18"/>
  <c r="AE597" i="18" s="1"/>
  <c r="AB598" i="18"/>
  <c r="AE598" i="18" s="1"/>
  <c r="AB599" i="18"/>
  <c r="AB600" i="18"/>
  <c r="AB601" i="18"/>
  <c r="AB602" i="18"/>
  <c r="AB603" i="18"/>
  <c r="AB604" i="18"/>
  <c r="AB605" i="18"/>
  <c r="AE605" i="18" s="1"/>
  <c r="AB606" i="18"/>
  <c r="AB607" i="18"/>
  <c r="AB608" i="18"/>
  <c r="AB609" i="18"/>
  <c r="AB610" i="18"/>
  <c r="AB611" i="18"/>
  <c r="AB612" i="18"/>
  <c r="AB613" i="18"/>
  <c r="AE613" i="18" s="1"/>
  <c r="AB614" i="18"/>
  <c r="AB615" i="18"/>
  <c r="AB616" i="18"/>
  <c r="AB617" i="18"/>
  <c r="AB618" i="18"/>
  <c r="AB619" i="18"/>
  <c r="AB620" i="18"/>
  <c r="AB621" i="18"/>
  <c r="AE621" i="18" s="1"/>
  <c r="AB622" i="18"/>
  <c r="AB623" i="18"/>
  <c r="AB624" i="18"/>
  <c r="AB625" i="18"/>
  <c r="AB626" i="18"/>
  <c r="AB627" i="18"/>
  <c r="AB628" i="18"/>
  <c r="AB629" i="18"/>
  <c r="AE629" i="18" s="1"/>
  <c r="AB630" i="18"/>
  <c r="AB631" i="18"/>
  <c r="AB632" i="18"/>
  <c r="AB633" i="18"/>
  <c r="AB634" i="18"/>
  <c r="AB635" i="18"/>
  <c r="AB636" i="18"/>
  <c r="AB637" i="18"/>
  <c r="AE637" i="18" s="1"/>
  <c r="AB638" i="18"/>
  <c r="AB639" i="18"/>
  <c r="AB640" i="18"/>
  <c r="AB11" i="18"/>
  <c r="AE86" i="18" l="1"/>
  <c r="AE638" i="18"/>
  <c r="AE630" i="18"/>
  <c r="AE606" i="18"/>
  <c r="AE622" i="18"/>
  <c r="AE614" i="18"/>
  <c r="AM606" i="18"/>
  <c r="AK607" i="18"/>
  <c r="AM607" i="18" s="1"/>
  <c r="AE590" i="18"/>
  <c r="AM597" i="18"/>
  <c r="AK598" i="18"/>
  <c r="AM598" i="18" s="1"/>
  <c r="AE574" i="18"/>
  <c r="AE582" i="18"/>
  <c r="AE566" i="18"/>
  <c r="AE534" i="18"/>
  <c r="AE550" i="18"/>
  <c r="AE542" i="18"/>
  <c r="AM534" i="18"/>
  <c r="AK535" i="18"/>
  <c r="AM535" i="18" s="1"/>
  <c r="AE518" i="18"/>
  <c r="AE526" i="18"/>
  <c r="AM525" i="18"/>
  <c r="AK526" i="18"/>
  <c r="AM526" i="18" s="1"/>
  <c r="AE502" i="18"/>
  <c r="AE510" i="18"/>
  <c r="AE486" i="18"/>
  <c r="AE494" i="18"/>
  <c r="AE462" i="18"/>
  <c r="AE478" i="18"/>
  <c r="AE470" i="18"/>
  <c r="AM462" i="18"/>
  <c r="AK463" i="18"/>
  <c r="AM463" i="18" s="1"/>
  <c r="AE446" i="18"/>
  <c r="AE454" i="18"/>
  <c r="AM453" i="18"/>
  <c r="AK454" i="18"/>
  <c r="AM454" i="18" s="1"/>
  <c r="AE430" i="18"/>
  <c r="AE438" i="18"/>
  <c r="AE414" i="18"/>
  <c r="AE422" i="18"/>
  <c r="AE406" i="18"/>
  <c r="AE398" i="18"/>
  <c r="AM390" i="18"/>
  <c r="AK391" i="18"/>
  <c r="AM391" i="18" s="1"/>
  <c r="AM381" i="18"/>
  <c r="AK382" i="18"/>
  <c r="AM382" i="18" s="1"/>
  <c r="AE366" i="18"/>
  <c r="AE374" i="18"/>
  <c r="AE350" i="18"/>
  <c r="AE358" i="18"/>
  <c r="AE318" i="18"/>
  <c r="AE334" i="18"/>
  <c r="AE326" i="18"/>
  <c r="AJ327" i="18"/>
  <c r="AL327" i="18" s="1"/>
  <c r="AM318" i="18"/>
  <c r="AK319" i="18"/>
  <c r="AM319" i="18" s="1"/>
  <c r="AE302" i="18"/>
  <c r="AE310" i="18"/>
  <c r="AM309" i="18"/>
  <c r="AK310" i="18"/>
  <c r="AM310" i="18" s="1"/>
  <c r="AE286" i="18"/>
  <c r="AE294" i="18"/>
  <c r="AE277" i="18"/>
  <c r="AE262" i="18"/>
  <c r="AE270" i="18"/>
  <c r="AE246" i="18"/>
  <c r="AK246" i="18" s="1"/>
  <c r="AM246" i="18" s="1"/>
  <c r="AE254" i="18"/>
  <c r="AE261" i="18"/>
  <c r="AK247" i="18"/>
  <c r="AM247" i="18" s="1"/>
  <c r="AE230" i="18"/>
  <c r="AE214" i="18"/>
  <c r="AE196" i="18"/>
  <c r="AE206" i="18"/>
  <c r="AE198" i="18"/>
  <c r="AE190" i="18"/>
  <c r="AE182" i="18"/>
  <c r="AE166" i="18"/>
  <c r="AE174" i="18"/>
  <c r="AM174" i="18" s="1"/>
  <c r="AE142" i="18"/>
  <c r="AE150" i="18"/>
  <c r="AE140" i="18"/>
  <c r="AE132" i="18"/>
  <c r="AE118" i="18"/>
  <c r="AE110" i="18"/>
  <c r="AE102" i="18"/>
  <c r="AK103" i="18" s="1"/>
  <c r="AM103" i="18" s="1"/>
  <c r="AE94" i="18"/>
  <c r="AE78" i="18"/>
  <c r="AE68" i="18"/>
  <c r="AE70" i="18"/>
  <c r="AE76" i="18"/>
  <c r="AE62" i="18"/>
  <c r="AE54" i="18"/>
  <c r="AJ54" i="18" s="1"/>
  <c r="AM30" i="18"/>
  <c r="AK31" i="18"/>
  <c r="AM31" i="18" s="1"/>
  <c r="AM25" i="18"/>
  <c r="AK26" i="18"/>
  <c r="AM26" i="18" s="1"/>
  <c r="AE38" i="18"/>
  <c r="AJ38" i="18" s="1"/>
  <c r="AE640" i="18"/>
  <c r="AE632" i="18"/>
  <c r="AE624" i="18"/>
  <c r="AE616" i="18"/>
  <c r="AE626" i="18"/>
  <c r="AE594" i="18"/>
  <c r="AE578" i="18"/>
  <c r="AE554" i="18"/>
  <c r="AE546" i="18"/>
  <c r="AE522" i="18"/>
  <c r="AE514" i="18"/>
  <c r="AE506" i="18"/>
  <c r="AE498" i="18"/>
  <c r="AE490" i="18"/>
  <c r="AE482" i="18"/>
  <c r="AE474" i="18"/>
  <c r="AE466" i="18"/>
  <c r="AE458" i="18"/>
  <c r="AE450" i="18"/>
  <c r="AE442" i="18"/>
  <c r="AE434" i="18"/>
  <c r="AE426" i="18"/>
  <c r="AE418" i="18"/>
  <c r="AE410" i="18"/>
  <c r="AE402" i="18"/>
  <c r="AE394" i="18"/>
  <c r="AE386" i="18"/>
  <c r="AE378" i="18"/>
  <c r="AE370" i="18"/>
  <c r="AE362" i="18"/>
  <c r="AE354" i="18"/>
  <c r="AE346" i="18"/>
  <c r="AE338" i="18"/>
  <c r="AE330" i="18"/>
  <c r="AE322" i="18"/>
  <c r="AE314" i="18"/>
  <c r="AE306" i="18"/>
  <c r="AE298" i="18"/>
  <c r="AE290" i="18"/>
  <c r="AE282" i="18"/>
  <c r="AE274" i="18"/>
  <c r="AE266" i="18"/>
  <c r="AE258" i="18"/>
  <c r="AE250" i="18"/>
  <c r="AE242" i="18"/>
  <c r="AE234" i="18"/>
  <c r="AE226" i="18"/>
  <c r="AE218" i="18"/>
  <c r="AJ218" i="18" s="1"/>
  <c r="AE210" i="18"/>
  <c r="AE202" i="18"/>
  <c r="AE194" i="18"/>
  <c r="AE186" i="18"/>
  <c r="AE178" i="18"/>
  <c r="AE170" i="18"/>
  <c r="AE162" i="18"/>
  <c r="AE154" i="18"/>
  <c r="AE146" i="18"/>
  <c r="AE138" i="18"/>
  <c r="AE130" i="18"/>
  <c r="AE122" i="18"/>
  <c r="AE114" i="18"/>
  <c r="AE106" i="18"/>
  <c r="AE98" i="18"/>
  <c r="AE90" i="18"/>
  <c r="AE82" i="18"/>
  <c r="AE74" i="18"/>
  <c r="AJ74" i="18" s="1"/>
  <c r="AE66" i="18"/>
  <c r="AK66" i="18" s="1"/>
  <c r="AE58" i="18"/>
  <c r="AE50" i="18"/>
  <c r="AE42" i="18"/>
  <c r="AE34" i="18"/>
  <c r="AE610" i="18"/>
  <c r="AE570" i="18"/>
  <c r="AE530" i="18"/>
  <c r="AE634" i="18"/>
  <c r="AE618" i="18"/>
  <c r="AE602" i="18"/>
  <c r="AE586" i="18"/>
  <c r="AE562" i="18"/>
  <c r="AE538" i="18"/>
  <c r="AE18" i="18"/>
  <c r="AE11" i="18"/>
  <c r="AE639" i="18"/>
  <c r="AE631" i="18"/>
  <c r="AE623" i="18"/>
  <c r="AE615" i="18"/>
  <c r="AE607" i="18"/>
  <c r="AE599" i="18"/>
  <c r="AK599" i="18" s="1"/>
  <c r="AE591" i="18"/>
  <c r="AE583" i="18"/>
  <c r="AE575" i="18"/>
  <c r="AE567" i="18"/>
  <c r="AE559" i="18"/>
  <c r="AE551" i="18"/>
  <c r="AE543" i="18"/>
  <c r="AE535" i="18"/>
  <c r="AE527" i="18"/>
  <c r="AK527" i="18" s="1"/>
  <c r="AE519" i="18"/>
  <c r="AE511" i="18"/>
  <c r="AE503" i="18"/>
  <c r="AE495" i="18"/>
  <c r="AE487" i="18"/>
  <c r="AE479" i="18"/>
  <c r="AE471" i="18"/>
  <c r="AE463" i="18"/>
  <c r="AE455" i="18"/>
  <c r="AK455" i="18" s="1"/>
  <c r="AE447" i="18"/>
  <c r="AE439" i="18"/>
  <c r="AE431" i="18"/>
  <c r="AE423" i="18"/>
  <c r="AE415" i="18"/>
  <c r="AE407" i="18"/>
  <c r="AE399" i="18"/>
  <c r="AE391" i="18"/>
  <c r="AE383" i="18"/>
  <c r="AK383" i="18" s="1"/>
  <c r="AE375" i="18"/>
  <c r="AE367" i="18"/>
  <c r="AE359" i="18"/>
  <c r="AE351" i="18"/>
  <c r="AE343" i="18"/>
  <c r="AE335" i="18"/>
  <c r="AE327" i="18"/>
  <c r="AE319" i="18"/>
  <c r="AE311" i="18"/>
  <c r="AK311" i="18" s="1"/>
  <c r="AE303" i="18"/>
  <c r="AE295" i="18"/>
  <c r="AE287" i="18"/>
  <c r="AE279" i="18"/>
  <c r="AE271" i="18"/>
  <c r="AE263" i="18"/>
  <c r="AE255" i="18"/>
  <c r="AE247" i="18"/>
  <c r="AE239" i="18"/>
  <c r="AE231" i="18"/>
  <c r="AE223" i="18"/>
  <c r="AE215" i="18"/>
  <c r="AE207" i="18"/>
  <c r="AE199" i="18"/>
  <c r="AE191" i="18"/>
  <c r="AE183" i="18"/>
  <c r="AE175" i="18"/>
  <c r="AE167" i="18"/>
  <c r="AE159" i="18"/>
  <c r="AE151" i="18"/>
  <c r="AE143" i="18"/>
  <c r="AE135" i="18"/>
  <c r="AE127" i="18"/>
  <c r="AE119" i="18"/>
  <c r="AE111" i="18"/>
  <c r="AE103" i="18"/>
  <c r="AE95" i="18"/>
  <c r="AE87" i="18"/>
  <c r="AE79" i="18"/>
  <c r="AE71" i="18"/>
  <c r="AE63" i="18"/>
  <c r="AE55" i="18"/>
  <c r="AE47" i="18"/>
  <c r="AJ47" i="18" s="1"/>
  <c r="AE39" i="18"/>
  <c r="AK39" i="18" s="1"/>
  <c r="AE31" i="18"/>
  <c r="AE524" i="18"/>
  <c r="AE516" i="18"/>
  <c r="AE460" i="18"/>
  <c r="AE268" i="18"/>
  <c r="AE260" i="18"/>
  <c r="AE204" i="18"/>
  <c r="AE588" i="18"/>
  <c r="AE580" i="18"/>
  <c r="AE452" i="18"/>
  <c r="AE396" i="18"/>
  <c r="AE388" i="18"/>
  <c r="AE332" i="18"/>
  <c r="AE324" i="18"/>
  <c r="AE205" i="18"/>
  <c r="AE165" i="18"/>
  <c r="AE117" i="18"/>
  <c r="AE77" i="18"/>
  <c r="AE636" i="18"/>
  <c r="AE628" i="18"/>
  <c r="AE620" i="18"/>
  <c r="AE612" i="18"/>
  <c r="AE604" i="18"/>
  <c r="AE596" i="18"/>
  <c r="AE572" i="18"/>
  <c r="AE564" i="18"/>
  <c r="AE556" i="18"/>
  <c r="AE548" i="18"/>
  <c r="AE540" i="18"/>
  <c r="AE532" i="18"/>
  <c r="AE508" i="18"/>
  <c r="AE500" i="18"/>
  <c r="AE492" i="18"/>
  <c r="AE484" i="18"/>
  <c r="AE476" i="18"/>
  <c r="AE468" i="18"/>
  <c r="AE444" i="18"/>
  <c r="AE436" i="18"/>
  <c r="AE428" i="18"/>
  <c r="AE420" i="18"/>
  <c r="AE412" i="18"/>
  <c r="AE404" i="18"/>
  <c r="AE380" i="18"/>
  <c r="AE372" i="18"/>
  <c r="AE364" i="18"/>
  <c r="AE356" i="18"/>
  <c r="AE348" i="18"/>
  <c r="AE340" i="18"/>
  <c r="AE316" i="18"/>
  <c r="AE308" i="18"/>
  <c r="AE300" i="18"/>
  <c r="AE292" i="18"/>
  <c r="AE284" i="18"/>
  <c r="AE276" i="18"/>
  <c r="AE252" i="18"/>
  <c r="AE244" i="18"/>
  <c r="AE236" i="18"/>
  <c r="AE228" i="18"/>
  <c r="AE220" i="18"/>
  <c r="AE212" i="18"/>
  <c r="AE188" i="18"/>
  <c r="AE180" i="18"/>
  <c r="AE172" i="18"/>
  <c r="AE164" i="18"/>
  <c r="AJ164" i="18" s="1"/>
  <c r="AE156" i="18"/>
  <c r="AE148" i="18"/>
  <c r="AE124" i="18"/>
  <c r="AE116" i="18"/>
  <c r="AE108" i="18"/>
  <c r="AE100" i="18"/>
  <c r="AE92" i="18"/>
  <c r="AE84" i="18"/>
  <c r="AE60" i="18"/>
  <c r="AE52" i="18"/>
  <c r="AE44" i="18"/>
  <c r="AE36" i="18"/>
  <c r="AE213" i="18"/>
  <c r="AE173" i="18"/>
  <c r="AJ173" i="18" s="1"/>
  <c r="AE125" i="18"/>
  <c r="AE85" i="18"/>
  <c r="AE45" i="18"/>
  <c r="AE635" i="18"/>
  <c r="AE627" i="18"/>
  <c r="AE619" i="18"/>
  <c r="AE611" i="18"/>
  <c r="AE603" i="18"/>
  <c r="AE595" i="18"/>
  <c r="AE587" i="18"/>
  <c r="AE579" i="18"/>
  <c r="AE571" i="18"/>
  <c r="AE563" i="18"/>
  <c r="AE555" i="18"/>
  <c r="AE547" i="18"/>
  <c r="AE539" i="18"/>
  <c r="AE531" i="18"/>
  <c r="AE523" i="18"/>
  <c r="AE515" i="18"/>
  <c r="AE507" i="18"/>
  <c r="AE499" i="18"/>
  <c r="AE491" i="18"/>
  <c r="AE483" i="18"/>
  <c r="AE475" i="18"/>
  <c r="AE467" i="18"/>
  <c r="AE459" i="18"/>
  <c r="AE451" i="18"/>
  <c r="AE443" i="18"/>
  <c r="AE435" i="18"/>
  <c r="AE427" i="18"/>
  <c r="AE419" i="18"/>
  <c r="AE411" i="18"/>
  <c r="AE403" i="18"/>
  <c r="AE395" i="18"/>
  <c r="AE387" i="18"/>
  <c r="AE379" i="18"/>
  <c r="AE371" i="18"/>
  <c r="AE363" i="18"/>
  <c r="AE355" i="18"/>
  <c r="AE347" i="18"/>
  <c r="AE339" i="18"/>
  <c r="AE331" i="18"/>
  <c r="AE323" i="18"/>
  <c r="AE315" i="18"/>
  <c r="AE307" i="18"/>
  <c r="AE299" i="18"/>
  <c r="AE291" i="18"/>
  <c r="AE283" i="18"/>
  <c r="AE275" i="18"/>
  <c r="AE267" i="18"/>
  <c r="AE259" i="18"/>
  <c r="AE251" i="18"/>
  <c r="AE243" i="18"/>
  <c r="AE235" i="18"/>
  <c r="AE227" i="18"/>
  <c r="AE219" i="18"/>
  <c r="AE211" i="18"/>
  <c r="AE203" i="18"/>
  <c r="AE195" i="18"/>
  <c r="AE187" i="18"/>
  <c r="AE179" i="18"/>
  <c r="AE171" i="18"/>
  <c r="AE163" i="18"/>
  <c r="AE155" i="18"/>
  <c r="AE147" i="18"/>
  <c r="AE139" i="18"/>
  <c r="AE131" i="18"/>
  <c r="AE123" i="18"/>
  <c r="AE115" i="18"/>
  <c r="AE107" i="18"/>
  <c r="AE99" i="18"/>
  <c r="AE91" i="18"/>
  <c r="AE83" i="18"/>
  <c r="AE75" i="18"/>
  <c r="AE67" i="18"/>
  <c r="AE59" i="18"/>
  <c r="AE51" i="18"/>
  <c r="AE43" i="18"/>
  <c r="AE35" i="18"/>
  <c r="AE19" i="18"/>
  <c r="AE229" i="18"/>
  <c r="AE189" i="18"/>
  <c r="AE141" i="18"/>
  <c r="AE101" i="18"/>
  <c r="AJ101" i="18" s="1"/>
  <c r="AE61" i="18"/>
  <c r="AE29" i="18"/>
  <c r="AE237" i="18"/>
  <c r="AK237" i="18" s="1"/>
  <c r="AE197" i="18"/>
  <c r="AE157" i="18"/>
  <c r="AE133" i="18"/>
  <c r="AE93" i="18"/>
  <c r="AE53" i="18"/>
  <c r="AE221" i="18"/>
  <c r="AE181" i="18"/>
  <c r="AE149" i="18"/>
  <c r="AE109" i="18"/>
  <c r="AE69" i="18"/>
  <c r="AE37" i="18"/>
  <c r="AE633" i="18"/>
  <c r="AE625" i="18"/>
  <c r="AE617" i="18"/>
  <c r="AE609" i="18"/>
  <c r="AE601" i="18"/>
  <c r="AE593" i="18"/>
  <c r="AE585" i="18"/>
  <c r="AE577" i="18"/>
  <c r="AE569" i="18"/>
  <c r="AE561" i="18"/>
  <c r="AE553" i="18"/>
  <c r="AE545" i="18"/>
  <c r="AE537" i="18"/>
  <c r="AE529" i="18"/>
  <c r="AE521" i="18"/>
  <c r="AE513" i="18"/>
  <c r="AE505" i="18"/>
  <c r="AE497" i="18"/>
  <c r="AE489" i="18"/>
  <c r="AE481" i="18"/>
  <c r="AE473" i="18"/>
  <c r="AE465" i="18"/>
  <c r="AE457" i="18"/>
  <c r="AE449" i="18"/>
  <c r="AE441" i="18"/>
  <c r="AE433" i="18"/>
  <c r="AE425" i="18"/>
  <c r="AE417" i="18"/>
  <c r="AE409" i="18"/>
  <c r="AE401" i="18"/>
  <c r="AE393" i="18"/>
  <c r="AE385" i="18"/>
  <c r="AE377" i="18"/>
  <c r="AE369" i="18"/>
  <c r="AE361" i="18"/>
  <c r="AE353" i="18"/>
  <c r="AE345" i="18"/>
  <c r="AE337" i="18"/>
  <c r="AE329" i="18"/>
  <c r="AE321" i="18"/>
  <c r="AE313" i="18"/>
  <c r="AE305" i="18"/>
  <c r="AE297" i="18"/>
  <c r="AE289" i="18"/>
  <c r="AE281" i="18"/>
  <c r="AE273" i="18"/>
  <c r="AE265" i="18"/>
  <c r="AE257" i="18"/>
  <c r="AE249" i="18"/>
  <c r="AE241" i="18"/>
  <c r="AE233" i="18"/>
  <c r="AE225" i="18"/>
  <c r="AE217" i="18"/>
  <c r="AE209" i="18"/>
  <c r="AE201" i="18"/>
  <c r="AK201" i="18" s="1"/>
  <c r="AE193" i="18"/>
  <c r="AE185" i="18"/>
  <c r="AE177" i="18"/>
  <c r="AE169" i="18"/>
  <c r="AE161" i="18"/>
  <c r="AE153" i="18"/>
  <c r="AE145" i="18"/>
  <c r="AE137" i="18"/>
  <c r="AE129" i="18"/>
  <c r="AE121" i="18"/>
  <c r="AE113" i="18"/>
  <c r="AE105" i="18"/>
  <c r="AE97" i="18"/>
  <c r="AE89" i="18"/>
  <c r="AE81" i="18"/>
  <c r="AE73" i="18"/>
  <c r="AE65" i="18"/>
  <c r="AJ65" i="18" s="1"/>
  <c r="AE57" i="18"/>
  <c r="AE49" i="18"/>
  <c r="AE41" i="18"/>
  <c r="AE33" i="18"/>
  <c r="AE17" i="18"/>
  <c r="AE608" i="18"/>
  <c r="AK608" i="18" s="1"/>
  <c r="AE600" i="18"/>
  <c r="AE592" i="18"/>
  <c r="AE584" i="18"/>
  <c r="AE576" i="18"/>
  <c r="AE568" i="18"/>
  <c r="AE560" i="18"/>
  <c r="AE552" i="18"/>
  <c r="AE544" i="18"/>
  <c r="AE536" i="18"/>
  <c r="AK536" i="18" s="1"/>
  <c r="AE528" i="18"/>
  <c r="AE520" i="18"/>
  <c r="AE512" i="18"/>
  <c r="AE504" i="18"/>
  <c r="AE496" i="18"/>
  <c r="AE488" i="18"/>
  <c r="AE480" i="18"/>
  <c r="AE472" i="18"/>
  <c r="AE464" i="18"/>
  <c r="AK464" i="18" s="1"/>
  <c r="AE456" i="18"/>
  <c r="AE448" i="18"/>
  <c r="AE440" i="18"/>
  <c r="AE432" i="18"/>
  <c r="AE424" i="18"/>
  <c r="AE416" i="18"/>
  <c r="AE408" i="18"/>
  <c r="AE400" i="18"/>
  <c r="AE392" i="18"/>
  <c r="AK392" i="18" s="1"/>
  <c r="AE384" i="18"/>
  <c r="AE376" i="18"/>
  <c r="AE368" i="18"/>
  <c r="AE360" i="18"/>
  <c r="AE352" i="18"/>
  <c r="AE344" i="18"/>
  <c r="AE336" i="18"/>
  <c r="AE328" i="18"/>
  <c r="AE320" i="18"/>
  <c r="AK320" i="18" s="1"/>
  <c r="AE312" i="18"/>
  <c r="AE304" i="18"/>
  <c r="AE296" i="18"/>
  <c r="AE288" i="18"/>
  <c r="AE280" i="18"/>
  <c r="AE272" i="18"/>
  <c r="AE264" i="18"/>
  <c r="AE256" i="18"/>
  <c r="AE248" i="18"/>
  <c r="AE240" i="18"/>
  <c r="AE232" i="18"/>
  <c r="AE224" i="18"/>
  <c r="AE216" i="18"/>
  <c r="AE208" i="18"/>
  <c r="AE200" i="18"/>
  <c r="AE192" i="18"/>
  <c r="AE184" i="18"/>
  <c r="AE176" i="18"/>
  <c r="AE168" i="18"/>
  <c r="AE160" i="18"/>
  <c r="AE152" i="18"/>
  <c r="AE144" i="18"/>
  <c r="AE136" i="18"/>
  <c r="AE128" i="18"/>
  <c r="AJ128" i="18" s="1"/>
  <c r="AE120" i="18"/>
  <c r="AE112" i="18"/>
  <c r="AE104" i="18"/>
  <c r="AK104" i="18" s="1"/>
  <c r="AE96" i="18"/>
  <c r="AE88" i="18"/>
  <c r="AE80" i="18"/>
  <c r="AE72" i="18"/>
  <c r="AE64" i="18"/>
  <c r="AE56" i="18"/>
  <c r="AJ56" i="18" s="1"/>
  <c r="AE48" i="18"/>
  <c r="AE40" i="18"/>
  <c r="AE32" i="18"/>
  <c r="AE16" i="18"/>
  <c r="AE15" i="18"/>
  <c r="AE14" i="18"/>
  <c r="AE13" i="18"/>
  <c r="AE12" i="18"/>
  <c r="J632" i="18"/>
  <c r="J623" i="18"/>
  <c r="J614" i="18"/>
  <c r="J605" i="18"/>
  <c r="J596" i="18"/>
  <c r="J587" i="18"/>
  <c r="J578" i="18"/>
  <c r="J569" i="18"/>
  <c r="J560" i="18"/>
  <c r="J551" i="18"/>
  <c r="J542" i="18"/>
  <c r="J533" i="18"/>
  <c r="J524" i="18"/>
  <c r="J515" i="18"/>
  <c r="J506" i="18"/>
  <c r="J497" i="18"/>
  <c r="J488" i="18"/>
  <c r="J479" i="18"/>
  <c r="J470" i="18"/>
  <c r="J461" i="18"/>
  <c r="J452" i="18"/>
  <c r="J443" i="18"/>
  <c r="J434" i="18"/>
  <c r="J425" i="18"/>
  <c r="J416" i="18"/>
  <c r="J407" i="18"/>
  <c r="J398" i="18"/>
  <c r="J389" i="18"/>
  <c r="J380" i="18"/>
  <c r="J371" i="18"/>
  <c r="J362" i="18"/>
  <c r="J353" i="18"/>
  <c r="J344" i="18"/>
  <c r="J335" i="18"/>
  <c r="J326" i="18"/>
  <c r="J317" i="18"/>
  <c r="J308" i="18"/>
  <c r="J299" i="18"/>
  <c r="J290" i="18"/>
  <c r="J281" i="18"/>
  <c r="J272" i="18"/>
  <c r="J263" i="18"/>
  <c r="J254" i="18"/>
  <c r="J245" i="18"/>
  <c r="J236" i="18"/>
  <c r="J227" i="18"/>
  <c r="J218" i="18"/>
  <c r="J209" i="18"/>
  <c r="J200" i="18"/>
  <c r="J191" i="18"/>
  <c r="J182" i="18"/>
  <c r="J164" i="18"/>
  <c r="J155" i="18"/>
  <c r="J146" i="18"/>
  <c r="J137" i="18"/>
  <c r="J119" i="18"/>
  <c r="J110" i="18"/>
  <c r="J101" i="18"/>
  <c r="J92" i="18"/>
  <c r="J83" i="18"/>
  <c r="J74" i="18"/>
  <c r="J65" i="18"/>
  <c r="J56" i="18"/>
  <c r="J47" i="18"/>
  <c r="J29" i="18"/>
  <c r="J20" i="18"/>
  <c r="C11" i="18"/>
  <c r="P632" i="18"/>
  <c r="R632" i="18" s="1"/>
  <c r="AJ632" i="18" s="1"/>
  <c r="C632" i="18"/>
  <c r="P623" i="18"/>
  <c r="R623" i="18" s="1"/>
  <c r="AJ623" i="18" s="1"/>
  <c r="C623" i="18"/>
  <c r="P614" i="18"/>
  <c r="R614" i="18" s="1"/>
  <c r="AJ614" i="18" s="1"/>
  <c r="AJ615" i="18" s="1"/>
  <c r="AL615" i="18" s="1"/>
  <c r="C614" i="18"/>
  <c r="P605" i="18"/>
  <c r="R605" i="18" s="1"/>
  <c r="AJ605" i="18" s="1"/>
  <c r="AJ606" i="18" s="1"/>
  <c r="AL606" i="18" s="1"/>
  <c r="C605" i="18"/>
  <c r="P596" i="18"/>
  <c r="R596" i="18" s="1"/>
  <c r="AJ596" i="18" s="1"/>
  <c r="C596" i="18"/>
  <c r="P587" i="18"/>
  <c r="R587" i="18" s="1"/>
  <c r="AJ587" i="18" s="1"/>
  <c r="C587" i="18"/>
  <c r="P578" i="18"/>
  <c r="R578" i="18" s="1"/>
  <c r="AJ578" i="18" s="1"/>
  <c r="C578" i="18"/>
  <c r="P569" i="18"/>
  <c r="R569" i="18" s="1"/>
  <c r="AJ569" i="18" s="1"/>
  <c r="C569" i="18"/>
  <c r="P560" i="18"/>
  <c r="R560" i="18" s="1"/>
  <c r="AJ560" i="18" s="1"/>
  <c r="C560" i="18"/>
  <c r="P551" i="18"/>
  <c r="R551" i="18" s="1"/>
  <c r="AJ551" i="18" s="1"/>
  <c r="C551" i="18"/>
  <c r="P542" i="18"/>
  <c r="R542" i="18" s="1"/>
  <c r="AJ542" i="18" s="1"/>
  <c r="AJ543" i="18" s="1"/>
  <c r="AL543" i="18" s="1"/>
  <c r="C542" i="18"/>
  <c r="P533" i="18"/>
  <c r="R533" i="18" s="1"/>
  <c r="AJ533" i="18" s="1"/>
  <c r="AJ534" i="18" s="1"/>
  <c r="AL534" i="18" s="1"/>
  <c r="C533" i="18"/>
  <c r="P524" i="18"/>
  <c r="R524" i="18" s="1"/>
  <c r="AJ524" i="18" s="1"/>
  <c r="C524" i="18"/>
  <c r="P515" i="18"/>
  <c r="R515" i="18" s="1"/>
  <c r="AJ515" i="18" s="1"/>
  <c r="C515" i="18"/>
  <c r="P506" i="18"/>
  <c r="R506" i="18" s="1"/>
  <c r="AJ506" i="18" s="1"/>
  <c r="C506" i="18"/>
  <c r="P497" i="18"/>
  <c r="R497" i="18" s="1"/>
  <c r="AJ497" i="18" s="1"/>
  <c r="C497" i="18"/>
  <c r="P488" i="18"/>
  <c r="R488" i="18" s="1"/>
  <c r="AJ488" i="18" s="1"/>
  <c r="C488" i="18"/>
  <c r="P479" i="18"/>
  <c r="R479" i="18" s="1"/>
  <c r="AJ479" i="18" s="1"/>
  <c r="C479" i="18"/>
  <c r="P470" i="18"/>
  <c r="R470" i="18" s="1"/>
  <c r="AJ470" i="18" s="1"/>
  <c r="C470" i="18"/>
  <c r="P461" i="18"/>
  <c r="R461" i="18" s="1"/>
  <c r="AJ461" i="18" s="1"/>
  <c r="AL461" i="18" s="1"/>
  <c r="AN461" i="18" s="1"/>
  <c r="C461" i="18"/>
  <c r="P452" i="18"/>
  <c r="R452" i="18" s="1"/>
  <c r="AJ452" i="18" s="1"/>
  <c r="C452" i="18"/>
  <c r="P443" i="18"/>
  <c r="R443" i="18" s="1"/>
  <c r="AJ443" i="18" s="1"/>
  <c r="C443" i="18"/>
  <c r="P434" i="18"/>
  <c r="R434" i="18" s="1"/>
  <c r="AJ434" i="18" s="1"/>
  <c r="C434" i="18"/>
  <c r="P425" i="18"/>
  <c r="R425" i="18" s="1"/>
  <c r="AJ425" i="18" s="1"/>
  <c r="C425" i="18"/>
  <c r="P416" i="18"/>
  <c r="R416" i="18" s="1"/>
  <c r="AJ416" i="18" s="1"/>
  <c r="C416" i="18"/>
  <c r="P407" i="18"/>
  <c r="R407" i="18" s="1"/>
  <c r="AJ407" i="18" s="1"/>
  <c r="C407" i="18"/>
  <c r="P398" i="18"/>
  <c r="R398" i="18" s="1"/>
  <c r="AJ398" i="18" s="1"/>
  <c r="AJ399" i="18" s="1"/>
  <c r="AL399" i="18" s="1"/>
  <c r="C398" i="18"/>
  <c r="P389" i="18"/>
  <c r="R389" i="18" s="1"/>
  <c r="AJ389" i="18" s="1"/>
  <c r="AJ390" i="18" s="1"/>
  <c r="AL390" i="18" s="1"/>
  <c r="C389" i="18"/>
  <c r="P380" i="18"/>
  <c r="R380" i="18" s="1"/>
  <c r="AJ380" i="18" s="1"/>
  <c r="C380" i="18"/>
  <c r="P371" i="18"/>
  <c r="R371" i="18" s="1"/>
  <c r="AJ371" i="18" s="1"/>
  <c r="C371" i="18"/>
  <c r="P362" i="18"/>
  <c r="R362" i="18" s="1"/>
  <c r="AJ362" i="18" s="1"/>
  <c r="C362" i="18"/>
  <c r="P353" i="18"/>
  <c r="R353" i="18" s="1"/>
  <c r="AJ353" i="18" s="1"/>
  <c r="C353" i="18"/>
  <c r="P344" i="18"/>
  <c r="R344" i="18" s="1"/>
  <c r="AJ344" i="18" s="1"/>
  <c r="C344" i="18"/>
  <c r="P335" i="18"/>
  <c r="R335" i="18" s="1"/>
  <c r="AJ335" i="18" s="1"/>
  <c r="C335" i="18"/>
  <c r="P326" i="18"/>
  <c r="R326" i="18" s="1"/>
  <c r="AJ326" i="18" s="1"/>
  <c r="C326" i="18"/>
  <c r="P317" i="18"/>
  <c r="R317" i="18" s="1"/>
  <c r="AJ317" i="18" s="1"/>
  <c r="AL317" i="18" s="1"/>
  <c r="AN317" i="18" s="1"/>
  <c r="C317" i="18"/>
  <c r="P308" i="18"/>
  <c r="R308" i="18" s="1"/>
  <c r="AJ308" i="18" s="1"/>
  <c r="C308" i="18"/>
  <c r="P299" i="18"/>
  <c r="R299" i="18" s="1"/>
  <c r="AJ299" i="18" s="1"/>
  <c r="C299" i="18"/>
  <c r="P290" i="18"/>
  <c r="R290" i="18" s="1"/>
  <c r="AJ290" i="18" s="1"/>
  <c r="C290" i="18"/>
  <c r="P281" i="18"/>
  <c r="R281" i="18" s="1"/>
  <c r="C281" i="18"/>
  <c r="P272" i="18"/>
  <c r="R272" i="18" s="1"/>
  <c r="AJ272" i="18" s="1"/>
  <c r="C272" i="18"/>
  <c r="P263" i="18"/>
  <c r="R263" i="18" s="1"/>
  <c r="AJ263" i="18" s="1"/>
  <c r="C263" i="18"/>
  <c r="P254" i="18"/>
  <c r="R254" i="18" s="1"/>
  <c r="AJ254" i="18" s="1"/>
  <c r="C254" i="18"/>
  <c r="P245" i="18"/>
  <c r="R245" i="18" s="1"/>
  <c r="AJ245" i="18" s="1"/>
  <c r="AL245" i="18" s="1"/>
  <c r="AN245" i="18" s="1"/>
  <c r="C245" i="18"/>
  <c r="P236" i="18"/>
  <c r="R236" i="18" s="1"/>
  <c r="C236" i="18"/>
  <c r="P227" i="18"/>
  <c r="R227" i="18" s="1"/>
  <c r="C227" i="18"/>
  <c r="P218" i="18"/>
  <c r="R218" i="18" s="1"/>
  <c r="C218" i="18"/>
  <c r="P209" i="18"/>
  <c r="R209" i="18" s="1"/>
  <c r="C209" i="18"/>
  <c r="P200" i="18"/>
  <c r="R200" i="18" s="1"/>
  <c r="C200" i="18"/>
  <c r="P191" i="18"/>
  <c r="R191" i="18" s="1"/>
  <c r="C191" i="18"/>
  <c r="P182" i="18"/>
  <c r="R182" i="18" s="1"/>
  <c r="C182" i="18"/>
  <c r="P173" i="18"/>
  <c r="R173" i="18" s="1"/>
  <c r="C173" i="18"/>
  <c r="P164" i="18"/>
  <c r="R164" i="18" s="1"/>
  <c r="C164" i="18"/>
  <c r="P155" i="18"/>
  <c r="R155" i="18" s="1"/>
  <c r="C155" i="18"/>
  <c r="P146" i="18"/>
  <c r="R146" i="18" s="1"/>
  <c r="C146" i="18"/>
  <c r="P137" i="18"/>
  <c r="R137" i="18" s="1"/>
  <c r="C137" i="18"/>
  <c r="R119" i="18"/>
  <c r="C119" i="18"/>
  <c r="P110" i="18"/>
  <c r="R110" i="18" s="1"/>
  <c r="C110" i="18"/>
  <c r="P101" i="18"/>
  <c r="R101" i="18" s="1"/>
  <c r="C101" i="18"/>
  <c r="R92" i="18"/>
  <c r="C92" i="18"/>
  <c r="P83" i="18"/>
  <c r="R83" i="18" s="1"/>
  <c r="C83" i="18"/>
  <c r="P74" i="18"/>
  <c r="R74" i="18" s="1"/>
  <c r="P65" i="18"/>
  <c r="R65" i="18" s="1"/>
  <c r="C65" i="18"/>
  <c r="P56" i="18"/>
  <c r="R56" i="18" s="1"/>
  <c r="C56" i="18"/>
  <c r="P47" i="18"/>
  <c r="R47" i="18" s="1"/>
  <c r="C47" i="18"/>
  <c r="P38" i="18"/>
  <c r="R38" i="18" s="1"/>
  <c r="C38" i="18"/>
  <c r="P29" i="18"/>
  <c r="R29" i="18" s="1"/>
  <c r="AJ29" i="18" s="1"/>
  <c r="C29" i="18"/>
  <c r="P20" i="18"/>
  <c r="C20" i="18"/>
  <c r="AJ209" i="18" l="1"/>
  <c r="AJ200" i="18"/>
  <c r="AL200" i="18" s="1"/>
  <c r="AN200" i="18" s="1"/>
  <c r="AJ191" i="18"/>
  <c r="AL191" i="18" s="1"/>
  <c r="AN191" i="18" s="1"/>
  <c r="AJ182" i="18"/>
  <c r="AJ183" i="18" s="1"/>
  <c r="AL183" i="18" s="1"/>
  <c r="AJ155" i="18"/>
  <c r="AL155" i="18" s="1"/>
  <c r="AN155" i="18" s="1"/>
  <c r="AJ146" i="18"/>
  <c r="AJ147" i="18" s="1"/>
  <c r="AL147" i="18" s="1"/>
  <c r="AJ137" i="18"/>
  <c r="AL137" i="18" s="1"/>
  <c r="AN137" i="18" s="1"/>
  <c r="AK119" i="18"/>
  <c r="AJ119" i="18"/>
  <c r="AJ110" i="18"/>
  <c r="AL110" i="18" s="1"/>
  <c r="AN110" i="18" s="1"/>
  <c r="AO110" i="18" s="1"/>
  <c r="AP110" i="18" s="1"/>
  <c r="AJ92" i="18"/>
  <c r="AL92" i="18" s="1"/>
  <c r="AN92" i="18" s="1"/>
  <c r="AJ83" i="18"/>
  <c r="AL83" i="18" s="1"/>
  <c r="AN83" i="18" s="1"/>
  <c r="AK32" i="18"/>
  <c r="AL632" i="18"/>
  <c r="AN632" i="18" s="1"/>
  <c r="AJ633" i="18"/>
  <c r="AL633" i="18" s="1"/>
  <c r="AJ634" i="18"/>
  <c r="AM633" i="18"/>
  <c r="AK634" i="18"/>
  <c r="AM634" i="18" s="1"/>
  <c r="AK635" i="18"/>
  <c r="AL614" i="18"/>
  <c r="AN614" i="18" s="1"/>
  <c r="AO614" i="18" s="1"/>
  <c r="AP614" i="18" s="1"/>
  <c r="AL623" i="18"/>
  <c r="AN623" i="18" s="1"/>
  <c r="AJ624" i="18"/>
  <c r="AL624" i="18" s="1"/>
  <c r="AJ625" i="18"/>
  <c r="AM624" i="18"/>
  <c r="AK626" i="18"/>
  <c r="AK625" i="18"/>
  <c r="AM625" i="18" s="1"/>
  <c r="AL605" i="18"/>
  <c r="AN605" i="18" s="1"/>
  <c r="AO605" i="18" s="1"/>
  <c r="AP605" i="18" s="1"/>
  <c r="AJ607" i="18"/>
  <c r="AL607" i="18" s="1"/>
  <c r="AN607" i="18" s="1"/>
  <c r="AO607" i="18" s="1"/>
  <c r="AP607" i="18" s="1"/>
  <c r="AJ616" i="18"/>
  <c r="AL616" i="18" s="1"/>
  <c r="AM615" i="18"/>
  <c r="AN615" i="18" s="1"/>
  <c r="AK616" i="18"/>
  <c r="AM616" i="18" s="1"/>
  <c r="AK617" i="18"/>
  <c r="AJ609" i="18"/>
  <c r="AM608" i="18"/>
  <c r="AK609" i="18"/>
  <c r="AN606" i="18"/>
  <c r="AO606" i="18" s="1"/>
  <c r="AP606" i="18" s="1"/>
  <c r="AM599" i="18"/>
  <c r="AK600" i="18"/>
  <c r="AL596" i="18"/>
  <c r="AN596" i="18" s="1"/>
  <c r="AJ597" i="18"/>
  <c r="AL597" i="18" s="1"/>
  <c r="AN597" i="18" s="1"/>
  <c r="AO597" i="18" s="1"/>
  <c r="AP597" i="18" s="1"/>
  <c r="AJ598" i="18"/>
  <c r="AL587" i="18"/>
  <c r="AN587" i="18" s="1"/>
  <c r="AJ588" i="18"/>
  <c r="AL588" i="18" s="1"/>
  <c r="AJ589" i="18"/>
  <c r="AM588" i="18"/>
  <c r="AK590" i="18"/>
  <c r="AK589" i="18"/>
  <c r="AM589" i="18" s="1"/>
  <c r="AM579" i="18"/>
  <c r="AK581" i="18"/>
  <c r="AK580" i="18"/>
  <c r="AM580" i="18" s="1"/>
  <c r="AL578" i="18"/>
  <c r="AN578" i="18" s="1"/>
  <c r="AJ580" i="18"/>
  <c r="AJ579" i="18"/>
  <c r="AL579" i="18" s="1"/>
  <c r="AN579" i="18" s="1"/>
  <c r="AO579" i="18" s="1"/>
  <c r="AP579" i="18" s="1"/>
  <c r="AL569" i="18"/>
  <c r="AN569" i="18" s="1"/>
  <c r="AJ571" i="18"/>
  <c r="AJ570" i="18"/>
  <c r="AL570" i="18" s="1"/>
  <c r="AM570" i="18"/>
  <c r="AK571" i="18"/>
  <c r="AM571" i="18" s="1"/>
  <c r="AK572" i="18"/>
  <c r="AM561" i="18"/>
  <c r="AK562" i="18"/>
  <c r="AM562" i="18" s="1"/>
  <c r="AK563" i="18"/>
  <c r="AL560" i="18"/>
  <c r="AN560" i="18" s="1"/>
  <c r="AJ562" i="18"/>
  <c r="AJ561" i="18"/>
  <c r="AL561" i="18" s="1"/>
  <c r="AJ544" i="18"/>
  <c r="AL544" i="18" s="1"/>
  <c r="AL542" i="18"/>
  <c r="AN542" i="18" s="1"/>
  <c r="AM552" i="18"/>
  <c r="AK554" i="18"/>
  <c r="AK553" i="18"/>
  <c r="AM553" i="18" s="1"/>
  <c r="AL551" i="18"/>
  <c r="AN551" i="18" s="1"/>
  <c r="AJ552" i="18"/>
  <c r="AL552" i="18" s="1"/>
  <c r="AN552" i="18" s="1"/>
  <c r="AO552" i="18" s="1"/>
  <c r="AP552" i="18" s="1"/>
  <c r="AJ553" i="18"/>
  <c r="AL533" i="18"/>
  <c r="AN533" i="18" s="1"/>
  <c r="AO533" i="18" s="1"/>
  <c r="AP533" i="18" s="1"/>
  <c r="AJ535" i="18"/>
  <c r="AJ536" i="18" s="1"/>
  <c r="AL536" i="18" s="1"/>
  <c r="AJ545" i="18"/>
  <c r="AL545" i="18" s="1"/>
  <c r="AJ546" i="18"/>
  <c r="AM543" i="18"/>
  <c r="AN543" i="18" s="1"/>
  <c r="AK544" i="18"/>
  <c r="AM544" i="18" s="1"/>
  <c r="AK545" i="18"/>
  <c r="AO542" i="18"/>
  <c r="AP542" i="18" s="1"/>
  <c r="AM536" i="18"/>
  <c r="AK537" i="18"/>
  <c r="AL535" i="18"/>
  <c r="AN535" i="18" s="1"/>
  <c r="AO535" i="18" s="1"/>
  <c r="AP535" i="18" s="1"/>
  <c r="AJ537" i="18"/>
  <c r="AN534" i="18"/>
  <c r="AO534" i="18" s="1"/>
  <c r="AP534" i="18" s="1"/>
  <c r="AM527" i="18"/>
  <c r="AK528" i="18"/>
  <c r="AL524" i="18"/>
  <c r="AN524" i="18" s="1"/>
  <c r="AJ525" i="18"/>
  <c r="AL525" i="18" s="1"/>
  <c r="AN525" i="18" s="1"/>
  <c r="AO525" i="18" s="1"/>
  <c r="AP525" i="18" s="1"/>
  <c r="AJ526" i="18"/>
  <c r="AM516" i="18"/>
  <c r="AK517" i="18"/>
  <c r="AM517" i="18" s="1"/>
  <c r="AK518" i="18"/>
  <c r="AL515" i="18"/>
  <c r="AN515" i="18" s="1"/>
  <c r="AJ516" i="18"/>
  <c r="AL516" i="18" s="1"/>
  <c r="AN516" i="18" s="1"/>
  <c r="AO516" i="18" s="1"/>
  <c r="AP516" i="18" s="1"/>
  <c r="AJ517" i="18"/>
  <c r="AL506" i="18"/>
  <c r="AN506" i="18" s="1"/>
  <c r="AJ508" i="18"/>
  <c r="AJ507" i="18"/>
  <c r="AL507" i="18" s="1"/>
  <c r="AM507" i="18"/>
  <c r="AK508" i="18"/>
  <c r="AM508" i="18" s="1"/>
  <c r="AK509" i="18"/>
  <c r="AL497" i="18"/>
  <c r="AN497" i="18" s="1"/>
  <c r="AJ498" i="18"/>
  <c r="AL498" i="18" s="1"/>
  <c r="AJ499" i="18"/>
  <c r="AM498" i="18"/>
  <c r="AK499" i="18"/>
  <c r="AM499" i="18" s="1"/>
  <c r="AK500" i="18"/>
  <c r="AM489" i="18"/>
  <c r="AK490" i="18"/>
  <c r="AM490" i="18" s="1"/>
  <c r="AK491" i="18"/>
  <c r="AL488" i="18"/>
  <c r="AN488" i="18" s="1"/>
  <c r="AJ489" i="18"/>
  <c r="AL489" i="18" s="1"/>
  <c r="AJ490" i="18"/>
  <c r="AJ472" i="18"/>
  <c r="AJ474" i="18" s="1"/>
  <c r="AL470" i="18"/>
  <c r="AN470" i="18" s="1"/>
  <c r="AO470" i="18" s="1"/>
  <c r="AP470" i="18" s="1"/>
  <c r="AM480" i="18"/>
  <c r="AK481" i="18"/>
  <c r="AM481" i="18" s="1"/>
  <c r="AK482" i="18"/>
  <c r="AL479" i="18"/>
  <c r="AN479" i="18" s="1"/>
  <c r="AJ481" i="18"/>
  <c r="AJ480" i="18"/>
  <c r="AL480" i="18" s="1"/>
  <c r="AN480" i="18" s="1"/>
  <c r="AO480" i="18" s="1"/>
  <c r="AP480" i="18" s="1"/>
  <c r="AJ463" i="18"/>
  <c r="AL463" i="18" s="1"/>
  <c r="AN463" i="18" s="1"/>
  <c r="AO463" i="18" s="1"/>
  <c r="AP463" i="18" s="1"/>
  <c r="AJ462" i="18"/>
  <c r="AL462" i="18" s="1"/>
  <c r="AN462" i="18" s="1"/>
  <c r="AO462" i="18" s="1"/>
  <c r="AP462" i="18" s="1"/>
  <c r="AJ471" i="18"/>
  <c r="AL471" i="18" s="1"/>
  <c r="AL472" i="18"/>
  <c r="AJ473" i="18"/>
  <c r="AL473" i="18" s="1"/>
  <c r="AM471" i="18"/>
  <c r="AN471" i="18" s="1"/>
  <c r="AO471" i="18" s="1"/>
  <c r="AP471" i="18" s="1"/>
  <c r="AK473" i="18"/>
  <c r="AK472" i="18"/>
  <c r="AM472" i="18" s="1"/>
  <c r="AM464" i="18"/>
  <c r="AK465" i="18"/>
  <c r="AO461" i="18"/>
  <c r="AP461" i="18" s="1"/>
  <c r="AM455" i="18"/>
  <c r="AK456" i="18"/>
  <c r="AL452" i="18"/>
  <c r="AN452" i="18" s="1"/>
  <c r="AJ453" i="18"/>
  <c r="AL453" i="18" s="1"/>
  <c r="AN453" i="18" s="1"/>
  <c r="AO453" i="18" s="1"/>
  <c r="AP453" i="18" s="1"/>
  <c r="AJ454" i="18"/>
  <c r="AM444" i="18"/>
  <c r="AK446" i="18"/>
  <c r="AK445" i="18"/>
  <c r="AM445" i="18" s="1"/>
  <c r="AL443" i="18"/>
  <c r="AN443" i="18" s="1"/>
  <c r="AJ445" i="18"/>
  <c r="AJ444" i="18"/>
  <c r="AL444" i="18" s="1"/>
  <c r="AM435" i="18"/>
  <c r="AK437" i="18"/>
  <c r="AK436" i="18"/>
  <c r="AM436" i="18" s="1"/>
  <c r="AL434" i="18"/>
  <c r="AN434" i="18" s="1"/>
  <c r="AJ435" i="18"/>
  <c r="AL435" i="18" s="1"/>
  <c r="AN435" i="18" s="1"/>
  <c r="AO435" i="18" s="1"/>
  <c r="AP435" i="18" s="1"/>
  <c r="AJ436" i="18"/>
  <c r="AL425" i="18"/>
  <c r="AN425" i="18" s="1"/>
  <c r="AJ427" i="18"/>
  <c r="AJ426" i="18"/>
  <c r="AL426" i="18" s="1"/>
  <c r="AM426" i="18"/>
  <c r="AK427" i="18"/>
  <c r="AM427" i="18" s="1"/>
  <c r="AK428" i="18"/>
  <c r="AM417" i="18"/>
  <c r="AK419" i="18"/>
  <c r="AK418" i="18"/>
  <c r="AM418" i="18" s="1"/>
  <c r="AL416" i="18"/>
  <c r="AN416" i="18" s="1"/>
  <c r="AJ417" i="18"/>
  <c r="AL417" i="18" s="1"/>
  <c r="AN417" i="18" s="1"/>
  <c r="AO417" i="18" s="1"/>
  <c r="AP417" i="18" s="1"/>
  <c r="AJ418" i="18"/>
  <c r="AL398" i="18"/>
  <c r="AN398" i="18" s="1"/>
  <c r="AO398" i="18" s="1"/>
  <c r="AP398" i="18" s="1"/>
  <c r="AJ400" i="18"/>
  <c r="AL400" i="18" s="1"/>
  <c r="AM408" i="18"/>
  <c r="AK409" i="18"/>
  <c r="AM409" i="18" s="1"/>
  <c r="AK410" i="18"/>
  <c r="AL407" i="18"/>
  <c r="AN407" i="18" s="1"/>
  <c r="AJ409" i="18"/>
  <c r="AJ408" i="18"/>
  <c r="AL408" i="18" s="1"/>
  <c r="AL389" i="18"/>
  <c r="AN389" i="18" s="1"/>
  <c r="AO389" i="18" s="1"/>
  <c r="AP389" i="18" s="1"/>
  <c r="AJ391" i="18"/>
  <c r="AJ393" i="18" s="1"/>
  <c r="AM399" i="18"/>
  <c r="AN399" i="18" s="1"/>
  <c r="AK401" i="18"/>
  <c r="AK400" i="18"/>
  <c r="AM400" i="18" s="1"/>
  <c r="AJ392" i="18"/>
  <c r="AL392" i="18" s="1"/>
  <c r="AM392" i="18"/>
  <c r="AK393" i="18"/>
  <c r="AN390" i="18"/>
  <c r="AO390" i="18" s="1"/>
  <c r="AP390" i="18" s="1"/>
  <c r="AL380" i="18"/>
  <c r="AN380" i="18" s="1"/>
  <c r="AJ381" i="18"/>
  <c r="AL381" i="18" s="1"/>
  <c r="AN381" i="18" s="1"/>
  <c r="AO381" i="18" s="1"/>
  <c r="AP381" i="18" s="1"/>
  <c r="AJ382" i="18"/>
  <c r="AM383" i="18"/>
  <c r="AK384" i="18"/>
  <c r="AM372" i="18"/>
  <c r="AK374" i="18"/>
  <c r="AK373" i="18"/>
  <c r="AM373" i="18" s="1"/>
  <c r="AL371" i="18"/>
  <c r="AN371" i="18" s="1"/>
  <c r="AJ373" i="18"/>
  <c r="AJ372" i="18"/>
  <c r="AL372" i="18" s="1"/>
  <c r="AM363" i="18"/>
  <c r="AK364" i="18"/>
  <c r="AM364" i="18" s="1"/>
  <c r="AK365" i="18"/>
  <c r="AL362" i="18"/>
  <c r="AN362" i="18" s="1"/>
  <c r="AJ364" i="18"/>
  <c r="AJ363" i="18"/>
  <c r="AL363" i="18" s="1"/>
  <c r="AN363" i="18" s="1"/>
  <c r="AO363" i="18" s="1"/>
  <c r="AP363" i="18" s="1"/>
  <c r="AM354" i="18"/>
  <c r="AK355" i="18"/>
  <c r="AM355" i="18" s="1"/>
  <c r="AK356" i="18"/>
  <c r="AL353" i="18"/>
  <c r="AN353" i="18" s="1"/>
  <c r="AJ355" i="18"/>
  <c r="AJ354" i="18"/>
  <c r="AL354" i="18" s="1"/>
  <c r="AN354" i="18" s="1"/>
  <c r="AO354" i="18" s="1"/>
  <c r="AP354" i="18" s="1"/>
  <c r="AL344" i="18"/>
  <c r="AN344" i="18" s="1"/>
  <c r="AJ346" i="18"/>
  <c r="AJ345" i="18"/>
  <c r="AL345" i="18" s="1"/>
  <c r="AM345" i="18"/>
  <c r="AK347" i="18"/>
  <c r="AK346" i="18"/>
  <c r="AM346" i="18" s="1"/>
  <c r="AL326" i="18"/>
  <c r="AN326" i="18" s="1"/>
  <c r="AO326" i="18" s="1"/>
  <c r="AP326" i="18" s="1"/>
  <c r="AJ328" i="18"/>
  <c r="AJ330" i="18" s="1"/>
  <c r="AL335" i="18"/>
  <c r="AN335" i="18" s="1"/>
  <c r="AJ336" i="18"/>
  <c r="AL336" i="18" s="1"/>
  <c r="AJ337" i="18"/>
  <c r="AM336" i="18"/>
  <c r="AK338" i="18"/>
  <c r="AK337" i="18"/>
  <c r="AM337" i="18" s="1"/>
  <c r="AJ319" i="18"/>
  <c r="AL319" i="18" s="1"/>
  <c r="AN319" i="18" s="1"/>
  <c r="AO319" i="18" s="1"/>
  <c r="AP319" i="18" s="1"/>
  <c r="AJ318" i="18"/>
  <c r="AL318" i="18" s="1"/>
  <c r="AN318" i="18" s="1"/>
  <c r="AO318" i="18" s="1"/>
  <c r="AP318" i="18" s="1"/>
  <c r="AM327" i="18"/>
  <c r="AN327" i="18" s="1"/>
  <c r="AO327" i="18" s="1"/>
  <c r="AP327" i="18" s="1"/>
  <c r="AK328" i="18"/>
  <c r="AM328" i="18" s="1"/>
  <c r="AK329" i="18"/>
  <c r="AJ320" i="18"/>
  <c r="AL320" i="18" s="1"/>
  <c r="AJ321" i="18"/>
  <c r="AM320" i="18"/>
  <c r="AK321" i="18"/>
  <c r="AO317" i="18"/>
  <c r="AP317" i="18" s="1"/>
  <c r="AM311" i="18"/>
  <c r="AK312" i="18"/>
  <c r="AL308" i="18"/>
  <c r="AN308" i="18" s="1"/>
  <c r="AJ309" i="18"/>
  <c r="AL309" i="18" s="1"/>
  <c r="AN309" i="18" s="1"/>
  <c r="AO309" i="18" s="1"/>
  <c r="AP309" i="18" s="1"/>
  <c r="AJ310" i="18"/>
  <c r="AM300" i="18"/>
  <c r="AK302" i="18"/>
  <c r="AK301" i="18"/>
  <c r="AM301" i="18" s="1"/>
  <c r="AL299" i="18"/>
  <c r="AN299" i="18" s="1"/>
  <c r="AJ300" i="18"/>
  <c r="AL300" i="18" s="1"/>
  <c r="AN300" i="18" s="1"/>
  <c r="AO300" i="18" s="1"/>
  <c r="AP300" i="18" s="1"/>
  <c r="AJ301" i="18"/>
  <c r="AM291" i="18"/>
  <c r="AK293" i="18"/>
  <c r="AK292" i="18"/>
  <c r="AM292" i="18" s="1"/>
  <c r="AL290" i="18"/>
  <c r="AN290" i="18" s="1"/>
  <c r="AJ292" i="18"/>
  <c r="AJ291" i="18"/>
  <c r="AL291" i="18" s="1"/>
  <c r="AN291" i="18" s="1"/>
  <c r="AO291" i="18" s="1"/>
  <c r="AP291" i="18" s="1"/>
  <c r="AL281" i="18"/>
  <c r="AN281" i="18" s="1"/>
  <c r="AJ283" i="18"/>
  <c r="AJ282" i="18"/>
  <c r="AL282" i="18" s="1"/>
  <c r="AM282" i="18"/>
  <c r="AK283" i="18"/>
  <c r="AM283" i="18" s="1"/>
  <c r="AK284" i="18"/>
  <c r="AM272" i="18"/>
  <c r="AL272" i="18"/>
  <c r="AM273" i="18"/>
  <c r="AM264" i="18"/>
  <c r="AK265" i="18"/>
  <c r="AM265" i="18" s="1"/>
  <c r="AK266" i="18"/>
  <c r="AL263" i="18"/>
  <c r="AN263" i="18" s="1"/>
  <c r="AJ264" i="18"/>
  <c r="AL264" i="18" s="1"/>
  <c r="AJ265" i="18"/>
  <c r="AJ255" i="18"/>
  <c r="AL255" i="18" s="1"/>
  <c r="AM254" i="18"/>
  <c r="AL254" i="18"/>
  <c r="AK248" i="18"/>
  <c r="AM248" i="18" s="1"/>
  <c r="AJ247" i="18"/>
  <c r="AJ248" i="18" s="1"/>
  <c r="AL248" i="18" s="1"/>
  <c r="AJ246" i="18"/>
  <c r="AL246" i="18" s="1"/>
  <c r="AN246" i="18" s="1"/>
  <c r="AO246" i="18" s="1"/>
  <c r="AP246" i="18" s="1"/>
  <c r="AM255" i="18"/>
  <c r="AJ236" i="18"/>
  <c r="AJ237" i="18" s="1"/>
  <c r="AL237" i="18" s="1"/>
  <c r="AK249" i="18"/>
  <c r="AO245" i="18"/>
  <c r="AP245" i="18" s="1"/>
  <c r="AM237" i="18"/>
  <c r="AK238" i="18"/>
  <c r="AM238" i="18" s="1"/>
  <c r="AK239" i="18"/>
  <c r="AL227" i="18"/>
  <c r="AN227" i="18" s="1"/>
  <c r="AJ228" i="18"/>
  <c r="AL228" i="18" s="1"/>
  <c r="AJ229" i="18"/>
  <c r="AM228" i="18"/>
  <c r="AK229" i="18"/>
  <c r="AM229" i="18" s="1"/>
  <c r="AK230" i="18"/>
  <c r="AM219" i="18"/>
  <c r="AK220" i="18"/>
  <c r="AM220" i="18" s="1"/>
  <c r="AK221" i="18"/>
  <c r="AL218" i="18"/>
  <c r="AN218" i="18" s="1"/>
  <c r="AJ219" i="18"/>
  <c r="AL219" i="18" s="1"/>
  <c r="AJ220" i="18"/>
  <c r="AL209" i="18"/>
  <c r="AN209" i="18" s="1"/>
  <c r="AJ210" i="18"/>
  <c r="AL210" i="18" s="1"/>
  <c r="AJ211" i="18"/>
  <c r="AM210" i="18"/>
  <c r="AK212" i="18"/>
  <c r="AK211" i="18"/>
  <c r="AM211" i="18" s="1"/>
  <c r="AJ201" i="18"/>
  <c r="AL201" i="18" s="1"/>
  <c r="AJ202" i="18"/>
  <c r="AM201" i="18"/>
  <c r="AK202" i="18"/>
  <c r="AM202" i="18" s="1"/>
  <c r="AK203" i="18"/>
  <c r="AJ192" i="18"/>
  <c r="AL192" i="18" s="1"/>
  <c r="AJ193" i="18"/>
  <c r="AM192" i="18"/>
  <c r="AK193" i="18"/>
  <c r="AM193" i="18" s="1"/>
  <c r="AJ186" i="18"/>
  <c r="AM183" i="18"/>
  <c r="AK184" i="18"/>
  <c r="AM184" i="18" s="1"/>
  <c r="AK175" i="18"/>
  <c r="AM175" i="18" s="1"/>
  <c r="AL173" i="18"/>
  <c r="AN173" i="18" s="1"/>
  <c r="AJ174" i="18"/>
  <c r="AL174" i="18" s="1"/>
  <c r="AN174" i="18" s="1"/>
  <c r="AO174" i="18" s="1"/>
  <c r="AP174" i="18" s="1"/>
  <c r="AL164" i="18"/>
  <c r="AN164" i="18" s="1"/>
  <c r="AJ165" i="18"/>
  <c r="AL165" i="18" s="1"/>
  <c r="AJ166" i="18"/>
  <c r="AM165" i="18"/>
  <c r="AK166" i="18"/>
  <c r="AM166" i="18" s="1"/>
  <c r="AK167" i="18"/>
  <c r="AJ157" i="18"/>
  <c r="AM156" i="18"/>
  <c r="AK157" i="18"/>
  <c r="AM157" i="18" s="1"/>
  <c r="AK158" i="18"/>
  <c r="AM147" i="18"/>
  <c r="AK148" i="18"/>
  <c r="AM148" i="18" s="1"/>
  <c r="AK149" i="18"/>
  <c r="AJ148" i="18"/>
  <c r="AJ139" i="18"/>
  <c r="AM138" i="18"/>
  <c r="AK139" i="18"/>
  <c r="AM139" i="18" s="1"/>
  <c r="AK140" i="18"/>
  <c r="AL128" i="18"/>
  <c r="AN128" i="18" s="1"/>
  <c r="AJ129" i="18"/>
  <c r="AL129" i="18" s="1"/>
  <c r="AM129" i="18"/>
  <c r="AK130" i="18"/>
  <c r="AM130" i="18" s="1"/>
  <c r="AK131" i="18"/>
  <c r="AL119" i="18"/>
  <c r="AJ120" i="18"/>
  <c r="AL120" i="18" s="1"/>
  <c r="AM111" i="18"/>
  <c r="AK112" i="18"/>
  <c r="AM112" i="18" s="1"/>
  <c r="AM102" i="18"/>
  <c r="AM104" i="18"/>
  <c r="AK105" i="18"/>
  <c r="AL101" i="18"/>
  <c r="AN101" i="18" s="1"/>
  <c r="AJ102" i="18"/>
  <c r="AL102" i="18" s="1"/>
  <c r="AM93" i="18"/>
  <c r="AK94" i="18"/>
  <c r="AM94" i="18" s="1"/>
  <c r="AK95" i="18"/>
  <c r="AJ84" i="18"/>
  <c r="AL84" i="18" s="1"/>
  <c r="AM84" i="18"/>
  <c r="AK85" i="18"/>
  <c r="AM85" i="18" s="1"/>
  <c r="AK86" i="18"/>
  <c r="AM75" i="18"/>
  <c r="AK76" i="18"/>
  <c r="AM76" i="18" s="1"/>
  <c r="AK77" i="18"/>
  <c r="AL74" i="18"/>
  <c r="AN74" i="18" s="1"/>
  <c r="AJ75" i="18"/>
  <c r="AL75" i="18" s="1"/>
  <c r="AL65" i="18"/>
  <c r="AN65" i="18" s="1"/>
  <c r="AJ66" i="18"/>
  <c r="AL66" i="18" s="1"/>
  <c r="AJ67" i="18"/>
  <c r="AM66" i="18"/>
  <c r="AK67" i="18"/>
  <c r="AM67" i="18" s="1"/>
  <c r="AK68" i="18"/>
  <c r="AL56" i="18"/>
  <c r="AN56" i="18" s="1"/>
  <c r="AJ57" i="18"/>
  <c r="AL57" i="18" s="1"/>
  <c r="AM57" i="18"/>
  <c r="AK58" i="18"/>
  <c r="AM58" i="18" s="1"/>
  <c r="AL54" i="18"/>
  <c r="AJ55" i="18"/>
  <c r="AL55" i="18" s="1"/>
  <c r="AM48" i="18"/>
  <c r="AK50" i="18"/>
  <c r="AK49" i="18"/>
  <c r="AM49" i="18" s="1"/>
  <c r="AL47" i="18"/>
  <c r="AN47" i="18" s="1"/>
  <c r="AJ48" i="18"/>
  <c r="AL48" i="18" s="1"/>
  <c r="AJ49" i="18"/>
  <c r="AK40" i="18"/>
  <c r="AM40" i="18" s="1"/>
  <c r="AM39" i="18"/>
  <c r="AM32" i="18"/>
  <c r="AK33" i="18"/>
  <c r="AL29" i="18"/>
  <c r="AN29" i="18" s="1"/>
  <c r="AJ30" i="18"/>
  <c r="AL30" i="18" s="1"/>
  <c r="AN30" i="18" s="1"/>
  <c r="AO30" i="18" s="1"/>
  <c r="AP30" i="18" s="1"/>
  <c r="R20" i="18"/>
  <c r="AJ20" i="18" s="1"/>
  <c r="T92" i="18"/>
  <c r="V92" i="18" s="1"/>
  <c r="T146" i="18"/>
  <c r="U146" i="18" s="1"/>
  <c r="T218" i="18"/>
  <c r="U218" i="18" s="1"/>
  <c r="T236" i="18"/>
  <c r="U236" i="18" s="1"/>
  <c r="T290" i="18"/>
  <c r="V290" i="18" s="1"/>
  <c r="T308" i="18"/>
  <c r="U308" i="18" s="1"/>
  <c r="T380" i="18"/>
  <c r="V380" i="18" s="1"/>
  <c r="T434" i="18"/>
  <c r="V434" i="18" s="1"/>
  <c r="T506" i="18"/>
  <c r="V506" i="18" s="1"/>
  <c r="T578" i="18"/>
  <c r="V578" i="18" s="1"/>
  <c r="T83" i="18"/>
  <c r="U83" i="18" s="1"/>
  <c r="T101" i="18"/>
  <c r="U101" i="18" s="1"/>
  <c r="T173" i="18"/>
  <c r="U173" i="18" s="1"/>
  <c r="T209" i="18"/>
  <c r="U209" i="18" s="1"/>
  <c r="T227" i="18"/>
  <c r="V227" i="18" s="1"/>
  <c r="T281" i="18"/>
  <c r="V281" i="18" s="1"/>
  <c r="T299" i="18"/>
  <c r="V299" i="18" s="1"/>
  <c r="T443" i="18"/>
  <c r="V443" i="18" s="1"/>
  <c r="T515" i="18"/>
  <c r="U515" i="18" s="1"/>
  <c r="T587" i="18"/>
  <c r="V587" i="18" s="1"/>
  <c r="T605" i="18"/>
  <c r="V605" i="18" s="1"/>
  <c r="T47" i="18"/>
  <c r="V47" i="18" s="1"/>
  <c r="T119" i="18"/>
  <c r="V119" i="18" s="1"/>
  <c r="T191" i="18"/>
  <c r="V191" i="18" s="1"/>
  <c r="T263" i="18"/>
  <c r="V263" i="18" s="1"/>
  <c r="T452" i="18"/>
  <c r="V452" i="18" s="1"/>
  <c r="T596" i="18"/>
  <c r="V596" i="18" s="1"/>
  <c r="T353" i="18"/>
  <c r="U353" i="18" s="1"/>
  <c r="T425" i="18"/>
  <c r="U425" i="18" s="1"/>
  <c r="T497" i="18"/>
  <c r="V497" i="18" s="1"/>
  <c r="T569" i="18"/>
  <c r="V569" i="18" s="1"/>
  <c r="T38" i="18"/>
  <c r="U38" i="18" s="1"/>
  <c r="T542" i="18"/>
  <c r="V542" i="18" s="1"/>
  <c r="T614" i="18"/>
  <c r="U614" i="18" s="1"/>
  <c r="T200" i="18"/>
  <c r="V200" i="18" s="1"/>
  <c r="T344" i="18"/>
  <c r="U344" i="18" s="1"/>
  <c r="T416" i="18"/>
  <c r="U416" i="18" s="1"/>
  <c r="T632" i="18"/>
  <c r="U632" i="18" s="1"/>
  <c r="T245" i="18"/>
  <c r="V245" i="18" s="1"/>
  <c r="T461" i="18"/>
  <c r="V461" i="18" s="1"/>
  <c r="T362" i="18"/>
  <c r="V362" i="18" s="1"/>
  <c r="T254" i="18"/>
  <c r="U254" i="18" s="1"/>
  <c r="T29" i="18"/>
  <c r="V29" i="18" s="1"/>
  <c r="T272" i="18"/>
  <c r="V272" i="18" s="1"/>
  <c r="T317" i="18"/>
  <c r="V317" i="18" s="1"/>
  <c r="T335" i="18"/>
  <c r="U335" i="18" s="1"/>
  <c r="T407" i="18"/>
  <c r="V407" i="18" s="1"/>
  <c r="T470" i="18"/>
  <c r="U470" i="18" s="1"/>
  <c r="T56" i="18"/>
  <c r="V56" i="18" s="1"/>
  <c r="T110" i="18"/>
  <c r="U110" i="18" s="1"/>
  <c r="T182" i="18"/>
  <c r="U182" i="18" s="1"/>
  <c r="T65" i="18"/>
  <c r="U65" i="18" s="1"/>
  <c r="T137" i="18"/>
  <c r="U137" i="18" s="1"/>
  <c r="T524" i="18"/>
  <c r="U524" i="18" s="1"/>
  <c r="T533" i="18"/>
  <c r="T155" i="18"/>
  <c r="V155" i="18" s="1"/>
  <c r="T326" i="18"/>
  <c r="U326" i="18" s="1"/>
  <c r="T371" i="18"/>
  <c r="U371" i="18" s="1"/>
  <c r="T398" i="18"/>
  <c r="V398" i="18" s="1"/>
  <c r="T488" i="18"/>
  <c r="T551" i="18"/>
  <c r="U551" i="18" s="1"/>
  <c r="T560" i="18"/>
  <c r="T623" i="18"/>
  <c r="V623" i="18" s="1"/>
  <c r="T164" i="18"/>
  <c r="T74" i="18"/>
  <c r="T389" i="18"/>
  <c r="T479" i="18"/>
  <c r="AK194" i="18" l="1"/>
  <c r="AJ184" i="18"/>
  <c r="AK185" i="18"/>
  <c r="AN183" i="18"/>
  <c r="AO183" i="18" s="1"/>
  <c r="AP183" i="18" s="1"/>
  <c r="AL182" i="18"/>
  <c r="AN182" i="18" s="1"/>
  <c r="AO182" i="18" s="1"/>
  <c r="AP182" i="18" s="1"/>
  <c r="AK176" i="18"/>
  <c r="AM176" i="18" s="1"/>
  <c r="AJ175" i="18"/>
  <c r="AL175" i="18" s="1"/>
  <c r="AN175" i="18" s="1"/>
  <c r="AO175" i="18" s="1"/>
  <c r="AP175" i="18" s="1"/>
  <c r="AJ156" i="18"/>
  <c r="AL156" i="18" s="1"/>
  <c r="AN156" i="18" s="1"/>
  <c r="AO156" i="18" s="1"/>
  <c r="AP156" i="18" s="1"/>
  <c r="AL146" i="18"/>
  <c r="AN146" i="18" s="1"/>
  <c r="AO146" i="18" s="1"/>
  <c r="AP146" i="18" s="1"/>
  <c r="AJ138" i="18"/>
  <c r="AL138" i="18" s="1"/>
  <c r="AN138" i="18" s="1"/>
  <c r="AO138" i="18" s="1"/>
  <c r="AP138" i="18" s="1"/>
  <c r="AM119" i="18"/>
  <c r="AK120" i="18"/>
  <c r="AM120" i="18" s="1"/>
  <c r="AJ121" i="18"/>
  <c r="AK121" i="18"/>
  <c r="AN119" i="18"/>
  <c r="AO119" i="18" s="1"/>
  <c r="AP119" i="18" s="1"/>
  <c r="AK113" i="18"/>
  <c r="AM113" i="18" s="1"/>
  <c r="AJ111" i="18"/>
  <c r="AJ103" i="18"/>
  <c r="AL103" i="18" s="1"/>
  <c r="AN103" i="18" s="1"/>
  <c r="AO103" i="18" s="1"/>
  <c r="AP103" i="18" s="1"/>
  <c r="AJ130" i="18"/>
  <c r="AL130" i="18" s="1"/>
  <c r="AN130" i="18" s="1"/>
  <c r="AO130" i="18" s="1"/>
  <c r="AP130" i="18" s="1"/>
  <c r="AJ93" i="18"/>
  <c r="AL93" i="18" s="1"/>
  <c r="AN93" i="18" s="1"/>
  <c r="AO93" i="18" s="1"/>
  <c r="AP93" i="18" s="1"/>
  <c r="AJ85" i="18"/>
  <c r="AL85" i="18" s="1"/>
  <c r="AN85" i="18" s="1"/>
  <c r="AO85" i="18" s="1"/>
  <c r="AP85" i="18" s="1"/>
  <c r="AJ76" i="18"/>
  <c r="AL76" i="18" s="1"/>
  <c r="AN76" i="18" s="1"/>
  <c r="AO76" i="18" s="1"/>
  <c r="AP76" i="18" s="1"/>
  <c r="AK59" i="18"/>
  <c r="AM59" i="18" s="1"/>
  <c r="AJ58" i="18"/>
  <c r="AL58" i="18" s="1"/>
  <c r="AN58" i="18" s="1"/>
  <c r="AO58" i="18" s="1"/>
  <c r="AP58" i="18" s="1"/>
  <c r="AK41" i="18"/>
  <c r="AM41" i="18" s="1"/>
  <c r="AJ31" i="18"/>
  <c r="AJ32" i="18" s="1"/>
  <c r="AL32" i="18" s="1"/>
  <c r="AN32" i="18" s="1"/>
  <c r="AO32" i="18" s="1"/>
  <c r="AP32" i="18" s="1"/>
  <c r="AL634" i="18"/>
  <c r="AN634" i="18" s="1"/>
  <c r="AO634" i="18" s="1"/>
  <c r="AP634" i="18" s="1"/>
  <c r="AJ635" i="18"/>
  <c r="AL635" i="18" s="1"/>
  <c r="AJ636" i="18"/>
  <c r="AM635" i="18"/>
  <c r="AK636" i="18"/>
  <c r="AN633" i="18"/>
  <c r="AO633" i="18" s="1"/>
  <c r="AP633" i="18" s="1"/>
  <c r="AO632" i="18"/>
  <c r="AP632" i="18" s="1"/>
  <c r="AJ618" i="18"/>
  <c r="AL618" i="18" s="1"/>
  <c r="AN624" i="18"/>
  <c r="AO624" i="18" s="1"/>
  <c r="AP624" i="18" s="1"/>
  <c r="AL625" i="18"/>
  <c r="AN625" i="18" s="1"/>
  <c r="AO625" i="18" s="1"/>
  <c r="AP625" i="18" s="1"/>
  <c r="AJ627" i="18"/>
  <c r="AJ626" i="18"/>
  <c r="AL626" i="18" s="1"/>
  <c r="AN626" i="18" s="1"/>
  <c r="AO626" i="18" s="1"/>
  <c r="AP626" i="18" s="1"/>
  <c r="AM626" i="18"/>
  <c r="AK627" i="18"/>
  <c r="AO623" i="18"/>
  <c r="AP623" i="18" s="1"/>
  <c r="AJ608" i="18"/>
  <c r="AL608" i="18" s="1"/>
  <c r="AJ617" i="18"/>
  <c r="AL617" i="18" s="1"/>
  <c r="AO615" i="18"/>
  <c r="AP615" i="18" s="1"/>
  <c r="AM617" i="18"/>
  <c r="AK618" i="18"/>
  <c r="AJ619" i="18"/>
  <c r="AN616" i="18"/>
  <c r="AO616" i="18" s="1"/>
  <c r="AP616" i="18" s="1"/>
  <c r="AN608" i="18"/>
  <c r="AL609" i="18"/>
  <c r="AJ610" i="18"/>
  <c r="AM609" i="18"/>
  <c r="AK610" i="18"/>
  <c r="AO596" i="18"/>
  <c r="AP596" i="18" s="1"/>
  <c r="AM600" i="18"/>
  <c r="AK601" i="18"/>
  <c r="AL598" i="18"/>
  <c r="AN598" i="18" s="1"/>
  <c r="AO598" i="18" s="1"/>
  <c r="AP598" i="18" s="1"/>
  <c r="AJ599" i="18"/>
  <c r="AL599" i="18" s="1"/>
  <c r="AN599" i="18" s="1"/>
  <c r="AO599" i="18" s="1"/>
  <c r="AP599" i="18" s="1"/>
  <c r="AJ600" i="18"/>
  <c r="AL589" i="18"/>
  <c r="AN589" i="18" s="1"/>
  <c r="AO589" i="18" s="1"/>
  <c r="AP589" i="18" s="1"/>
  <c r="AJ591" i="18"/>
  <c r="AJ590" i="18"/>
  <c r="AL590" i="18" s="1"/>
  <c r="AN588" i="18"/>
  <c r="AO588" i="18" s="1"/>
  <c r="AP588" i="18" s="1"/>
  <c r="AM590" i="18"/>
  <c r="AK591" i="18"/>
  <c r="AO587" i="18"/>
  <c r="AP587" i="18" s="1"/>
  <c r="AO578" i="18"/>
  <c r="AP578" i="18" s="1"/>
  <c r="AM581" i="18"/>
  <c r="AK582" i="18"/>
  <c r="AL580" i="18"/>
  <c r="AN580" i="18" s="1"/>
  <c r="AO580" i="18" s="1"/>
  <c r="AP580" i="18" s="1"/>
  <c r="AJ581" i="18"/>
  <c r="AL581" i="18" s="1"/>
  <c r="AJ582" i="18"/>
  <c r="AN570" i="18"/>
  <c r="AO570" i="18" s="1"/>
  <c r="AP570" i="18" s="1"/>
  <c r="AM572" i="18"/>
  <c r="AK573" i="18"/>
  <c r="AL571" i="18"/>
  <c r="AN571" i="18" s="1"/>
  <c r="AO571" i="18" s="1"/>
  <c r="AP571" i="18" s="1"/>
  <c r="AJ572" i="18"/>
  <c r="AL572" i="18" s="1"/>
  <c r="AJ573" i="18"/>
  <c r="AO569" i="18"/>
  <c r="AP569" i="18" s="1"/>
  <c r="AO560" i="18"/>
  <c r="AP560" i="18" s="1"/>
  <c r="AM563" i="18"/>
  <c r="AK564" i="18"/>
  <c r="AN561" i="18"/>
  <c r="AO561" i="18" s="1"/>
  <c r="AP561" i="18" s="1"/>
  <c r="AL562" i="18"/>
  <c r="AN562" i="18" s="1"/>
  <c r="AO562" i="18" s="1"/>
  <c r="AP562" i="18" s="1"/>
  <c r="AJ563" i="18"/>
  <c r="AL563" i="18" s="1"/>
  <c r="AJ564" i="18"/>
  <c r="AO551" i="18"/>
  <c r="AP551" i="18" s="1"/>
  <c r="AL553" i="18"/>
  <c r="AN553" i="18" s="1"/>
  <c r="AO553" i="18" s="1"/>
  <c r="AP553" i="18" s="1"/>
  <c r="AJ554" i="18"/>
  <c r="AL554" i="18" s="1"/>
  <c r="AJ555" i="18"/>
  <c r="AM554" i="18"/>
  <c r="AK555" i="18"/>
  <c r="AN536" i="18"/>
  <c r="AO536" i="18" s="1"/>
  <c r="AP536" i="18" s="1"/>
  <c r="AO543" i="18"/>
  <c r="AP543" i="18" s="1"/>
  <c r="AL546" i="18"/>
  <c r="AJ547" i="18"/>
  <c r="AM545" i="18"/>
  <c r="AN545" i="18" s="1"/>
  <c r="AO545" i="18" s="1"/>
  <c r="AP545" i="18" s="1"/>
  <c r="AK546" i="18"/>
  <c r="AN544" i="18"/>
  <c r="AO544" i="18" s="1"/>
  <c r="AP544" i="18" s="1"/>
  <c r="AM537" i="18"/>
  <c r="AK538" i="18"/>
  <c r="AL537" i="18"/>
  <c r="AJ538" i="18"/>
  <c r="AO524" i="18"/>
  <c r="AP524" i="18" s="1"/>
  <c r="AM528" i="18"/>
  <c r="AK529" i="18"/>
  <c r="AL526" i="18"/>
  <c r="AN526" i="18" s="1"/>
  <c r="AO526" i="18" s="1"/>
  <c r="AP526" i="18" s="1"/>
  <c r="AJ527" i="18"/>
  <c r="AL527" i="18" s="1"/>
  <c r="AN527" i="18" s="1"/>
  <c r="AO527" i="18" s="1"/>
  <c r="AP527" i="18" s="1"/>
  <c r="AJ528" i="18"/>
  <c r="AO515" i="18"/>
  <c r="AP515" i="18" s="1"/>
  <c r="AM518" i="18"/>
  <c r="AK519" i="18"/>
  <c r="AL517" i="18"/>
  <c r="AN517" i="18" s="1"/>
  <c r="AO517" i="18" s="1"/>
  <c r="AP517" i="18" s="1"/>
  <c r="AJ519" i="18"/>
  <c r="AJ518" i="18"/>
  <c r="AL518" i="18" s="1"/>
  <c r="AN507" i="18"/>
  <c r="AO507" i="18" s="1"/>
  <c r="AP507" i="18" s="1"/>
  <c r="AM509" i="18"/>
  <c r="AK510" i="18"/>
  <c r="AL508" i="18"/>
  <c r="AN508" i="18" s="1"/>
  <c r="AO508" i="18" s="1"/>
  <c r="AP508" i="18" s="1"/>
  <c r="AJ509" i="18"/>
  <c r="AL509" i="18" s="1"/>
  <c r="AJ510" i="18"/>
  <c r="AO506" i="18"/>
  <c r="AP506" i="18" s="1"/>
  <c r="AN489" i="18"/>
  <c r="AO489" i="18" s="1"/>
  <c r="AP489" i="18" s="1"/>
  <c r="AL499" i="18"/>
  <c r="AN499" i="18" s="1"/>
  <c r="AO499" i="18" s="1"/>
  <c r="AP499" i="18" s="1"/>
  <c r="AJ500" i="18"/>
  <c r="AL500" i="18" s="1"/>
  <c r="AJ501" i="18"/>
  <c r="AM500" i="18"/>
  <c r="AK501" i="18"/>
  <c r="AN498" i="18"/>
  <c r="AO498" i="18" s="1"/>
  <c r="AP498" i="18" s="1"/>
  <c r="AO497" i="18"/>
  <c r="AP497" i="18" s="1"/>
  <c r="AO488" i="18"/>
  <c r="AP488" i="18" s="1"/>
  <c r="AM491" i="18"/>
  <c r="AK492" i="18"/>
  <c r="AL490" i="18"/>
  <c r="AN490" i="18" s="1"/>
  <c r="AO490" i="18" s="1"/>
  <c r="AP490" i="18" s="1"/>
  <c r="AJ491" i="18"/>
  <c r="AL491" i="18" s="1"/>
  <c r="AJ492" i="18"/>
  <c r="AO479" i="18"/>
  <c r="AP479" i="18" s="1"/>
  <c r="AM482" i="18"/>
  <c r="AK483" i="18"/>
  <c r="AL481" i="18"/>
  <c r="AN481" i="18" s="1"/>
  <c r="AO481" i="18" s="1"/>
  <c r="AP481" i="18" s="1"/>
  <c r="AJ482" i="18"/>
  <c r="AL482" i="18" s="1"/>
  <c r="AJ483" i="18"/>
  <c r="AJ464" i="18"/>
  <c r="AL464" i="18" s="1"/>
  <c r="AN464" i="18" s="1"/>
  <c r="AJ465" i="18"/>
  <c r="AL465" i="18" s="1"/>
  <c r="AL474" i="18"/>
  <c r="AJ475" i="18"/>
  <c r="AM473" i="18"/>
  <c r="AN473" i="18" s="1"/>
  <c r="AO473" i="18" s="1"/>
  <c r="AP473" i="18" s="1"/>
  <c r="AK474" i="18"/>
  <c r="AN472" i="18"/>
  <c r="AO472" i="18" s="1"/>
  <c r="AP472" i="18" s="1"/>
  <c r="AJ466" i="18"/>
  <c r="AM465" i="18"/>
  <c r="AK466" i="18"/>
  <c r="AN444" i="18"/>
  <c r="AO444" i="18" s="1"/>
  <c r="AP444" i="18" s="1"/>
  <c r="AO452" i="18"/>
  <c r="AP452" i="18" s="1"/>
  <c r="AM456" i="18"/>
  <c r="AK457" i="18"/>
  <c r="AL454" i="18"/>
  <c r="AN454" i="18" s="1"/>
  <c r="AO454" i="18" s="1"/>
  <c r="AP454" i="18" s="1"/>
  <c r="AJ456" i="18"/>
  <c r="AJ455" i="18"/>
  <c r="AL455" i="18" s="1"/>
  <c r="AN455" i="18" s="1"/>
  <c r="AO455" i="18" s="1"/>
  <c r="AP455" i="18" s="1"/>
  <c r="AO443" i="18"/>
  <c r="AP443" i="18" s="1"/>
  <c r="AM446" i="18"/>
  <c r="AK447" i="18"/>
  <c r="AL445" i="18"/>
  <c r="AN445" i="18" s="1"/>
  <c r="AO445" i="18" s="1"/>
  <c r="AP445" i="18" s="1"/>
  <c r="AJ446" i="18"/>
  <c r="AL446" i="18" s="1"/>
  <c r="AJ447" i="18"/>
  <c r="AL436" i="18"/>
  <c r="AN436" i="18" s="1"/>
  <c r="AO436" i="18" s="1"/>
  <c r="AP436" i="18" s="1"/>
  <c r="AJ438" i="18"/>
  <c r="AJ437" i="18"/>
  <c r="AL437" i="18" s="1"/>
  <c r="AO434" i="18"/>
  <c r="AP434" i="18" s="1"/>
  <c r="AM437" i="18"/>
  <c r="AK438" i="18"/>
  <c r="AN426" i="18"/>
  <c r="AO426" i="18" s="1"/>
  <c r="AP426" i="18" s="1"/>
  <c r="AL427" i="18"/>
  <c r="AN427" i="18" s="1"/>
  <c r="AO427" i="18" s="1"/>
  <c r="AP427" i="18" s="1"/>
  <c r="AJ428" i="18"/>
  <c r="AL428" i="18" s="1"/>
  <c r="AJ429" i="18"/>
  <c r="AM428" i="18"/>
  <c r="AK429" i="18"/>
  <c r="AO425" i="18"/>
  <c r="AP425" i="18" s="1"/>
  <c r="AN408" i="18"/>
  <c r="AO408" i="18" s="1"/>
  <c r="AP408" i="18" s="1"/>
  <c r="AO416" i="18"/>
  <c r="AP416" i="18" s="1"/>
  <c r="AL418" i="18"/>
  <c r="AN418" i="18" s="1"/>
  <c r="AO418" i="18" s="1"/>
  <c r="AP418" i="18" s="1"/>
  <c r="AJ420" i="18"/>
  <c r="AJ419" i="18"/>
  <c r="AL419" i="18" s="1"/>
  <c r="AM419" i="18"/>
  <c r="AK420" i="18"/>
  <c r="AJ401" i="18"/>
  <c r="AL401" i="18" s="1"/>
  <c r="AJ402" i="18"/>
  <c r="AL402" i="18" s="1"/>
  <c r="AL391" i="18"/>
  <c r="AN391" i="18" s="1"/>
  <c r="AO391" i="18" s="1"/>
  <c r="AP391" i="18" s="1"/>
  <c r="AO407" i="18"/>
  <c r="AP407" i="18" s="1"/>
  <c r="AM410" i="18"/>
  <c r="AK411" i="18"/>
  <c r="AL409" i="18"/>
  <c r="AN409" i="18" s="1"/>
  <c r="AO409" i="18" s="1"/>
  <c r="AP409" i="18" s="1"/>
  <c r="AJ410" i="18"/>
  <c r="AL410" i="18" s="1"/>
  <c r="AJ411" i="18"/>
  <c r="AO399" i="18"/>
  <c r="AP399" i="18" s="1"/>
  <c r="AM401" i="18"/>
  <c r="AK402" i="18"/>
  <c r="AN400" i="18"/>
  <c r="AO400" i="18" s="1"/>
  <c r="AP400" i="18" s="1"/>
  <c r="AN392" i="18"/>
  <c r="AL393" i="18"/>
  <c r="AJ394" i="18"/>
  <c r="AM393" i="18"/>
  <c r="AK394" i="18"/>
  <c r="AN372" i="18"/>
  <c r="AO372" i="18" s="1"/>
  <c r="AP372" i="18" s="1"/>
  <c r="AL382" i="18"/>
  <c r="AN382" i="18" s="1"/>
  <c r="AO382" i="18" s="1"/>
  <c r="AP382" i="18" s="1"/>
  <c r="AJ384" i="18"/>
  <c r="AJ383" i="18"/>
  <c r="AL383" i="18" s="1"/>
  <c r="AN383" i="18" s="1"/>
  <c r="AO383" i="18" s="1"/>
  <c r="AP383" i="18" s="1"/>
  <c r="AM384" i="18"/>
  <c r="AK385" i="18"/>
  <c r="AO380" i="18"/>
  <c r="AP380" i="18" s="1"/>
  <c r="AO371" i="18"/>
  <c r="AP371" i="18" s="1"/>
  <c r="AM374" i="18"/>
  <c r="AK375" i="18"/>
  <c r="AL373" i="18"/>
  <c r="AN373" i="18" s="1"/>
  <c r="AO373" i="18" s="1"/>
  <c r="AP373" i="18" s="1"/>
  <c r="AJ374" i="18"/>
  <c r="AL374" i="18" s="1"/>
  <c r="AJ375" i="18"/>
  <c r="AO362" i="18"/>
  <c r="AP362" i="18" s="1"/>
  <c r="AM365" i="18"/>
  <c r="AK366" i="18"/>
  <c r="AL364" i="18"/>
  <c r="AN364" i="18" s="1"/>
  <c r="AO364" i="18" s="1"/>
  <c r="AP364" i="18" s="1"/>
  <c r="AJ365" i="18"/>
  <c r="AL365" i="18" s="1"/>
  <c r="AJ366" i="18"/>
  <c r="AO353" i="18"/>
  <c r="AP353" i="18" s="1"/>
  <c r="AM356" i="18"/>
  <c r="AK357" i="18"/>
  <c r="AL355" i="18"/>
  <c r="AN355" i="18" s="1"/>
  <c r="AO355" i="18" s="1"/>
  <c r="AP355" i="18" s="1"/>
  <c r="AJ356" i="18"/>
  <c r="AL356" i="18" s="1"/>
  <c r="AN356" i="18" s="1"/>
  <c r="AO356" i="18" s="1"/>
  <c r="AP356" i="18" s="1"/>
  <c r="AJ357" i="18"/>
  <c r="AN345" i="18"/>
  <c r="AO345" i="18" s="1"/>
  <c r="AP345" i="18" s="1"/>
  <c r="AL346" i="18"/>
  <c r="AN346" i="18" s="1"/>
  <c r="AO346" i="18" s="1"/>
  <c r="AP346" i="18" s="1"/>
  <c r="AJ348" i="18"/>
  <c r="AJ347" i="18"/>
  <c r="AL347" i="18" s="1"/>
  <c r="AM347" i="18"/>
  <c r="AK348" i="18"/>
  <c r="AO344" i="18"/>
  <c r="AP344" i="18" s="1"/>
  <c r="AJ329" i="18"/>
  <c r="AL329" i="18" s="1"/>
  <c r="AN329" i="18" s="1"/>
  <c r="AO329" i="18" s="1"/>
  <c r="AP329" i="18" s="1"/>
  <c r="AL328" i="18"/>
  <c r="AN328" i="18" s="1"/>
  <c r="AO328" i="18" s="1"/>
  <c r="AP328" i="18" s="1"/>
  <c r="AN336" i="18"/>
  <c r="AO336" i="18" s="1"/>
  <c r="AP336" i="18" s="1"/>
  <c r="AL337" i="18"/>
  <c r="AN337" i="18" s="1"/>
  <c r="AO337" i="18" s="1"/>
  <c r="AP337" i="18" s="1"/>
  <c r="AJ339" i="18"/>
  <c r="AJ338" i="18"/>
  <c r="AL338" i="18" s="1"/>
  <c r="AM338" i="18"/>
  <c r="AK339" i="18"/>
  <c r="AO335" i="18"/>
  <c r="AP335" i="18" s="1"/>
  <c r="AM329" i="18"/>
  <c r="AK330" i="18"/>
  <c r="AL330" i="18"/>
  <c r="AJ331" i="18"/>
  <c r="AL321" i="18"/>
  <c r="AJ322" i="18"/>
  <c r="AN320" i="18"/>
  <c r="AM321" i="18"/>
  <c r="AK322" i="18"/>
  <c r="AO308" i="18"/>
  <c r="AP308" i="18" s="1"/>
  <c r="AM312" i="18"/>
  <c r="AK313" i="18"/>
  <c r="AL310" i="18"/>
  <c r="AN310" i="18" s="1"/>
  <c r="AO310" i="18" s="1"/>
  <c r="AP310" i="18" s="1"/>
  <c r="AJ311" i="18"/>
  <c r="AL311" i="18" s="1"/>
  <c r="AN311" i="18" s="1"/>
  <c r="AO311" i="18" s="1"/>
  <c r="AP311" i="18" s="1"/>
  <c r="AJ312" i="18"/>
  <c r="AM302" i="18"/>
  <c r="AK303" i="18"/>
  <c r="AO299" i="18"/>
  <c r="AP299" i="18" s="1"/>
  <c r="AL301" i="18"/>
  <c r="AN301" i="18" s="1"/>
  <c r="AO301" i="18" s="1"/>
  <c r="AP301" i="18" s="1"/>
  <c r="AJ303" i="18"/>
  <c r="AJ302" i="18"/>
  <c r="AL302" i="18" s="1"/>
  <c r="AN302" i="18" s="1"/>
  <c r="AO302" i="18" s="1"/>
  <c r="AP302" i="18" s="1"/>
  <c r="AO290" i="18"/>
  <c r="AP290" i="18" s="1"/>
  <c r="AM293" i="18"/>
  <c r="AK294" i="18"/>
  <c r="AL292" i="18"/>
  <c r="AN292" i="18" s="1"/>
  <c r="AO292" i="18" s="1"/>
  <c r="AP292" i="18" s="1"/>
  <c r="AJ293" i="18"/>
  <c r="AL293" i="18" s="1"/>
  <c r="AJ294" i="18"/>
  <c r="AM284" i="18"/>
  <c r="AK285" i="18"/>
  <c r="AO281" i="18"/>
  <c r="AP281" i="18" s="1"/>
  <c r="AN282" i="18"/>
  <c r="AO282" i="18" s="1"/>
  <c r="AP282" i="18" s="1"/>
  <c r="AL283" i="18"/>
  <c r="AN283" i="18" s="1"/>
  <c r="AO283" i="18" s="1"/>
  <c r="AP283" i="18" s="1"/>
  <c r="AJ284" i="18"/>
  <c r="AL284" i="18" s="1"/>
  <c r="AJ285" i="18"/>
  <c r="AJ273" i="18"/>
  <c r="AL273" i="18" s="1"/>
  <c r="AN273" i="18" s="1"/>
  <c r="AO273" i="18" s="1"/>
  <c r="AP273" i="18" s="1"/>
  <c r="AN272" i="18"/>
  <c r="AO272" i="18" s="1"/>
  <c r="AP272" i="18" s="1"/>
  <c r="AJ274" i="18"/>
  <c r="AJ276" i="18" s="1"/>
  <c r="AK274" i="18"/>
  <c r="AM274" i="18" s="1"/>
  <c r="AK275" i="18"/>
  <c r="AN264" i="18"/>
  <c r="AO264" i="18" s="1"/>
  <c r="AP264" i="18" s="1"/>
  <c r="AO263" i="18"/>
  <c r="AP263" i="18" s="1"/>
  <c r="AL265" i="18"/>
  <c r="AN265" i="18" s="1"/>
  <c r="AO265" i="18" s="1"/>
  <c r="AP265" i="18" s="1"/>
  <c r="AJ266" i="18"/>
  <c r="AL266" i="18" s="1"/>
  <c r="AJ267" i="18"/>
  <c r="AM266" i="18"/>
  <c r="AK267" i="18"/>
  <c r="AK256" i="18"/>
  <c r="AK257" i="18" s="1"/>
  <c r="AK258" i="18" s="1"/>
  <c r="AJ256" i="18"/>
  <c r="AJ258" i="18" s="1"/>
  <c r="AN254" i="18"/>
  <c r="AO254" i="18" s="1"/>
  <c r="AP254" i="18" s="1"/>
  <c r="AL247" i="18"/>
  <c r="AN247" i="18" s="1"/>
  <c r="AO247" i="18" s="1"/>
  <c r="AP247" i="18" s="1"/>
  <c r="AJ249" i="18"/>
  <c r="AL249" i="18" s="1"/>
  <c r="AN255" i="18"/>
  <c r="AO255" i="18" s="1"/>
  <c r="AP255" i="18" s="1"/>
  <c r="AN248" i="18"/>
  <c r="AO248" i="18" s="1"/>
  <c r="AP248" i="18" s="1"/>
  <c r="AN237" i="18"/>
  <c r="AO237" i="18" s="1"/>
  <c r="AP237" i="18" s="1"/>
  <c r="AJ238" i="18"/>
  <c r="AL238" i="18" s="1"/>
  <c r="AN238" i="18" s="1"/>
  <c r="AO238" i="18" s="1"/>
  <c r="AP238" i="18" s="1"/>
  <c r="AL236" i="18"/>
  <c r="AN236" i="18" s="1"/>
  <c r="AO236" i="18" s="1"/>
  <c r="AP236" i="18" s="1"/>
  <c r="AM249" i="18"/>
  <c r="AK250" i="18"/>
  <c r="AN228" i="18"/>
  <c r="AO228" i="18" s="1"/>
  <c r="AP228" i="18" s="1"/>
  <c r="AM239" i="18"/>
  <c r="AK240" i="18"/>
  <c r="AO227" i="18"/>
  <c r="AP227" i="18" s="1"/>
  <c r="AM230" i="18"/>
  <c r="AK231" i="18"/>
  <c r="AL229" i="18"/>
  <c r="AN229" i="18" s="1"/>
  <c r="AO229" i="18" s="1"/>
  <c r="AP229" i="18" s="1"/>
  <c r="AJ230" i="18"/>
  <c r="AL230" i="18" s="1"/>
  <c r="AJ231" i="18"/>
  <c r="AN210" i="18"/>
  <c r="AO210" i="18" s="1"/>
  <c r="AP210" i="18" s="1"/>
  <c r="AN219" i="18"/>
  <c r="AO219" i="18" s="1"/>
  <c r="AP219" i="18" s="1"/>
  <c r="AL220" i="18"/>
  <c r="AN220" i="18" s="1"/>
  <c r="AO220" i="18" s="1"/>
  <c r="AP220" i="18" s="1"/>
  <c r="AJ222" i="18"/>
  <c r="AJ221" i="18"/>
  <c r="AL221" i="18" s="1"/>
  <c r="AO218" i="18"/>
  <c r="AP218" i="18" s="1"/>
  <c r="AM221" i="18"/>
  <c r="AK222" i="18"/>
  <c r="AO209" i="18"/>
  <c r="AP209" i="18" s="1"/>
  <c r="AM212" i="18"/>
  <c r="AK213" i="18"/>
  <c r="AL211" i="18"/>
  <c r="AN211" i="18" s="1"/>
  <c r="AO211" i="18" s="1"/>
  <c r="AP211" i="18" s="1"/>
  <c r="AJ213" i="18"/>
  <c r="AJ212" i="18"/>
  <c r="AL212" i="18" s="1"/>
  <c r="AN201" i="18"/>
  <c r="AO201" i="18" s="1"/>
  <c r="AP201" i="18" s="1"/>
  <c r="AO200" i="18"/>
  <c r="AP200" i="18" s="1"/>
  <c r="AM203" i="18"/>
  <c r="AK204" i="18"/>
  <c r="AL202" i="18"/>
  <c r="AN202" i="18" s="1"/>
  <c r="AO202" i="18" s="1"/>
  <c r="AP202" i="18" s="1"/>
  <c r="AJ204" i="18"/>
  <c r="AJ203" i="18"/>
  <c r="AL203" i="18" s="1"/>
  <c r="AO191" i="18"/>
  <c r="AP191" i="18" s="1"/>
  <c r="AL193" i="18"/>
  <c r="AN193" i="18" s="1"/>
  <c r="AO193" i="18" s="1"/>
  <c r="AP193" i="18" s="1"/>
  <c r="AJ194" i="18"/>
  <c r="AL194" i="18" s="1"/>
  <c r="AN192" i="18"/>
  <c r="AO192" i="18" s="1"/>
  <c r="AP192" i="18" s="1"/>
  <c r="AM194" i="18"/>
  <c r="AK195" i="18"/>
  <c r="AM185" i="18"/>
  <c r="AK186" i="18"/>
  <c r="AL186" i="18"/>
  <c r="AJ187" i="18"/>
  <c r="AO173" i="18"/>
  <c r="AP173" i="18" s="1"/>
  <c r="AN165" i="18"/>
  <c r="AO165" i="18" s="1"/>
  <c r="AP165" i="18" s="1"/>
  <c r="AM167" i="18"/>
  <c r="AK168" i="18"/>
  <c r="AL166" i="18"/>
  <c r="AN166" i="18" s="1"/>
  <c r="AO166" i="18" s="1"/>
  <c r="AP166" i="18" s="1"/>
  <c r="AJ167" i="18"/>
  <c r="AL167" i="18" s="1"/>
  <c r="AJ168" i="18"/>
  <c r="AO164" i="18"/>
  <c r="AP164" i="18" s="1"/>
  <c r="AM158" i="18"/>
  <c r="AK159" i="18"/>
  <c r="AL157" i="18"/>
  <c r="AN157" i="18" s="1"/>
  <c r="AO157" i="18" s="1"/>
  <c r="AP157" i="18" s="1"/>
  <c r="AJ158" i="18"/>
  <c r="AL158" i="18" s="1"/>
  <c r="AJ159" i="18"/>
  <c r="AO155" i="18"/>
  <c r="AP155" i="18" s="1"/>
  <c r="AN147" i="18"/>
  <c r="AO147" i="18" s="1"/>
  <c r="AP147" i="18" s="1"/>
  <c r="AL148" i="18"/>
  <c r="AN148" i="18" s="1"/>
  <c r="AO148" i="18" s="1"/>
  <c r="AP148" i="18" s="1"/>
  <c r="AJ150" i="18"/>
  <c r="AJ149" i="18"/>
  <c r="AL149" i="18" s="1"/>
  <c r="AM149" i="18"/>
  <c r="AK150" i="18"/>
  <c r="AO137" i="18"/>
  <c r="AP137" i="18" s="1"/>
  <c r="AL139" i="18"/>
  <c r="AN139" i="18" s="1"/>
  <c r="AJ141" i="18"/>
  <c r="AJ140" i="18"/>
  <c r="AL140" i="18" s="1"/>
  <c r="AM140" i="18"/>
  <c r="AK141" i="18"/>
  <c r="AJ132" i="18"/>
  <c r="AJ131" i="18"/>
  <c r="AL131" i="18" s="1"/>
  <c r="AO128" i="18"/>
  <c r="AP128" i="18" s="1"/>
  <c r="AM131" i="18"/>
  <c r="AK132" i="18"/>
  <c r="AN129" i="18"/>
  <c r="AO129" i="18" s="1"/>
  <c r="AP129" i="18" s="1"/>
  <c r="AN120" i="18"/>
  <c r="AO120" i="18" s="1"/>
  <c r="AP120" i="18" s="1"/>
  <c r="AL121" i="18"/>
  <c r="AJ122" i="18"/>
  <c r="AL122" i="18" s="1"/>
  <c r="AJ123" i="18"/>
  <c r="AK123" i="18"/>
  <c r="AK114" i="18"/>
  <c r="AN102" i="18"/>
  <c r="AO102" i="18" s="1"/>
  <c r="AP102" i="18" s="1"/>
  <c r="AM105" i="18"/>
  <c r="AK106" i="18"/>
  <c r="AO101" i="18"/>
  <c r="AP101" i="18" s="1"/>
  <c r="AM95" i="18"/>
  <c r="AK96" i="18"/>
  <c r="AO92" i="18"/>
  <c r="AP92" i="18" s="1"/>
  <c r="AN84" i="18"/>
  <c r="AO84" i="18" s="1"/>
  <c r="AP84" i="18" s="1"/>
  <c r="AM86" i="18"/>
  <c r="AK87" i="18"/>
  <c r="AJ87" i="18"/>
  <c r="AO83" i="18"/>
  <c r="AP83" i="18" s="1"/>
  <c r="AN75" i="18"/>
  <c r="AO75" i="18" s="1"/>
  <c r="AP75" i="18" s="1"/>
  <c r="AO74" i="18"/>
  <c r="AP74" i="18" s="1"/>
  <c r="AM77" i="18"/>
  <c r="AK78" i="18"/>
  <c r="AJ78" i="18"/>
  <c r="AJ77" i="18"/>
  <c r="AL77" i="18" s="1"/>
  <c r="AN66" i="18"/>
  <c r="AO66" i="18" s="1"/>
  <c r="AP66" i="18" s="1"/>
  <c r="AL67" i="18"/>
  <c r="AN67" i="18" s="1"/>
  <c r="AO67" i="18" s="1"/>
  <c r="AP67" i="18" s="1"/>
  <c r="AJ69" i="18"/>
  <c r="AJ68" i="18"/>
  <c r="AL68" i="18" s="1"/>
  <c r="AM68" i="18"/>
  <c r="AK69" i="18"/>
  <c r="AO65" i="18"/>
  <c r="AP65" i="18" s="1"/>
  <c r="AN57" i="18"/>
  <c r="AO57" i="18" s="1"/>
  <c r="AP57" i="18" s="1"/>
  <c r="AO56" i="18"/>
  <c r="AP56" i="18" s="1"/>
  <c r="AK60" i="18"/>
  <c r="AJ60" i="18"/>
  <c r="AN48" i="18"/>
  <c r="AO48" i="18" s="1"/>
  <c r="AP48" i="18" s="1"/>
  <c r="AM50" i="18"/>
  <c r="AK51" i="18"/>
  <c r="AL49" i="18"/>
  <c r="AN49" i="18" s="1"/>
  <c r="AO49" i="18" s="1"/>
  <c r="AP49" i="18" s="1"/>
  <c r="AJ50" i="18"/>
  <c r="AL50" i="18" s="1"/>
  <c r="AJ51" i="18"/>
  <c r="AO47" i="18"/>
  <c r="AP47" i="18" s="1"/>
  <c r="AJ43" i="18"/>
  <c r="AM33" i="18"/>
  <c r="AK34" i="18"/>
  <c r="AO29" i="18"/>
  <c r="AP29" i="18" s="1"/>
  <c r="AJ21" i="18"/>
  <c r="AL21" i="18" s="1"/>
  <c r="AN21" i="18" s="1"/>
  <c r="AO21" i="18" s="1"/>
  <c r="AP21" i="18" s="1"/>
  <c r="AL20" i="18"/>
  <c r="AN20" i="18" s="1"/>
  <c r="AO20" i="18" s="1"/>
  <c r="AP20" i="18" s="1"/>
  <c r="AJ22" i="18"/>
  <c r="U596" i="18"/>
  <c r="U605" i="18"/>
  <c r="V425" i="18"/>
  <c r="V308" i="18"/>
  <c r="U290" i="18"/>
  <c r="V236" i="18"/>
  <c r="V218" i="18"/>
  <c r="V173" i="18"/>
  <c r="V101" i="18"/>
  <c r="V83" i="18"/>
  <c r="U47" i="18"/>
  <c r="T20" i="18"/>
  <c r="V20" i="18" s="1"/>
  <c r="U506" i="18"/>
  <c r="V335" i="18"/>
  <c r="U92" i="18"/>
  <c r="V146" i="18"/>
  <c r="U587" i="18"/>
  <c r="U578" i="18"/>
  <c r="U200" i="18"/>
  <c r="V353" i="18"/>
  <c r="V416" i="18"/>
  <c r="V209" i="18"/>
  <c r="U497" i="18"/>
  <c r="U362" i="18"/>
  <c r="V371" i="18"/>
  <c r="V137" i="18"/>
  <c r="V344" i="18"/>
  <c r="U434" i="18"/>
  <c r="V551" i="18"/>
  <c r="V470" i="18"/>
  <c r="V515" i="18"/>
  <c r="V65" i="18"/>
  <c r="U380" i="18"/>
  <c r="U191" i="18"/>
  <c r="U29" i="18"/>
  <c r="V38" i="18"/>
  <c r="U272" i="18"/>
  <c r="V254" i="18"/>
  <c r="U281" i="18"/>
  <c r="U245" i="18"/>
  <c r="V614" i="18"/>
  <c r="U56" i="18"/>
  <c r="V632" i="18"/>
  <c r="U119" i="18"/>
  <c r="U407" i="18"/>
  <c r="V182" i="18"/>
  <c r="U569" i="18"/>
  <c r="V524" i="18"/>
  <c r="V326" i="18"/>
  <c r="U452" i="18"/>
  <c r="U443" i="18"/>
  <c r="U227" i="18"/>
  <c r="U542" i="18"/>
  <c r="U299" i="18"/>
  <c r="U155" i="18"/>
  <c r="U461" i="18"/>
  <c r="U263" i="18"/>
  <c r="U398" i="18"/>
  <c r="V110" i="18"/>
  <c r="U560" i="18"/>
  <c r="V560" i="18"/>
  <c r="U623" i="18"/>
  <c r="U317" i="18"/>
  <c r="U488" i="18"/>
  <c r="V488" i="18"/>
  <c r="V533" i="18"/>
  <c r="U533" i="18"/>
  <c r="V74" i="18"/>
  <c r="U74" i="18"/>
  <c r="V389" i="18"/>
  <c r="U389" i="18"/>
  <c r="V164" i="18"/>
  <c r="U164" i="18"/>
  <c r="V479" i="18"/>
  <c r="U479" i="18"/>
  <c r="AJ195" i="18" l="1"/>
  <c r="AL195" i="18" s="1"/>
  <c r="AL184" i="18"/>
  <c r="AN184" i="18" s="1"/>
  <c r="AO184" i="18" s="1"/>
  <c r="AP184" i="18" s="1"/>
  <c r="AJ185" i="18"/>
  <c r="AL185" i="18" s="1"/>
  <c r="AN185" i="18" s="1"/>
  <c r="AO185" i="18" s="1"/>
  <c r="AP185" i="18" s="1"/>
  <c r="AK177" i="18"/>
  <c r="AM177" i="18" s="1"/>
  <c r="AJ176" i="18"/>
  <c r="AL176" i="18" s="1"/>
  <c r="AN176" i="18" s="1"/>
  <c r="AO176" i="18" s="1"/>
  <c r="AP176" i="18" s="1"/>
  <c r="AK178" i="18"/>
  <c r="AM178" i="18" s="1"/>
  <c r="AM121" i="18"/>
  <c r="AN121" i="18" s="1"/>
  <c r="AO121" i="18" s="1"/>
  <c r="AP121" i="18" s="1"/>
  <c r="AK122" i="18"/>
  <c r="AM122" i="18" s="1"/>
  <c r="AN122" i="18" s="1"/>
  <c r="AO122" i="18" s="1"/>
  <c r="AP122" i="18" s="1"/>
  <c r="AL111" i="18"/>
  <c r="AN111" i="18" s="1"/>
  <c r="AO111" i="18" s="1"/>
  <c r="AP111" i="18" s="1"/>
  <c r="AJ112" i="18"/>
  <c r="AJ104" i="18"/>
  <c r="AL104" i="18" s="1"/>
  <c r="AN104" i="18" s="1"/>
  <c r="AO104" i="18" s="1"/>
  <c r="AP104" i="18" s="1"/>
  <c r="AJ94" i="18"/>
  <c r="AJ86" i="18"/>
  <c r="AL86" i="18" s="1"/>
  <c r="AN86" i="18" s="1"/>
  <c r="AO86" i="18" s="1"/>
  <c r="AP86" i="18" s="1"/>
  <c r="AJ59" i="18"/>
  <c r="AL59" i="18" s="1"/>
  <c r="AN59" i="18" s="1"/>
  <c r="AO59" i="18" s="1"/>
  <c r="AP59" i="18" s="1"/>
  <c r="AK42" i="18"/>
  <c r="AM42" i="18" s="1"/>
  <c r="AJ33" i="18"/>
  <c r="AL33" i="18" s="1"/>
  <c r="AN33" i="18" s="1"/>
  <c r="AO33" i="18" s="1"/>
  <c r="AP33" i="18" s="1"/>
  <c r="AL31" i="18"/>
  <c r="AN31" i="18" s="1"/>
  <c r="AO31" i="18" s="1"/>
  <c r="AP31" i="18" s="1"/>
  <c r="AL636" i="18"/>
  <c r="AJ637" i="18"/>
  <c r="AN635" i="18"/>
  <c r="AM636" i="18"/>
  <c r="AK637" i="18"/>
  <c r="AL627" i="18"/>
  <c r="AJ628" i="18"/>
  <c r="AM627" i="18"/>
  <c r="AK628" i="18"/>
  <c r="AN617" i="18"/>
  <c r="AO617" i="18" s="1"/>
  <c r="AP617" i="18" s="1"/>
  <c r="AM618" i="18"/>
  <c r="AN618" i="18" s="1"/>
  <c r="AO618" i="18" s="1"/>
  <c r="AP618" i="18" s="1"/>
  <c r="AK619" i="18"/>
  <c r="AL619" i="18"/>
  <c r="AJ620" i="18"/>
  <c r="AL610" i="18"/>
  <c r="AJ611" i="18"/>
  <c r="AN609" i="18"/>
  <c r="AO609" i="18" s="1"/>
  <c r="AP609" i="18" s="1"/>
  <c r="AM610" i="18"/>
  <c r="AK611" i="18"/>
  <c r="AO608" i="18"/>
  <c r="AP608" i="18" s="1"/>
  <c r="AM601" i="18"/>
  <c r="AK602" i="18"/>
  <c r="AL600" i="18"/>
  <c r="AN600" i="18" s="1"/>
  <c r="AO600" i="18" s="1"/>
  <c r="AP600" i="18" s="1"/>
  <c r="AJ601" i="18"/>
  <c r="AN590" i="18"/>
  <c r="AO590" i="18" s="1"/>
  <c r="AP590" i="18" s="1"/>
  <c r="AM591" i="18"/>
  <c r="AK592" i="18"/>
  <c r="AL591" i="18"/>
  <c r="AN591" i="18" s="1"/>
  <c r="AJ592" i="18"/>
  <c r="AN581" i="18"/>
  <c r="AO581" i="18" s="1"/>
  <c r="AP581" i="18" s="1"/>
  <c r="AM582" i="18"/>
  <c r="AK583" i="18"/>
  <c r="AL582" i="18"/>
  <c r="AJ583" i="18"/>
  <c r="AN572" i="18"/>
  <c r="AO572" i="18" s="1"/>
  <c r="AP572" i="18" s="1"/>
  <c r="AM573" i="18"/>
  <c r="AK574" i="18"/>
  <c r="AL573" i="18"/>
  <c r="AJ574" i="18"/>
  <c r="AN554" i="18"/>
  <c r="AO554" i="18" s="1"/>
  <c r="AP554" i="18" s="1"/>
  <c r="AM564" i="18"/>
  <c r="AK565" i="18"/>
  <c r="AN563" i="18"/>
  <c r="AO563" i="18" s="1"/>
  <c r="AP563" i="18" s="1"/>
  <c r="AL564" i="18"/>
  <c r="AJ565" i="18"/>
  <c r="AM555" i="18"/>
  <c r="AK556" i="18"/>
  <c r="AL555" i="18"/>
  <c r="AJ556" i="18"/>
  <c r="AL547" i="18"/>
  <c r="AJ548" i="18"/>
  <c r="AM546" i="18"/>
  <c r="AN546" i="18" s="1"/>
  <c r="AK547" i="18"/>
  <c r="AL538" i="18"/>
  <c r="AJ539" i="18"/>
  <c r="AN537" i="18"/>
  <c r="AM538" i="18"/>
  <c r="AK539" i="18"/>
  <c r="AN518" i="18"/>
  <c r="AO518" i="18" s="1"/>
  <c r="AP518" i="18" s="1"/>
  <c r="AM529" i="18"/>
  <c r="AK530" i="18"/>
  <c r="AL528" i="18"/>
  <c r="AN528" i="18" s="1"/>
  <c r="AO528" i="18" s="1"/>
  <c r="AP528" i="18" s="1"/>
  <c r="AJ529" i="18"/>
  <c r="AN509" i="18"/>
  <c r="AO509" i="18" s="1"/>
  <c r="AP509" i="18" s="1"/>
  <c r="AM519" i="18"/>
  <c r="AK520" i="18"/>
  <c r="AL519" i="18"/>
  <c r="AJ520" i="18"/>
  <c r="AM510" i="18"/>
  <c r="AK511" i="18"/>
  <c r="AL510" i="18"/>
  <c r="AJ511" i="18"/>
  <c r="AL501" i="18"/>
  <c r="AJ502" i="18"/>
  <c r="AN500" i="18"/>
  <c r="AM501" i="18"/>
  <c r="AK502" i="18"/>
  <c r="AN491" i="18"/>
  <c r="AO491" i="18" s="1"/>
  <c r="AP491" i="18" s="1"/>
  <c r="AM492" i="18"/>
  <c r="AK493" i="18"/>
  <c r="AL492" i="18"/>
  <c r="AJ493" i="18"/>
  <c r="AN482" i="18"/>
  <c r="AO482" i="18" s="1"/>
  <c r="AP482" i="18" s="1"/>
  <c r="AM483" i="18"/>
  <c r="AK484" i="18"/>
  <c r="AL483" i="18"/>
  <c r="AJ484" i="18"/>
  <c r="AL475" i="18"/>
  <c r="AJ476" i="18"/>
  <c r="AM474" i="18"/>
  <c r="AN474" i="18" s="1"/>
  <c r="AK475" i="18"/>
  <c r="AN465" i="18"/>
  <c r="AO465" i="18" s="1"/>
  <c r="AP465" i="18" s="1"/>
  <c r="AM466" i="18"/>
  <c r="AK467" i="18"/>
  <c r="AL466" i="18"/>
  <c r="AJ467" i="18"/>
  <c r="AO464" i="18"/>
  <c r="AP464" i="18" s="1"/>
  <c r="AM457" i="18"/>
  <c r="AK458" i="18"/>
  <c r="AL456" i="18"/>
  <c r="AN456" i="18" s="1"/>
  <c r="AO456" i="18" s="1"/>
  <c r="AP456" i="18" s="1"/>
  <c r="AJ457" i="18"/>
  <c r="AN446" i="18"/>
  <c r="AO446" i="18" s="1"/>
  <c r="AP446" i="18" s="1"/>
  <c r="AM447" i="18"/>
  <c r="AK448" i="18"/>
  <c r="AL447" i="18"/>
  <c r="AN447" i="18" s="1"/>
  <c r="AO447" i="18" s="1"/>
  <c r="AP447" i="18" s="1"/>
  <c r="AJ448" i="18"/>
  <c r="AM438" i="18"/>
  <c r="AK439" i="18"/>
  <c r="AN437" i="18"/>
  <c r="AO437" i="18" s="1"/>
  <c r="AP437" i="18" s="1"/>
  <c r="AL438" i="18"/>
  <c r="AJ439" i="18"/>
  <c r="AN419" i="18"/>
  <c r="AO419" i="18" s="1"/>
  <c r="AP419" i="18" s="1"/>
  <c r="AN428" i="18"/>
  <c r="AO428" i="18" s="1"/>
  <c r="AP428" i="18" s="1"/>
  <c r="AL429" i="18"/>
  <c r="AJ430" i="18"/>
  <c r="AM429" i="18"/>
  <c r="AK430" i="18"/>
  <c r="AM420" i="18"/>
  <c r="AK421" i="18"/>
  <c r="AL420" i="18"/>
  <c r="AJ421" i="18"/>
  <c r="AN401" i="18"/>
  <c r="AO401" i="18" s="1"/>
  <c r="AP401" i="18" s="1"/>
  <c r="AJ403" i="18"/>
  <c r="AM411" i="18"/>
  <c r="AK412" i="18"/>
  <c r="AN410" i="18"/>
  <c r="AO410" i="18" s="1"/>
  <c r="AP410" i="18" s="1"/>
  <c r="AL411" i="18"/>
  <c r="AJ412" i="18"/>
  <c r="AM402" i="18"/>
  <c r="AN402" i="18" s="1"/>
  <c r="AK403" i="18"/>
  <c r="AL403" i="18"/>
  <c r="AJ404" i="18"/>
  <c r="AO392" i="18"/>
  <c r="AP392" i="18" s="1"/>
  <c r="AL394" i="18"/>
  <c r="AJ395" i="18"/>
  <c r="AM394" i="18"/>
  <c r="AK395" i="18"/>
  <c r="AN393" i="18"/>
  <c r="AO393" i="18" s="1"/>
  <c r="AP393" i="18" s="1"/>
  <c r="AL384" i="18"/>
  <c r="AN384" i="18" s="1"/>
  <c r="AJ385" i="18"/>
  <c r="AM385" i="18"/>
  <c r="AK386" i="18"/>
  <c r="AN374" i="18"/>
  <c r="AO374" i="18" s="1"/>
  <c r="AP374" i="18" s="1"/>
  <c r="AM375" i="18"/>
  <c r="AK376" i="18"/>
  <c r="AL375" i="18"/>
  <c r="AJ376" i="18"/>
  <c r="AL366" i="18"/>
  <c r="AJ367" i="18"/>
  <c r="AN365" i="18"/>
  <c r="AO365" i="18" s="1"/>
  <c r="AP365" i="18" s="1"/>
  <c r="AM366" i="18"/>
  <c r="AK367" i="18"/>
  <c r="AN347" i="18"/>
  <c r="AO347" i="18" s="1"/>
  <c r="AP347" i="18" s="1"/>
  <c r="AM357" i="18"/>
  <c r="AK358" i="18"/>
  <c r="AL357" i="18"/>
  <c r="AJ358" i="18"/>
  <c r="AL348" i="18"/>
  <c r="AJ349" i="18"/>
  <c r="AM348" i="18"/>
  <c r="AK349" i="18"/>
  <c r="AM339" i="18"/>
  <c r="AK340" i="18"/>
  <c r="AN338" i="18"/>
  <c r="AO338" i="18" s="1"/>
  <c r="AP338" i="18" s="1"/>
  <c r="AL339" i="18"/>
  <c r="AJ340" i="18"/>
  <c r="AL331" i="18"/>
  <c r="AJ332" i="18"/>
  <c r="AM330" i="18"/>
  <c r="AN330" i="18" s="1"/>
  <c r="AK331" i="18"/>
  <c r="AO320" i="18"/>
  <c r="AP320" i="18" s="1"/>
  <c r="AL322" i="18"/>
  <c r="AJ323" i="18"/>
  <c r="AM322" i="18"/>
  <c r="AK323" i="18"/>
  <c r="AN321" i="18"/>
  <c r="AO321" i="18" s="1"/>
  <c r="AP321" i="18" s="1"/>
  <c r="AM313" i="18"/>
  <c r="AK314" i="18"/>
  <c r="AL312" i="18"/>
  <c r="AN312" i="18" s="1"/>
  <c r="AO312" i="18" s="1"/>
  <c r="AP312" i="18" s="1"/>
  <c r="AJ313" i="18"/>
  <c r="AL303" i="18"/>
  <c r="AJ304" i="18"/>
  <c r="AM303" i="18"/>
  <c r="AK304" i="18"/>
  <c r="AN293" i="18"/>
  <c r="AO293" i="18" s="1"/>
  <c r="AP293" i="18" s="1"/>
  <c r="AM294" i="18"/>
  <c r="AK295" i="18"/>
  <c r="AL294" i="18"/>
  <c r="AJ295" i="18"/>
  <c r="AL285" i="18"/>
  <c r="AJ286" i="18"/>
  <c r="AM285" i="18"/>
  <c r="AK286" i="18"/>
  <c r="AN284" i="18"/>
  <c r="AO284" i="18" s="1"/>
  <c r="AP284" i="18" s="1"/>
  <c r="AL274" i="18"/>
  <c r="AN274" i="18" s="1"/>
  <c r="AO274" i="18" s="1"/>
  <c r="AP274" i="18" s="1"/>
  <c r="AJ275" i="18"/>
  <c r="AL275" i="18" s="1"/>
  <c r="AM275" i="18"/>
  <c r="AK276" i="18"/>
  <c r="AL276" i="18"/>
  <c r="AJ277" i="18"/>
  <c r="AM267" i="18"/>
  <c r="AK268" i="18"/>
  <c r="AL267" i="18"/>
  <c r="AJ268" i="18"/>
  <c r="AN266" i="18"/>
  <c r="AO266" i="18" s="1"/>
  <c r="AP266" i="18" s="1"/>
  <c r="AM256" i="18"/>
  <c r="AM257" i="18"/>
  <c r="AL256" i="18"/>
  <c r="AJ257" i="18"/>
  <c r="AL257" i="18" s="1"/>
  <c r="AN249" i="18"/>
  <c r="AO249" i="18" s="1"/>
  <c r="AP249" i="18" s="1"/>
  <c r="AJ250" i="18"/>
  <c r="AL250" i="18" s="1"/>
  <c r="AM258" i="18"/>
  <c r="AK259" i="18"/>
  <c r="AL258" i="18"/>
  <c r="AJ259" i="18"/>
  <c r="AJ239" i="18"/>
  <c r="AL239" i="18" s="1"/>
  <c r="AN239" i="18" s="1"/>
  <c r="AO239" i="18" s="1"/>
  <c r="AP239" i="18" s="1"/>
  <c r="AJ240" i="18"/>
  <c r="AL240" i="18" s="1"/>
  <c r="AJ251" i="18"/>
  <c r="AM250" i="18"/>
  <c r="AK251" i="18"/>
  <c r="AN230" i="18"/>
  <c r="AO230" i="18" s="1"/>
  <c r="AP230" i="18" s="1"/>
  <c r="AM240" i="18"/>
  <c r="AK241" i="18"/>
  <c r="AL231" i="18"/>
  <c r="AJ232" i="18"/>
  <c r="AM231" i="18"/>
  <c r="AK232" i="18"/>
  <c r="AN212" i="18"/>
  <c r="AO212" i="18" s="1"/>
  <c r="AP212" i="18" s="1"/>
  <c r="AM222" i="18"/>
  <c r="AK223" i="18"/>
  <c r="AL222" i="18"/>
  <c r="AJ223" i="18"/>
  <c r="AN221" i="18"/>
  <c r="AO221" i="18" s="1"/>
  <c r="AP221" i="18" s="1"/>
  <c r="AL213" i="18"/>
  <c r="AJ214" i="18"/>
  <c r="AM213" i="18"/>
  <c r="AK214" i="18"/>
  <c r="AN203" i="18"/>
  <c r="AO203" i="18" s="1"/>
  <c r="AP203" i="18" s="1"/>
  <c r="AL204" i="18"/>
  <c r="AJ205" i="18"/>
  <c r="AM204" i="18"/>
  <c r="AK205" i="18"/>
  <c r="AN194" i="18"/>
  <c r="AO194" i="18" s="1"/>
  <c r="AP194" i="18" s="1"/>
  <c r="AM195" i="18"/>
  <c r="AK196" i="18"/>
  <c r="AJ196" i="18"/>
  <c r="AL187" i="18"/>
  <c r="AJ188" i="18"/>
  <c r="AM186" i="18"/>
  <c r="AN186" i="18" s="1"/>
  <c r="AO186" i="18" s="1"/>
  <c r="AP186" i="18" s="1"/>
  <c r="AK187" i="18"/>
  <c r="AK179" i="18"/>
  <c r="AN167" i="18"/>
  <c r="AO167" i="18" s="1"/>
  <c r="AP167" i="18" s="1"/>
  <c r="AL168" i="18"/>
  <c r="AJ169" i="18"/>
  <c r="AM168" i="18"/>
  <c r="AK169" i="18"/>
  <c r="AN158" i="18"/>
  <c r="AO158" i="18" s="1"/>
  <c r="AP158" i="18" s="1"/>
  <c r="AL159" i="18"/>
  <c r="AJ160" i="18"/>
  <c r="AM159" i="18"/>
  <c r="AK160" i="18"/>
  <c r="AM150" i="18"/>
  <c r="AK151" i="18"/>
  <c r="AN149" i="18"/>
  <c r="AL150" i="18"/>
  <c r="AJ151" i="18"/>
  <c r="AN140" i="18"/>
  <c r="AO140" i="18" s="1"/>
  <c r="AP140" i="18" s="1"/>
  <c r="AO139" i="18"/>
  <c r="AP139" i="18" s="1"/>
  <c r="AM141" i="18"/>
  <c r="AK142" i="18"/>
  <c r="AL141" i="18"/>
  <c r="AJ142" i="18"/>
  <c r="AL132" i="18"/>
  <c r="AJ133" i="18"/>
  <c r="AM132" i="18"/>
  <c r="AK133" i="18"/>
  <c r="AN131" i="18"/>
  <c r="AO131" i="18" s="1"/>
  <c r="AP131" i="18" s="1"/>
  <c r="AM123" i="18"/>
  <c r="AK124" i="18"/>
  <c r="AL123" i="18"/>
  <c r="AJ124" i="18"/>
  <c r="AJ116" i="18"/>
  <c r="AM114" i="18"/>
  <c r="AK115" i="18"/>
  <c r="AJ106" i="18"/>
  <c r="AM106" i="18"/>
  <c r="AK107" i="18"/>
  <c r="AM96" i="18"/>
  <c r="AK97" i="18"/>
  <c r="AL87" i="18"/>
  <c r="AJ88" i="18"/>
  <c r="AM87" i="18"/>
  <c r="AK88" i="18"/>
  <c r="AM78" i="18"/>
  <c r="AK79" i="18"/>
  <c r="AL78" i="18"/>
  <c r="AJ79" i="18"/>
  <c r="AN77" i="18"/>
  <c r="AO77" i="18" s="1"/>
  <c r="AP77" i="18" s="1"/>
  <c r="AN68" i="18"/>
  <c r="AO68" i="18" s="1"/>
  <c r="AP68" i="18" s="1"/>
  <c r="AM69" i="18"/>
  <c r="AK70" i="18"/>
  <c r="AL69" i="18"/>
  <c r="AJ70" i="18"/>
  <c r="AN50" i="18"/>
  <c r="AO50" i="18" s="1"/>
  <c r="AP50" i="18" s="1"/>
  <c r="AL60" i="18"/>
  <c r="AJ61" i="18"/>
  <c r="AM60" i="18"/>
  <c r="AK61" i="18"/>
  <c r="AM51" i="18"/>
  <c r="AK52" i="18"/>
  <c r="AL51" i="18"/>
  <c r="AJ52" i="18"/>
  <c r="AL43" i="18"/>
  <c r="AJ44" i="18"/>
  <c r="AK43" i="18"/>
  <c r="AM34" i="18"/>
  <c r="AK35" i="18"/>
  <c r="AM35" i="18" s="1"/>
  <c r="AL22" i="18"/>
  <c r="AN22" i="18" s="1"/>
  <c r="AO22" i="18" s="1"/>
  <c r="AP22" i="18" s="1"/>
  <c r="AJ24" i="18"/>
  <c r="AJ23" i="18"/>
  <c r="AL23" i="18" s="1"/>
  <c r="AN23" i="18" s="1"/>
  <c r="AO23" i="18" s="1"/>
  <c r="AP23" i="18" s="1"/>
  <c r="U20" i="18"/>
  <c r="P11" i="18"/>
  <c r="R11" i="18" s="1"/>
  <c r="AJ177" i="18" l="1"/>
  <c r="AJ113" i="18"/>
  <c r="AL112" i="18"/>
  <c r="AN112" i="18" s="1"/>
  <c r="AO112" i="18" s="1"/>
  <c r="AP112" i="18" s="1"/>
  <c r="AJ105" i="18"/>
  <c r="AL105" i="18" s="1"/>
  <c r="AN105" i="18" s="1"/>
  <c r="AO105" i="18" s="1"/>
  <c r="AP105" i="18" s="1"/>
  <c r="AL94" i="18"/>
  <c r="AN94" i="18" s="1"/>
  <c r="AO94" i="18" s="1"/>
  <c r="AP94" i="18" s="1"/>
  <c r="AJ95" i="18"/>
  <c r="AJ34" i="18"/>
  <c r="AJ35" i="18" s="1"/>
  <c r="AL35" i="18" s="1"/>
  <c r="AN35" i="18" s="1"/>
  <c r="AO35" i="18" s="1"/>
  <c r="AP35" i="18" s="1"/>
  <c r="AO635" i="18"/>
  <c r="AP635" i="18" s="1"/>
  <c r="AL637" i="18"/>
  <c r="AJ638" i="18"/>
  <c r="AM637" i="18"/>
  <c r="AK638" i="18"/>
  <c r="AN636" i="18"/>
  <c r="AO636" i="18" s="1"/>
  <c r="AP636" i="18" s="1"/>
  <c r="AM628" i="18"/>
  <c r="AK629" i="18"/>
  <c r="AL628" i="18"/>
  <c r="AJ629" i="18"/>
  <c r="AN627" i="18"/>
  <c r="AL620" i="18"/>
  <c r="AJ621" i="18"/>
  <c r="AM619" i="18"/>
  <c r="AN619" i="18" s="1"/>
  <c r="AK620" i="18"/>
  <c r="AL611" i="18"/>
  <c r="AJ612" i="18"/>
  <c r="AM611" i="18"/>
  <c r="AK613" i="18"/>
  <c r="AM613" i="18" s="1"/>
  <c r="AK612" i="18"/>
  <c r="AM612" i="18" s="1"/>
  <c r="AN610" i="18"/>
  <c r="AM602" i="18"/>
  <c r="AK604" i="18"/>
  <c r="AM604" i="18" s="1"/>
  <c r="AK603" i="18"/>
  <c r="AM603" i="18" s="1"/>
  <c r="AL601" i="18"/>
  <c r="AN601" i="18" s="1"/>
  <c r="AJ602" i="18"/>
  <c r="AL592" i="18"/>
  <c r="AJ593" i="18"/>
  <c r="AM592" i="18"/>
  <c r="AK593" i="18"/>
  <c r="AO591" i="18"/>
  <c r="AP591" i="18" s="1"/>
  <c r="AL583" i="18"/>
  <c r="AJ584" i="18"/>
  <c r="AN582" i="18"/>
  <c r="AM583" i="18"/>
  <c r="AK584" i="18"/>
  <c r="AN573" i="18"/>
  <c r="AO573" i="18" s="1"/>
  <c r="AP573" i="18" s="1"/>
  <c r="AM574" i="18"/>
  <c r="AK575" i="18"/>
  <c r="AL574" i="18"/>
  <c r="AJ575" i="18"/>
  <c r="AN555" i="18"/>
  <c r="AO555" i="18" s="1"/>
  <c r="AP555" i="18" s="1"/>
  <c r="AL565" i="18"/>
  <c r="AJ566" i="18"/>
  <c r="AM565" i="18"/>
  <c r="AK566" i="18"/>
  <c r="AN564" i="18"/>
  <c r="AM556" i="18"/>
  <c r="AK557" i="18"/>
  <c r="AL556" i="18"/>
  <c r="AJ557" i="18"/>
  <c r="AO546" i="18"/>
  <c r="AP546" i="18" s="1"/>
  <c r="AL548" i="18"/>
  <c r="AJ549" i="18"/>
  <c r="AM547" i="18"/>
  <c r="AN547" i="18" s="1"/>
  <c r="AO547" i="18" s="1"/>
  <c r="AP547" i="18" s="1"/>
  <c r="AK548" i="18"/>
  <c r="AO537" i="18"/>
  <c r="AP537" i="18" s="1"/>
  <c r="AL539" i="18"/>
  <c r="AJ540" i="18"/>
  <c r="AM539" i="18"/>
  <c r="AK541" i="18"/>
  <c r="AM541" i="18" s="1"/>
  <c r="AK540" i="18"/>
  <c r="AM540" i="18" s="1"/>
  <c r="AN538" i="18"/>
  <c r="AO538" i="18" s="1"/>
  <c r="AP538" i="18" s="1"/>
  <c r="AL529" i="18"/>
  <c r="AN529" i="18" s="1"/>
  <c r="AO529" i="18" s="1"/>
  <c r="AP529" i="18" s="1"/>
  <c r="AJ530" i="18"/>
  <c r="AM530" i="18"/>
  <c r="AK532" i="18"/>
  <c r="AM532" i="18" s="1"/>
  <c r="AK531" i="18"/>
  <c r="AM531" i="18" s="1"/>
  <c r="AN519" i="18"/>
  <c r="AO519" i="18" s="1"/>
  <c r="AP519" i="18" s="1"/>
  <c r="AL520" i="18"/>
  <c r="AJ521" i="18"/>
  <c r="AM520" i="18"/>
  <c r="AK521" i="18"/>
  <c r="AN510" i="18"/>
  <c r="AO510" i="18" s="1"/>
  <c r="AP510" i="18" s="1"/>
  <c r="AM511" i="18"/>
  <c r="AK512" i="18"/>
  <c r="AL511" i="18"/>
  <c r="AJ512" i="18"/>
  <c r="AO500" i="18"/>
  <c r="AP500" i="18" s="1"/>
  <c r="AL502" i="18"/>
  <c r="AJ503" i="18"/>
  <c r="AM502" i="18"/>
  <c r="AK503" i="18"/>
  <c r="AN501" i="18"/>
  <c r="AO501" i="18" s="1"/>
  <c r="AP501" i="18" s="1"/>
  <c r="AL493" i="18"/>
  <c r="AJ494" i="18"/>
  <c r="AN492" i="18"/>
  <c r="AM493" i="18"/>
  <c r="AK494" i="18"/>
  <c r="AL484" i="18"/>
  <c r="AJ485" i="18"/>
  <c r="AN483" i="18"/>
  <c r="AM484" i="18"/>
  <c r="AK485" i="18"/>
  <c r="AO474" i="18"/>
  <c r="AP474" i="18" s="1"/>
  <c r="AL476" i="18"/>
  <c r="AJ477" i="18"/>
  <c r="AM475" i="18"/>
  <c r="AN475" i="18" s="1"/>
  <c r="AK476" i="18"/>
  <c r="AL467" i="18"/>
  <c r="AJ468" i="18"/>
  <c r="AM467" i="18"/>
  <c r="AK469" i="18"/>
  <c r="AM469" i="18" s="1"/>
  <c r="AK468" i="18"/>
  <c r="AM468" i="18" s="1"/>
  <c r="AN466" i="18"/>
  <c r="AL457" i="18"/>
  <c r="AN457" i="18" s="1"/>
  <c r="AJ458" i="18"/>
  <c r="AM458" i="18"/>
  <c r="AK459" i="18"/>
  <c r="AM459" i="18" s="1"/>
  <c r="AK460" i="18"/>
  <c r="AM460" i="18" s="1"/>
  <c r="AM448" i="18"/>
  <c r="AK449" i="18"/>
  <c r="AL448" i="18"/>
  <c r="AJ449" i="18"/>
  <c r="AM439" i="18"/>
  <c r="AK440" i="18"/>
  <c r="AL439" i="18"/>
  <c r="AJ440" i="18"/>
  <c r="AN438" i="18"/>
  <c r="AM430" i="18"/>
  <c r="AK431" i="18"/>
  <c r="AL430" i="18"/>
  <c r="AJ431" i="18"/>
  <c r="AN429" i="18"/>
  <c r="AN411" i="18"/>
  <c r="AO411" i="18" s="1"/>
  <c r="AP411" i="18" s="1"/>
  <c r="AL421" i="18"/>
  <c r="AJ422" i="18"/>
  <c r="AN420" i="18"/>
  <c r="AM421" i="18"/>
  <c r="AK422" i="18"/>
  <c r="AL412" i="18"/>
  <c r="AJ413" i="18"/>
  <c r="AM412" i="18"/>
  <c r="AK413" i="18"/>
  <c r="AO402" i="18"/>
  <c r="AP402" i="18" s="1"/>
  <c r="AM403" i="18"/>
  <c r="AK404" i="18"/>
  <c r="AL404" i="18"/>
  <c r="AJ405" i="18"/>
  <c r="AN403" i="18"/>
  <c r="AO403" i="18" s="1"/>
  <c r="AP403" i="18" s="1"/>
  <c r="AL395" i="18"/>
  <c r="AJ396" i="18"/>
  <c r="AN394" i="18"/>
  <c r="AO394" i="18" s="1"/>
  <c r="AP394" i="18" s="1"/>
  <c r="AM395" i="18"/>
  <c r="AK396" i="18"/>
  <c r="AM396" i="18" s="1"/>
  <c r="AK397" i="18"/>
  <c r="AM397" i="18" s="1"/>
  <c r="AM386" i="18"/>
  <c r="AK388" i="18"/>
  <c r="AM388" i="18" s="1"/>
  <c r="AK387" i="18"/>
  <c r="AM387" i="18" s="1"/>
  <c r="AL385" i="18"/>
  <c r="AN385" i="18" s="1"/>
  <c r="AO385" i="18" s="1"/>
  <c r="AP385" i="18" s="1"/>
  <c r="AJ386" i="18"/>
  <c r="AO384" i="18"/>
  <c r="AP384" i="18" s="1"/>
  <c r="AN375" i="18"/>
  <c r="AO375" i="18" s="1"/>
  <c r="AP375" i="18" s="1"/>
  <c r="AM376" i="18"/>
  <c r="AK377" i="18"/>
  <c r="AL376" i="18"/>
  <c r="AJ377" i="18"/>
  <c r="AN357" i="18"/>
  <c r="AO357" i="18" s="1"/>
  <c r="AP357" i="18" s="1"/>
  <c r="AN366" i="18"/>
  <c r="AL367" i="18"/>
  <c r="AJ368" i="18"/>
  <c r="AM367" i="18"/>
  <c r="AK368" i="18"/>
  <c r="AL358" i="18"/>
  <c r="AJ359" i="18"/>
  <c r="AM358" i="18"/>
  <c r="AK359" i="18"/>
  <c r="AN339" i="18"/>
  <c r="AO339" i="18" s="1"/>
  <c r="AP339" i="18" s="1"/>
  <c r="AN348" i="18"/>
  <c r="AO348" i="18" s="1"/>
  <c r="AP348" i="18" s="1"/>
  <c r="AM349" i="18"/>
  <c r="AK350" i="18"/>
  <c r="AL349" i="18"/>
  <c r="AJ350" i="18"/>
  <c r="AL340" i="18"/>
  <c r="AJ341" i="18"/>
  <c r="AM340" i="18"/>
  <c r="AK341" i="18"/>
  <c r="AO330" i="18"/>
  <c r="AP330" i="18" s="1"/>
  <c r="AM331" i="18"/>
  <c r="AK332" i="18"/>
  <c r="AL332" i="18"/>
  <c r="AJ333" i="18"/>
  <c r="AN331" i="18"/>
  <c r="AO331" i="18" s="1"/>
  <c r="AP331" i="18" s="1"/>
  <c r="AN322" i="18"/>
  <c r="AO322" i="18" s="1"/>
  <c r="AP322" i="18" s="1"/>
  <c r="AM323" i="18"/>
  <c r="AK324" i="18"/>
  <c r="AM324" i="18" s="1"/>
  <c r="AK325" i="18"/>
  <c r="AM325" i="18" s="1"/>
  <c r="AL323" i="18"/>
  <c r="AJ324" i="18"/>
  <c r="AM314" i="18"/>
  <c r="AK316" i="18"/>
  <c r="AM316" i="18" s="1"/>
  <c r="AK315" i="18"/>
  <c r="AM315" i="18" s="1"/>
  <c r="AL313" i="18"/>
  <c r="AN313" i="18" s="1"/>
  <c r="AO313" i="18" s="1"/>
  <c r="AP313" i="18" s="1"/>
  <c r="AJ314" i="18"/>
  <c r="AM304" i="18"/>
  <c r="AK305" i="18"/>
  <c r="AL304" i="18"/>
  <c r="AJ305" i="18"/>
  <c r="AN303" i="18"/>
  <c r="AN294" i="18"/>
  <c r="AO294" i="18" s="1"/>
  <c r="AP294" i="18" s="1"/>
  <c r="AL295" i="18"/>
  <c r="AJ296" i="18"/>
  <c r="AM295" i="18"/>
  <c r="AK296" i="18"/>
  <c r="AN285" i="18"/>
  <c r="AO285" i="18" s="1"/>
  <c r="AP285" i="18" s="1"/>
  <c r="AL286" i="18"/>
  <c r="AJ287" i="18"/>
  <c r="AM286" i="18"/>
  <c r="AK287" i="18"/>
  <c r="AN275" i="18"/>
  <c r="AO275" i="18" s="1"/>
  <c r="AP275" i="18" s="1"/>
  <c r="AL277" i="18"/>
  <c r="AJ278" i="18"/>
  <c r="AM276" i="18"/>
  <c r="AN276" i="18" s="1"/>
  <c r="AO276" i="18" s="1"/>
  <c r="AP276" i="18" s="1"/>
  <c r="AK277" i="18"/>
  <c r="AN267" i="18"/>
  <c r="AO267" i="18" s="1"/>
  <c r="AP267" i="18" s="1"/>
  <c r="AL268" i="18"/>
  <c r="AJ269" i="18"/>
  <c r="AM268" i="18"/>
  <c r="AK269" i="18"/>
  <c r="AN257" i="18"/>
  <c r="AO257" i="18" s="1"/>
  <c r="AP257" i="18" s="1"/>
  <c r="AN256" i="18"/>
  <c r="AO256" i="18" s="1"/>
  <c r="AP256" i="18" s="1"/>
  <c r="AM259" i="18"/>
  <c r="AK260" i="18"/>
  <c r="AK261" i="18" s="1"/>
  <c r="AM261" i="18" s="1"/>
  <c r="AL259" i="18"/>
  <c r="AJ260" i="18"/>
  <c r="AN258" i="18"/>
  <c r="AJ241" i="18"/>
  <c r="AL241" i="18" s="1"/>
  <c r="AM251" i="18"/>
  <c r="AK253" i="18"/>
  <c r="AM253" i="18" s="1"/>
  <c r="AK252" i="18"/>
  <c r="AM252" i="18" s="1"/>
  <c r="AL251" i="18"/>
  <c r="AJ252" i="18"/>
  <c r="AN250" i="18"/>
  <c r="AN231" i="18"/>
  <c r="AO231" i="18" s="1"/>
  <c r="AP231" i="18" s="1"/>
  <c r="AN240" i="18"/>
  <c r="AO240" i="18" s="1"/>
  <c r="AP240" i="18" s="1"/>
  <c r="AM241" i="18"/>
  <c r="AK242" i="18"/>
  <c r="AM232" i="18"/>
  <c r="AK233" i="18"/>
  <c r="AL232" i="18"/>
  <c r="AJ233" i="18"/>
  <c r="AN222" i="18"/>
  <c r="AO222" i="18" s="1"/>
  <c r="AP222" i="18" s="1"/>
  <c r="AL223" i="18"/>
  <c r="AJ224" i="18"/>
  <c r="AM223" i="18"/>
  <c r="AK224" i="18"/>
  <c r="AN213" i="18"/>
  <c r="AO213" i="18" s="1"/>
  <c r="AP213" i="18" s="1"/>
  <c r="AL214" i="18"/>
  <c r="AJ215" i="18"/>
  <c r="AM214" i="18"/>
  <c r="AK215" i="18"/>
  <c r="AM205" i="18"/>
  <c r="AK206" i="18"/>
  <c r="AL205" i="18"/>
  <c r="AJ206" i="18"/>
  <c r="AN204" i="18"/>
  <c r="AM196" i="18"/>
  <c r="AK197" i="18"/>
  <c r="AL196" i="18"/>
  <c r="AJ197" i="18"/>
  <c r="AN195" i="18"/>
  <c r="AM187" i="18"/>
  <c r="AN187" i="18" s="1"/>
  <c r="AO187" i="18" s="1"/>
  <c r="AP187" i="18" s="1"/>
  <c r="AK188" i="18"/>
  <c r="AL188" i="18"/>
  <c r="AJ189" i="18"/>
  <c r="AJ179" i="18"/>
  <c r="AM179" i="18"/>
  <c r="AK180" i="18"/>
  <c r="AM180" i="18" s="1"/>
  <c r="AK181" i="18"/>
  <c r="AM181" i="18" s="1"/>
  <c r="AM169" i="18"/>
  <c r="AK170" i="18"/>
  <c r="AL169" i="18"/>
  <c r="AJ170" i="18"/>
  <c r="AN168" i="18"/>
  <c r="AL160" i="18"/>
  <c r="AJ161" i="18"/>
  <c r="AM160" i="18"/>
  <c r="AK161" i="18"/>
  <c r="AN159" i="18"/>
  <c r="AL151" i="18"/>
  <c r="AJ152" i="18"/>
  <c r="AN150" i="18"/>
  <c r="AO150" i="18" s="1"/>
  <c r="AP150" i="18" s="1"/>
  <c r="AO149" i="18"/>
  <c r="AP149" i="18" s="1"/>
  <c r="AM151" i="18"/>
  <c r="AK152" i="18"/>
  <c r="AM142" i="18"/>
  <c r="AK143" i="18"/>
  <c r="AL142" i="18"/>
  <c r="AJ143" i="18"/>
  <c r="AN141" i="18"/>
  <c r="AN132" i="18"/>
  <c r="AO132" i="18" s="1"/>
  <c r="AP132" i="18" s="1"/>
  <c r="AL133" i="18"/>
  <c r="AJ134" i="18"/>
  <c r="AM133" i="18"/>
  <c r="AK134" i="18"/>
  <c r="AL124" i="18"/>
  <c r="AJ125" i="18"/>
  <c r="AN123" i="18"/>
  <c r="AO123" i="18" s="1"/>
  <c r="AP123" i="18" s="1"/>
  <c r="AM124" i="18"/>
  <c r="AK125" i="18"/>
  <c r="AL116" i="18"/>
  <c r="AJ117" i="18"/>
  <c r="AM115" i="18"/>
  <c r="AK116" i="18"/>
  <c r="AM107" i="18"/>
  <c r="AK108" i="18"/>
  <c r="AM108" i="18" s="1"/>
  <c r="AK109" i="18"/>
  <c r="AM109" i="18" s="1"/>
  <c r="AL106" i="18"/>
  <c r="AN106" i="18" s="1"/>
  <c r="AO106" i="18" s="1"/>
  <c r="AP106" i="18" s="1"/>
  <c r="AJ107" i="18"/>
  <c r="AM97" i="18"/>
  <c r="AK98" i="18"/>
  <c r="AJ98" i="18"/>
  <c r="AM88" i="18"/>
  <c r="AK89" i="18"/>
  <c r="AL88" i="18"/>
  <c r="AJ89" i="18"/>
  <c r="AN87" i="18"/>
  <c r="AO87" i="18" s="1"/>
  <c r="AP87" i="18" s="1"/>
  <c r="AN78" i="18"/>
  <c r="AO78" i="18" s="1"/>
  <c r="AP78" i="18" s="1"/>
  <c r="AL79" i="18"/>
  <c r="AJ80" i="18"/>
  <c r="AM79" i="18"/>
  <c r="AK80" i="18"/>
  <c r="AN69" i="18"/>
  <c r="AO69" i="18" s="1"/>
  <c r="AP69" i="18" s="1"/>
  <c r="AM70" i="18"/>
  <c r="AK71" i="18"/>
  <c r="AL70" i="18"/>
  <c r="AJ71" i="18"/>
  <c r="AN60" i="18"/>
  <c r="AO60" i="18" s="1"/>
  <c r="AP60" i="18" s="1"/>
  <c r="AM61" i="18"/>
  <c r="AK62" i="18"/>
  <c r="AL61" i="18"/>
  <c r="AJ62" i="18"/>
  <c r="AL44" i="18"/>
  <c r="AJ45" i="18"/>
  <c r="AL52" i="18"/>
  <c r="AJ53" i="18"/>
  <c r="AL53" i="18" s="1"/>
  <c r="AN51" i="18"/>
  <c r="AM52" i="18"/>
  <c r="AK53" i="18"/>
  <c r="AM43" i="18"/>
  <c r="AN43" i="18" s="1"/>
  <c r="AO43" i="18" s="1"/>
  <c r="AP43" i="18" s="1"/>
  <c r="AK44" i="18"/>
  <c r="AL38" i="18"/>
  <c r="AN38" i="18" s="1"/>
  <c r="AJ39" i="18"/>
  <c r="AL24" i="18"/>
  <c r="AN24" i="18" s="1"/>
  <c r="AO24" i="18" s="1"/>
  <c r="AP24" i="18" s="1"/>
  <c r="AJ25" i="18"/>
  <c r="AI49" i="23"/>
  <c r="Q68" i="23"/>
  <c r="U66" i="23"/>
  <c r="S63" i="23"/>
  <c r="O62" i="23"/>
  <c r="D56" i="23"/>
  <c r="AL177" i="18" l="1"/>
  <c r="AN177" i="18" s="1"/>
  <c r="AO177" i="18" s="1"/>
  <c r="AP177" i="18" s="1"/>
  <c r="AJ178" i="18"/>
  <c r="AL178" i="18" s="1"/>
  <c r="AN178" i="18" s="1"/>
  <c r="AO178" i="18" s="1"/>
  <c r="AP178" i="18" s="1"/>
  <c r="AL113" i="18"/>
  <c r="AN113" i="18" s="1"/>
  <c r="AO113" i="18" s="1"/>
  <c r="AP113" i="18" s="1"/>
  <c r="AJ114" i="18"/>
  <c r="AL95" i="18"/>
  <c r="AN95" i="18" s="1"/>
  <c r="AO95" i="18" s="1"/>
  <c r="AP95" i="18" s="1"/>
  <c r="AJ96" i="18"/>
  <c r="AL39" i="18"/>
  <c r="AN39" i="18" s="1"/>
  <c r="AO39" i="18" s="1"/>
  <c r="AP39" i="18" s="1"/>
  <c r="AJ40" i="18"/>
  <c r="AL40" i="18" s="1"/>
  <c r="AN40" i="18" s="1"/>
  <c r="AO40" i="18" s="1"/>
  <c r="AP40" i="18" s="1"/>
  <c r="AJ41" i="18"/>
  <c r="AL34" i="18"/>
  <c r="AN34" i="18" s="1"/>
  <c r="AO34" i="18" s="1"/>
  <c r="AP34" i="18" s="1"/>
  <c r="AN628" i="18"/>
  <c r="AO628" i="18" s="1"/>
  <c r="AP628" i="18" s="1"/>
  <c r="AL638" i="18"/>
  <c r="AJ639" i="18"/>
  <c r="AN637" i="18"/>
  <c r="AO637" i="18" s="1"/>
  <c r="AP637" i="18" s="1"/>
  <c r="AM638" i="18"/>
  <c r="AK640" i="18"/>
  <c r="AM640" i="18" s="1"/>
  <c r="AK639" i="18"/>
  <c r="AM639" i="18" s="1"/>
  <c r="AL629" i="18"/>
  <c r="AJ630" i="18"/>
  <c r="AM629" i="18"/>
  <c r="AK630" i="18"/>
  <c r="AM630" i="18" s="1"/>
  <c r="AK631" i="18"/>
  <c r="AM631" i="18" s="1"/>
  <c r="AO627" i="18"/>
  <c r="AP627" i="18" s="1"/>
  <c r="AO619" i="18"/>
  <c r="AP619" i="18" s="1"/>
  <c r="AL621" i="18"/>
  <c r="AJ622" i="18"/>
  <c r="AL622" i="18" s="1"/>
  <c r="AM620" i="18"/>
  <c r="AN620" i="18" s="1"/>
  <c r="AO620" i="18" s="1"/>
  <c r="AP620" i="18" s="1"/>
  <c r="AK622" i="18"/>
  <c r="AM622" i="18" s="1"/>
  <c r="AK621" i="18"/>
  <c r="AM621" i="18" s="1"/>
  <c r="AO610" i="18"/>
  <c r="AP610" i="18" s="1"/>
  <c r="AL612" i="18"/>
  <c r="AN612" i="18" s="1"/>
  <c r="AO612" i="18" s="1"/>
  <c r="AP612" i="18" s="1"/>
  <c r="AJ613" i="18"/>
  <c r="AL613" i="18" s="1"/>
  <c r="AN613" i="18" s="1"/>
  <c r="AO613" i="18" s="1"/>
  <c r="AP613" i="18" s="1"/>
  <c r="AN611" i="18"/>
  <c r="AO611" i="18" s="1"/>
  <c r="AP611" i="18" s="1"/>
  <c r="AO601" i="18"/>
  <c r="AP601" i="18" s="1"/>
  <c r="AL602" i="18"/>
  <c r="AN602" i="18" s="1"/>
  <c r="AO602" i="18" s="1"/>
  <c r="AP602" i="18" s="1"/>
  <c r="AJ603" i="18"/>
  <c r="AL593" i="18"/>
  <c r="AJ594" i="18"/>
  <c r="AM593" i="18"/>
  <c r="AK594" i="18"/>
  <c r="AM594" i="18" s="1"/>
  <c r="AK595" i="18"/>
  <c r="AM595" i="18" s="1"/>
  <c r="AN592" i="18"/>
  <c r="AN583" i="18"/>
  <c r="AO583" i="18" s="1"/>
  <c r="AP583" i="18" s="1"/>
  <c r="AO582" i="18"/>
  <c r="AP582" i="18" s="1"/>
  <c r="AL584" i="18"/>
  <c r="AJ585" i="18"/>
  <c r="AM584" i="18"/>
  <c r="AK585" i="18"/>
  <c r="AM585" i="18" s="1"/>
  <c r="AK586" i="18"/>
  <c r="AM586" i="18" s="1"/>
  <c r="AN574" i="18"/>
  <c r="AM575" i="18"/>
  <c r="AK577" i="18"/>
  <c r="AM577" i="18" s="1"/>
  <c r="AK576" i="18"/>
  <c r="AM576" i="18" s="1"/>
  <c r="AL575" i="18"/>
  <c r="AJ576" i="18"/>
  <c r="AN556" i="18"/>
  <c r="AO556" i="18" s="1"/>
  <c r="AP556" i="18" s="1"/>
  <c r="AN565" i="18"/>
  <c r="AO565" i="18" s="1"/>
  <c r="AP565" i="18" s="1"/>
  <c r="AM566" i="18"/>
  <c r="AK567" i="18"/>
  <c r="AM567" i="18" s="1"/>
  <c r="AK568" i="18"/>
  <c r="AM568" i="18" s="1"/>
  <c r="AL566" i="18"/>
  <c r="AJ567" i="18"/>
  <c r="AO564" i="18"/>
  <c r="AP564" i="18" s="1"/>
  <c r="AM557" i="18"/>
  <c r="AK559" i="18"/>
  <c r="AM559" i="18" s="1"/>
  <c r="AK558" i="18"/>
  <c r="AM558" i="18" s="1"/>
  <c r="AL557" i="18"/>
  <c r="AN557" i="18" s="1"/>
  <c r="AO557" i="18" s="1"/>
  <c r="AP557" i="18" s="1"/>
  <c r="AJ558" i="18"/>
  <c r="AL549" i="18"/>
  <c r="AJ550" i="18"/>
  <c r="AL550" i="18" s="1"/>
  <c r="AM548" i="18"/>
  <c r="AN548" i="18" s="1"/>
  <c r="AO548" i="18" s="1"/>
  <c r="AP548" i="18" s="1"/>
  <c r="AK549" i="18"/>
  <c r="AM549" i="18" s="1"/>
  <c r="AK550" i="18"/>
  <c r="AM550" i="18" s="1"/>
  <c r="AL540" i="18"/>
  <c r="AN540" i="18" s="1"/>
  <c r="AO540" i="18" s="1"/>
  <c r="AP540" i="18" s="1"/>
  <c r="AJ541" i="18"/>
  <c r="AL541" i="18" s="1"/>
  <c r="AN541" i="18" s="1"/>
  <c r="AO541" i="18" s="1"/>
  <c r="AP541" i="18" s="1"/>
  <c r="AN539" i="18"/>
  <c r="AO539" i="18" s="1"/>
  <c r="AP539" i="18" s="1"/>
  <c r="AL530" i="18"/>
  <c r="AN530" i="18" s="1"/>
  <c r="AJ531" i="18"/>
  <c r="AN511" i="18"/>
  <c r="AO511" i="18" s="1"/>
  <c r="AP511" i="18" s="1"/>
  <c r="AM521" i="18"/>
  <c r="AK522" i="18"/>
  <c r="AM522" i="18" s="1"/>
  <c r="AK523" i="18"/>
  <c r="AM523" i="18" s="1"/>
  <c r="AL521" i="18"/>
  <c r="AJ522" i="18"/>
  <c r="AN520" i="18"/>
  <c r="AM512" i="18"/>
  <c r="AK514" i="18"/>
  <c r="AM514" i="18" s="1"/>
  <c r="AK513" i="18"/>
  <c r="AM513" i="18" s="1"/>
  <c r="AL512" i="18"/>
  <c r="AJ513" i="18"/>
  <c r="AN502" i="18"/>
  <c r="AO502" i="18" s="1"/>
  <c r="AP502" i="18" s="1"/>
  <c r="AL503" i="18"/>
  <c r="AJ504" i="18"/>
  <c r="AM503" i="18"/>
  <c r="AK504" i="18"/>
  <c r="AM504" i="18" s="1"/>
  <c r="AK505" i="18"/>
  <c r="AM505" i="18" s="1"/>
  <c r="AO492" i="18"/>
  <c r="AP492" i="18" s="1"/>
  <c r="AL494" i="18"/>
  <c r="AJ495" i="18"/>
  <c r="AM494" i="18"/>
  <c r="AK495" i="18"/>
  <c r="AM495" i="18" s="1"/>
  <c r="AK496" i="18"/>
  <c r="AM496" i="18" s="1"/>
  <c r="AN493" i="18"/>
  <c r="AO493" i="18" s="1"/>
  <c r="AP493" i="18" s="1"/>
  <c r="AN484" i="18"/>
  <c r="AO484" i="18" s="1"/>
  <c r="AP484" i="18" s="1"/>
  <c r="AM485" i="18"/>
  <c r="AK487" i="18"/>
  <c r="AM487" i="18" s="1"/>
  <c r="AK486" i="18"/>
  <c r="AM486" i="18" s="1"/>
  <c r="AO483" i="18"/>
  <c r="AP483" i="18" s="1"/>
  <c r="AL485" i="18"/>
  <c r="AN485" i="18" s="1"/>
  <c r="AO485" i="18" s="1"/>
  <c r="AP485" i="18" s="1"/>
  <c r="AJ486" i="18"/>
  <c r="AO475" i="18"/>
  <c r="AP475" i="18" s="1"/>
  <c r="AL477" i="18"/>
  <c r="AJ478" i="18"/>
  <c r="AL478" i="18" s="1"/>
  <c r="AM476" i="18"/>
  <c r="AN476" i="18" s="1"/>
  <c r="AO476" i="18" s="1"/>
  <c r="AP476" i="18" s="1"/>
  <c r="AK477" i="18"/>
  <c r="AM477" i="18" s="1"/>
  <c r="AK478" i="18"/>
  <c r="AM478" i="18" s="1"/>
  <c r="AN467" i="18"/>
  <c r="AO467" i="18" s="1"/>
  <c r="AP467" i="18" s="1"/>
  <c r="AO466" i="18"/>
  <c r="AP466" i="18" s="1"/>
  <c r="AL468" i="18"/>
  <c r="AN468" i="18" s="1"/>
  <c r="AO468" i="18" s="1"/>
  <c r="AP468" i="18" s="1"/>
  <c r="AJ469" i="18"/>
  <c r="AL469" i="18" s="1"/>
  <c r="AN469" i="18" s="1"/>
  <c r="AO469" i="18" s="1"/>
  <c r="AP469" i="18" s="1"/>
  <c r="AL458" i="18"/>
  <c r="AN458" i="18" s="1"/>
  <c r="AO458" i="18" s="1"/>
  <c r="AP458" i="18" s="1"/>
  <c r="AJ459" i="18"/>
  <c r="AO457" i="18"/>
  <c r="AP457" i="18" s="1"/>
  <c r="AN448" i="18"/>
  <c r="AO448" i="18" s="1"/>
  <c r="AP448" i="18" s="1"/>
  <c r="AL449" i="18"/>
  <c r="AJ450" i="18"/>
  <c r="AM449" i="18"/>
  <c r="AK450" i="18"/>
  <c r="AM450" i="18" s="1"/>
  <c r="AK451" i="18"/>
  <c r="AM451" i="18" s="1"/>
  <c r="AL440" i="18"/>
  <c r="AJ441" i="18"/>
  <c r="AO438" i="18"/>
  <c r="AP438" i="18" s="1"/>
  <c r="AN439" i="18"/>
  <c r="AO439" i="18" s="1"/>
  <c r="AP439" i="18" s="1"/>
  <c r="AM440" i="18"/>
  <c r="AK442" i="18"/>
  <c r="AM442" i="18" s="1"/>
  <c r="AK441" i="18"/>
  <c r="AM441" i="18" s="1"/>
  <c r="AN430" i="18"/>
  <c r="AO430" i="18" s="1"/>
  <c r="AP430" i="18" s="1"/>
  <c r="AL431" i="18"/>
  <c r="AJ432" i="18"/>
  <c r="AM431" i="18"/>
  <c r="AK432" i="18"/>
  <c r="AM432" i="18" s="1"/>
  <c r="AK433" i="18"/>
  <c r="AM433" i="18" s="1"/>
  <c r="AO429" i="18"/>
  <c r="AP429" i="18" s="1"/>
  <c r="AL422" i="18"/>
  <c r="AJ423" i="18"/>
  <c r="AO420" i="18"/>
  <c r="AP420" i="18" s="1"/>
  <c r="AM422" i="18"/>
  <c r="AK424" i="18"/>
  <c r="AM424" i="18" s="1"/>
  <c r="AK423" i="18"/>
  <c r="AM423" i="18" s="1"/>
  <c r="AN421" i="18"/>
  <c r="AO421" i="18" s="1"/>
  <c r="AP421" i="18" s="1"/>
  <c r="AL413" i="18"/>
  <c r="AJ414" i="18"/>
  <c r="AM413" i="18"/>
  <c r="AK414" i="18"/>
  <c r="AM414" i="18" s="1"/>
  <c r="AK415" i="18"/>
  <c r="AM415" i="18" s="1"/>
  <c r="AN412" i="18"/>
  <c r="AM404" i="18"/>
  <c r="AN404" i="18" s="1"/>
  <c r="AO404" i="18" s="1"/>
  <c r="AP404" i="18" s="1"/>
  <c r="AK406" i="18"/>
  <c r="AM406" i="18" s="1"/>
  <c r="AK405" i="18"/>
  <c r="AM405" i="18" s="1"/>
  <c r="AL405" i="18"/>
  <c r="AJ406" i="18"/>
  <c r="AL406" i="18" s="1"/>
  <c r="AN395" i="18"/>
  <c r="AO395" i="18" s="1"/>
  <c r="AP395" i="18" s="1"/>
  <c r="AL396" i="18"/>
  <c r="AN396" i="18" s="1"/>
  <c r="AO396" i="18" s="1"/>
  <c r="AP396" i="18" s="1"/>
  <c r="AJ397" i="18"/>
  <c r="AL397" i="18" s="1"/>
  <c r="AN397" i="18" s="1"/>
  <c r="AO397" i="18" s="1"/>
  <c r="AP397" i="18" s="1"/>
  <c r="AL386" i="18"/>
  <c r="AN386" i="18" s="1"/>
  <c r="AO386" i="18" s="1"/>
  <c r="AP386" i="18" s="1"/>
  <c r="AJ387" i="18"/>
  <c r="AN367" i="18"/>
  <c r="AO367" i="18" s="1"/>
  <c r="AP367" i="18" s="1"/>
  <c r="AL377" i="18"/>
  <c r="AJ378" i="18"/>
  <c r="AN376" i="18"/>
  <c r="AM377" i="18"/>
  <c r="AK379" i="18"/>
  <c r="AM379" i="18" s="1"/>
  <c r="AK378" i="18"/>
  <c r="AM378" i="18" s="1"/>
  <c r="AL368" i="18"/>
  <c r="AJ369" i="18"/>
  <c r="AM368" i="18"/>
  <c r="AK370" i="18"/>
  <c r="AM370" i="18" s="1"/>
  <c r="AK369" i="18"/>
  <c r="AM369" i="18" s="1"/>
  <c r="AO366" i="18"/>
  <c r="AP366" i="18" s="1"/>
  <c r="AM359" i="18"/>
  <c r="AK361" i="18"/>
  <c r="AM361" i="18" s="1"/>
  <c r="AK360" i="18"/>
  <c r="AM360" i="18" s="1"/>
  <c r="AL359" i="18"/>
  <c r="AJ360" i="18"/>
  <c r="AN358" i="18"/>
  <c r="AL350" i="18"/>
  <c r="AJ351" i="18"/>
  <c r="AN349" i="18"/>
  <c r="AM350" i="18"/>
  <c r="AK351" i="18"/>
  <c r="AM351" i="18" s="1"/>
  <c r="AK352" i="18"/>
  <c r="AM352" i="18" s="1"/>
  <c r="AL341" i="18"/>
  <c r="AJ342" i="18"/>
  <c r="AM341" i="18"/>
  <c r="AK343" i="18"/>
  <c r="AM343" i="18" s="1"/>
  <c r="AK342" i="18"/>
  <c r="AM342" i="18" s="1"/>
  <c r="AN340" i="18"/>
  <c r="AN323" i="18"/>
  <c r="AO323" i="18" s="1"/>
  <c r="AP323" i="18" s="1"/>
  <c r="AM332" i="18"/>
  <c r="AN332" i="18" s="1"/>
  <c r="AO332" i="18" s="1"/>
  <c r="AP332" i="18" s="1"/>
  <c r="AK334" i="18"/>
  <c r="AM334" i="18" s="1"/>
  <c r="AK333" i="18"/>
  <c r="AM333" i="18" s="1"/>
  <c r="AL333" i="18"/>
  <c r="AJ334" i="18"/>
  <c r="AL334" i="18" s="1"/>
  <c r="AL324" i="18"/>
  <c r="AN324" i="18" s="1"/>
  <c r="AJ325" i="18"/>
  <c r="AL325" i="18" s="1"/>
  <c r="AN325" i="18" s="1"/>
  <c r="AO325" i="18" s="1"/>
  <c r="AP325" i="18" s="1"/>
  <c r="AL314" i="18"/>
  <c r="AN314" i="18" s="1"/>
  <c r="AO314" i="18" s="1"/>
  <c r="AP314" i="18" s="1"/>
  <c r="AJ315" i="18"/>
  <c r="AN304" i="18"/>
  <c r="AO304" i="18" s="1"/>
  <c r="AP304" i="18" s="1"/>
  <c r="AL305" i="18"/>
  <c r="AJ306" i="18"/>
  <c r="AM305" i="18"/>
  <c r="AK307" i="18"/>
  <c r="AM307" i="18" s="1"/>
  <c r="AK306" i="18"/>
  <c r="AM306" i="18" s="1"/>
  <c r="AO303" i="18"/>
  <c r="AP303" i="18" s="1"/>
  <c r="AM296" i="18"/>
  <c r="AK297" i="18"/>
  <c r="AM297" i="18" s="1"/>
  <c r="AK298" i="18"/>
  <c r="AM298" i="18" s="1"/>
  <c r="AL296" i="18"/>
  <c r="AJ297" i="18"/>
  <c r="AN295" i="18"/>
  <c r="AM287" i="18"/>
  <c r="AK288" i="18"/>
  <c r="AM288" i="18" s="1"/>
  <c r="AK289" i="18"/>
  <c r="AM289" i="18" s="1"/>
  <c r="AL287" i="18"/>
  <c r="AJ288" i="18"/>
  <c r="AN286" i="18"/>
  <c r="AL278" i="18"/>
  <c r="AJ279" i="18"/>
  <c r="AM277" i="18"/>
  <c r="AN277" i="18" s="1"/>
  <c r="AO277" i="18" s="1"/>
  <c r="AP277" i="18" s="1"/>
  <c r="AK278" i="18"/>
  <c r="AK279" i="18" s="1"/>
  <c r="AM279" i="18" s="1"/>
  <c r="AM269" i="18"/>
  <c r="AK270" i="18"/>
  <c r="AM270" i="18" s="1"/>
  <c r="AK271" i="18"/>
  <c r="AM271" i="18" s="1"/>
  <c r="AL269" i="18"/>
  <c r="AJ270" i="18"/>
  <c r="AN268" i="18"/>
  <c r="AN259" i="18"/>
  <c r="AO259" i="18" s="1"/>
  <c r="AP259" i="18" s="1"/>
  <c r="AM260" i="18"/>
  <c r="AK262" i="18"/>
  <c r="AM262" i="18" s="1"/>
  <c r="AO258" i="18"/>
  <c r="AP258" i="18" s="1"/>
  <c r="AL260" i="18"/>
  <c r="AJ261" i="18"/>
  <c r="AN251" i="18"/>
  <c r="AO251" i="18" s="1"/>
  <c r="AP251" i="18" s="1"/>
  <c r="AJ242" i="18"/>
  <c r="AJ243" i="18" s="1"/>
  <c r="AO250" i="18"/>
  <c r="AP250" i="18" s="1"/>
  <c r="AL252" i="18"/>
  <c r="AN252" i="18" s="1"/>
  <c r="AO252" i="18" s="1"/>
  <c r="AP252" i="18" s="1"/>
  <c r="AJ253" i="18"/>
  <c r="AL253" i="18" s="1"/>
  <c r="AN253" i="18" s="1"/>
  <c r="AO253" i="18" s="1"/>
  <c r="AP253" i="18" s="1"/>
  <c r="AM242" i="18"/>
  <c r="AK243" i="18"/>
  <c r="AM243" i="18" s="1"/>
  <c r="AK244" i="18"/>
  <c r="AM244" i="18" s="1"/>
  <c r="AN241" i="18"/>
  <c r="AN232" i="18"/>
  <c r="AO232" i="18" s="1"/>
  <c r="AP232" i="18" s="1"/>
  <c r="AL233" i="18"/>
  <c r="AJ234" i="18"/>
  <c r="AM233" i="18"/>
  <c r="AK234" i="18"/>
  <c r="AM234" i="18" s="1"/>
  <c r="AK235" i="18"/>
  <c r="AM235" i="18" s="1"/>
  <c r="AN223" i="18"/>
  <c r="AO223" i="18" s="1"/>
  <c r="AP223" i="18" s="1"/>
  <c r="AM224" i="18"/>
  <c r="AK225" i="18"/>
  <c r="AM225" i="18" s="1"/>
  <c r="AK226" i="18"/>
  <c r="AM226" i="18" s="1"/>
  <c r="AL224" i="18"/>
  <c r="AJ225" i="18"/>
  <c r="AL215" i="18"/>
  <c r="AJ216" i="18"/>
  <c r="AN214" i="18"/>
  <c r="AM215" i="18"/>
  <c r="AK216" i="18"/>
  <c r="AM216" i="18" s="1"/>
  <c r="AK217" i="18"/>
  <c r="AM217" i="18" s="1"/>
  <c r="AN205" i="18"/>
  <c r="AO205" i="18" s="1"/>
  <c r="AP205" i="18" s="1"/>
  <c r="AO204" i="18"/>
  <c r="AP204" i="18" s="1"/>
  <c r="AM206" i="18"/>
  <c r="AK208" i="18"/>
  <c r="AM208" i="18" s="1"/>
  <c r="AK207" i="18"/>
  <c r="AM207" i="18" s="1"/>
  <c r="AL206" i="18"/>
  <c r="AJ207" i="18"/>
  <c r="AN196" i="18"/>
  <c r="AO196" i="18" s="1"/>
  <c r="AP196" i="18" s="1"/>
  <c r="AM197" i="18"/>
  <c r="AK198" i="18"/>
  <c r="AM198" i="18" s="1"/>
  <c r="AK199" i="18"/>
  <c r="AM199" i="18" s="1"/>
  <c r="AO195" i="18"/>
  <c r="AP195" i="18" s="1"/>
  <c r="AL197" i="18"/>
  <c r="AJ198" i="18"/>
  <c r="AL189" i="18"/>
  <c r="AJ190" i="18"/>
  <c r="AL190" i="18" s="1"/>
  <c r="AM188" i="18"/>
  <c r="AN188" i="18" s="1"/>
  <c r="AK189" i="18"/>
  <c r="AM189" i="18" s="1"/>
  <c r="AK190" i="18"/>
  <c r="AM190" i="18" s="1"/>
  <c r="AL179" i="18"/>
  <c r="AN179" i="18" s="1"/>
  <c r="AO179" i="18" s="1"/>
  <c r="AP179" i="18" s="1"/>
  <c r="AJ180" i="18"/>
  <c r="AN169" i="18"/>
  <c r="AO169" i="18" s="1"/>
  <c r="AP169" i="18" s="1"/>
  <c r="AM170" i="18"/>
  <c r="AK172" i="18"/>
  <c r="AM172" i="18" s="1"/>
  <c r="AK171" i="18"/>
  <c r="AM171" i="18" s="1"/>
  <c r="AO168" i="18"/>
  <c r="AP168" i="18" s="1"/>
  <c r="AL170" i="18"/>
  <c r="AJ171" i="18"/>
  <c r="AN160" i="18"/>
  <c r="AO160" i="18" s="1"/>
  <c r="AP160" i="18" s="1"/>
  <c r="AL161" i="18"/>
  <c r="AJ162" i="18"/>
  <c r="AO159" i="18"/>
  <c r="AP159" i="18" s="1"/>
  <c r="AM161" i="18"/>
  <c r="AK162" i="18"/>
  <c r="AM162" i="18" s="1"/>
  <c r="AK163" i="18"/>
  <c r="AM163" i="18" s="1"/>
  <c r="AM152" i="18"/>
  <c r="AK154" i="18"/>
  <c r="AM154" i="18" s="1"/>
  <c r="AK153" i="18"/>
  <c r="AM153" i="18" s="1"/>
  <c r="AL152" i="18"/>
  <c r="AJ153" i="18"/>
  <c r="AN151" i="18"/>
  <c r="AO151" i="18" s="1"/>
  <c r="AP151" i="18" s="1"/>
  <c r="AN142" i="18"/>
  <c r="AO142" i="18" s="1"/>
  <c r="AP142" i="18" s="1"/>
  <c r="AO141" i="18"/>
  <c r="AP141" i="18" s="1"/>
  <c r="AL143" i="18"/>
  <c r="AJ144" i="18"/>
  <c r="AM143" i="18"/>
  <c r="AK144" i="18"/>
  <c r="AM144" i="18" s="1"/>
  <c r="AK145" i="18"/>
  <c r="AM145" i="18" s="1"/>
  <c r="AN133" i="18"/>
  <c r="AO133" i="18" s="1"/>
  <c r="AP133" i="18" s="1"/>
  <c r="AL134" i="18"/>
  <c r="AJ135" i="18"/>
  <c r="AM134" i="18"/>
  <c r="AK135" i="18"/>
  <c r="AM135" i="18" s="1"/>
  <c r="AK136" i="18"/>
  <c r="AM136" i="18" s="1"/>
  <c r="AN124" i="18"/>
  <c r="AO124" i="18" s="1"/>
  <c r="AP124" i="18" s="1"/>
  <c r="AM125" i="18"/>
  <c r="AK126" i="18"/>
  <c r="AM126" i="18" s="1"/>
  <c r="AK127" i="18"/>
  <c r="AM127" i="18" s="1"/>
  <c r="AL125" i="18"/>
  <c r="AJ126" i="18"/>
  <c r="AM116" i="18"/>
  <c r="AN116" i="18" s="1"/>
  <c r="AO116" i="18" s="1"/>
  <c r="AP116" i="18" s="1"/>
  <c r="AK117" i="18"/>
  <c r="AM117" i="18" s="1"/>
  <c r="AK118" i="18"/>
  <c r="AM118" i="18" s="1"/>
  <c r="AL117" i="18"/>
  <c r="AJ118" i="18"/>
  <c r="AL118" i="18" s="1"/>
  <c r="AL107" i="18"/>
  <c r="AN107" i="18" s="1"/>
  <c r="AO107" i="18" s="1"/>
  <c r="AP107" i="18" s="1"/>
  <c r="AJ108" i="18"/>
  <c r="AM98" i="18"/>
  <c r="AK99" i="18"/>
  <c r="AM99" i="18" s="1"/>
  <c r="AK100" i="18"/>
  <c r="AM100" i="18" s="1"/>
  <c r="AL98" i="18"/>
  <c r="AJ99" i="18"/>
  <c r="AN88" i="18"/>
  <c r="AO88" i="18" s="1"/>
  <c r="AP88" i="18" s="1"/>
  <c r="AL89" i="18"/>
  <c r="AJ90" i="18"/>
  <c r="AM89" i="18"/>
  <c r="AK90" i="18"/>
  <c r="AM90" i="18" s="1"/>
  <c r="AK91" i="18"/>
  <c r="AM91" i="18" s="1"/>
  <c r="AM80" i="18"/>
  <c r="AK81" i="18"/>
  <c r="AM81" i="18" s="1"/>
  <c r="AK82" i="18"/>
  <c r="AM82" i="18" s="1"/>
  <c r="AN79" i="18"/>
  <c r="AL80" i="18"/>
  <c r="AJ81" i="18"/>
  <c r="AN61" i="18"/>
  <c r="AO61" i="18" s="1"/>
  <c r="AP61" i="18" s="1"/>
  <c r="AM71" i="18"/>
  <c r="AK73" i="18"/>
  <c r="AM73" i="18" s="1"/>
  <c r="AK72" i="18"/>
  <c r="AM72" i="18" s="1"/>
  <c r="AN70" i="18"/>
  <c r="AL71" i="18"/>
  <c r="AJ72" i="18"/>
  <c r="AL62" i="18"/>
  <c r="AJ63" i="18"/>
  <c r="AM62" i="18"/>
  <c r="AK63" i="18"/>
  <c r="AM63" i="18" s="1"/>
  <c r="AK64" i="18"/>
  <c r="AM64" i="18" s="1"/>
  <c r="AM44" i="18"/>
  <c r="AN44" i="18" s="1"/>
  <c r="AO44" i="18" s="1"/>
  <c r="AP44" i="18" s="1"/>
  <c r="AK45" i="18"/>
  <c r="AM45" i="18" s="1"/>
  <c r="AK46" i="18"/>
  <c r="AM46" i="18" s="1"/>
  <c r="AL45" i="18"/>
  <c r="AJ46" i="18"/>
  <c r="AL46" i="18" s="1"/>
  <c r="AM53" i="18"/>
  <c r="AN53" i="18" s="1"/>
  <c r="AO53" i="18" s="1"/>
  <c r="AP53" i="18" s="1"/>
  <c r="AK54" i="18"/>
  <c r="AM54" i="18" s="1"/>
  <c r="AN54" i="18" s="1"/>
  <c r="AO54" i="18" s="1"/>
  <c r="AP54" i="18" s="1"/>
  <c r="AK55" i="18"/>
  <c r="AM55" i="18" s="1"/>
  <c r="AN55" i="18" s="1"/>
  <c r="AO55" i="18" s="1"/>
  <c r="AP55" i="18" s="1"/>
  <c r="AN52" i="18"/>
  <c r="AO52" i="18" s="1"/>
  <c r="AP52" i="18" s="1"/>
  <c r="AO51" i="18"/>
  <c r="AP51" i="18" s="1"/>
  <c r="AO38" i="18"/>
  <c r="AP38" i="18" s="1"/>
  <c r="AL25" i="18"/>
  <c r="AN25" i="18" s="1"/>
  <c r="AO25" i="18" s="1"/>
  <c r="AP25" i="18" s="1"/>
  <c r="AJ26" i="18"/>
  <c r="AL26" i="18" s="1"/>
  <c r="AN26" i="18" s="1"/>
  <c r="AO26" i="18" s="1"/>
  <c r="AP26" i="18" s="1"/>
  <c r="X7" i="23"/>
  <c r="P40" i="23"/>
  <c r="AX22" i="23"/>
  <c r="P22" i="23"/>
  <c r="AV34" i="23"/>
  <c r="AV27" i="23"/>
  <c r="AV20" i="23"/>
  <c r="AV13" i="23"/>
  <c r="AV6" i="23"/>
  <c r="AT35" i="23"/>
  <c r="AT28" i="23"/>
  <c r="AT21" i="23"/>
  <c r="AT14" i="23"/>
  <c r="AT7" i="23"/>
  <c r="AU36" i="23"/>
  <c r="AU29" i="23"/>
  <c r="AU22" i="23"/>
  <c r="AU15" i="23"/>
  <c r="AU8" i="23"/>
  <c r="AX36" i="23"/>
  <c r="AX29" i="23"/>
  <c r="AX8" i="23"/>
  <c r="AT38" i="23"/>
  <c r="AT31" i="23"/>
  <c r="AT24" i="23"/>
  <c r="AT17" i="23"/>
  <c r="AT10" i="23"/>
  <c r="Z37" i="23"/>
  <c r="AM23" i="23"/>
  <c r="AG40" i="23"/>
  <c r="F30" i="23"/>
  <c r="F23" i="23"/>
  <c r="AJ37" i="23"/>
  <c r="F37" i="23"/>
  <c r="AJ23" i="23"/>
  <c r="P16" i="23"/>
  <c r="P9" i="23"/>
  <c r="P23" i="23"/>
  <c r="F16" i="23"/>
  <c r="Z16" i="23"/>
  <c r="P37" i="23"/>
  <c r="Z23" i="23"/>
  <c r="F9" i="23"/>
  <c r="Z30" i="23"/>
  <c r="Z9" i="23"/>
  <c r="AJ9" i="23"/>
  <c r="W19" i="23"/>
  <c r="AG19" i="23"/>
  <c r="W33" i="23"/>
  <c r="AC16" i="23"/>
  <c r="M33" i="23"/>
  <c r="I9" i="23"/>
  <c r="M40" i="23"/>
  <c r="AH14" i="23"/>
  <c r="AJ115" i="18" l="1"/>
  <c r="AL115" i="18" s="1"/>
  <c r="AN115" i="18" s="1"/>
  <c r="AO115" i="18" s="1"/>
  <c r="AP115" i="18" s="1"/>
  <c r="AL114" i="18"/>
  <c r="AN114" i="18" s="1"/>
  <c r="AO114" i="18" s="1"/>
  <c r="AP114" i="18" s="1"/>
  <c r="AL96" i="18"/>
  <c r="AN96" i="18" s="1"/>
  <c r="AO96" i="18" s="1"/>
  <c r="AP96" i="18" s="1"/>
  <c r="AJ97" i="18"/>
  <c r="AL97" i="18" s="1"/>
  <c r="AN97" i="18" s="1"/>
  <c r="AO97" i="18" s="1"/>
  <c r="AP97" i="18" s="1"/>
  <c r="AL41" i="18"/>
  <c r="AN41" i="18" s="1"/>
  <c r="AO41" i="18" s="1"/>
  <c r="AP41" i="18" s="1"/>
  <c r="AJ42" i="18"/>
  <c r="AL42" i="18" s="1"/>
  <c r="AN42" i="18" s="1"/>
  <c r="AO42" i="18" s="1"/>
  <c r="AP42" i="18" s="1"/>
  <c r="AQ29" i="18" a="1"/>
  <c r="AQ29" i="18" s="1"/>
  <c r="AR29" i="18" s="1"/>
  <c r="AJ55" i="23" s="1"/>
  <c r="AL639" i="18"/>
  <c r="AN639" i="18" s="1"/>
  <c r="AO639" i="18" s="1"/>
  <c r="AP639" i="18" s="1"/>
  <c r="AJ640" i="18"/>
  <c r="AL640" i="18" s="1"/>
  <c r="AN640" i="18" s="1"/>
  <c r="AO640" i="18" s="1"/>
  <c r="AP640" i="18" s="1"/>
  <c r="AN638" i="18"/>
  <c r="AL630" i="18"/>
  <c r="AN630" i="18" s="1"/>
  <c r="AO630" i="18" s="1"/>
  <c r="AP630" i="18" s="1"/>
  <c r="AJ631" i="18"/>
  <c r="AL631" i="18" s="1"/>
  <c r="AN631" i="18" s="1"/>
  <c r="AO631" i="18" s="1"/>
  <c r="AP631" i="18" s="1"/>
  <c r="AN629" i="18"/>
  <c r="AN622" i="18"/>
  <c r="AO622" i="18" s="1"/>
  <c r="AP622" i="18" s="1"/>
  <c r="AN621" i="18"/>
  <c r="AO621" i="18" s="1"/>
  <c r="AP621" i="18" s="1"/>
  <c r="AQ605" i="18" a="1"/>
  <c r="AQ605" i="18" s="1"/>
  <c r="AR605" i="18" s="1"/>
  <c r="AL603" i="18"/>
  <c r="AN603" i="18" s="1"/>
  <c r="AJ604" i="18"/>
  <c r="AL604" i="18" s="1"/>
  <c r="AN604" i="18" s="1"/>
  <c r="AO604" i="18" s="1"/>
  <c r="AP604" i="18" s="1"/>
  <c r="AO592" i="18"/>
  <c r="AP592" i="18" s="1"/>
  <c r="AL594" i="18"/>
  <c r="AN594" i="18" s="1"/>
  <c r="AO594" i="18" s="1"/>
  <c r="AP594" i="18" s="1"/>
  <c r="AJ595" i="18"/>
  <c r="AL595" i="18" s="1"/>
  <c r="AN595" i="18" s="1"/>
  <c r="AO595" i="18" s="1"/>
  <c r="AP595" i="18" s="1"/>
  <c r="AN593" i="18"/>
  <c r="AO593" i="18" s="1"/>
  <c r="AP593" i="18" s="1"/>
  <c r="AL585" i="18"/>
  <c r="AJ586" i="18"/>
  <c r="AL586" i="18" s="1"/>
  <c r="AN586" i="18" s="1"/>
  <c r="AO586" i="18" s="1"/>
  <c r="AP586" i="18" s="1"/>
  <c r="AN584" i="18"/>
  <c r="AN585" i="18"/>
  <c r="AO585" i="18" s="1"/>
  <c r="AP585" i="18" s="1"/>
  <c r="AL576" i="18"/>
  <c r="AN576" i="18" s="1"/>
  <c r="AO576" i="18" s="1"/>
  <c r="AP576" i="18" s="1"/>
  <c r="AJ577" i="18"/>
  <c r="AL577" i="18" s="1"/>
  <c r="AN577" i="18" s="1"/>
  <c r="AO577" i="18" s="1"/>
  <c r="AP577" i="18" s="1"/>
  <c r="AN575" i="18"/>
  <c r="AO575" i="18" s="1"/>
  <c r="AP575" i="18" s="1"/>
  <c r="AO574" i="18"/>
  <c r="AP574" i="18" s="1"/>
  <c r="AL567" i="18"/>
  <c r="AN567" i="18" s="1"/>
  <c r="AO567" i="18" s="1"/>
  <c r="AP567" i="18" s="1"/>
  <c r="AJ568" i="18"/>
  <c r="AL568" i="18" s="1"/>
  <c r="AN568" i="18" s="1"/>
  <c r="AO568" i="18" s="1"/>
  <c r="AP568" i="18" s="1"/>
  <c r="AN566" i="18"/>
  <c r="AL558" i="18"/>
  <c r="AN558" i="18" s="1"/>
  <c r="AO558" i="18" s="1"/>
  <c r="AP558" i="18" s="1"/>
  <c r="AJ559" i="18"/>
  <c r="AL559" i="18" s="1"/>
  <c r="AN559" i="18" s="1"/>
  <c r="AO559" i="18" s="1"/>
  <c r="AP559" i="18" s="1"/>
  <c r="AN550" i="18"/>
  <c r="AN549" i="18"/>
  <c r="AO549" i="18" s="1"/>
  <c r="AP549" i="18" s="1"/>
  <c r="AQ533" i="18" a="1"/>
  <c r="AQ533" i="18" s="1"/>
  <c r="AR533" i="18" s="1"/>
  <c r="AL531" i="18"/>
  <c r="AN531" i="18" s="1"/>
  <c r="AO531" i="18" s="1"/>
  <c r="AP531" i="18" s="1"/>
  <c r="AJ532" i="18"/>
  <c r="AL532" i="18" s="1"/>
  <c r="AN532" i="18" s="1"/>
  <c r="AO532" i="18" s="1"/>
  <c r="AP532" i="18" s="1"/>
  <c r="AO530" i="18"/>
  <c r="AP530" i="18" s="1"/>
  <c r="AN521" i="18"/>
  <c r="AO521" i="18" s="1"/>
  <c r="AP521" i="18" s="1"/>
  <c r="AO520" i="18"/>
  <c r="AP520" i="18" s="1"/>
  <c r="AL522" i="18"/>
  <c r="AN522" i="18" s="1"/>
  <c r="AO522" i="18" s="1"/>
  <c r="AP522" i="18" s="1"/>
  <c r="AJ523" i="18"/>
  <c r="AL523" i="18" s="1"/>
  <c r="AN523" i="18" s="1"/>
  <c r="AO523" i="18" s="1"/>
  <c r="AP523" i="18" s="1"/>
  <c r="AN512" i="18"/>
  <c r="AO512" i="18" s="1"/>
  <c r="AP512" i="18" s="1"/>
  <c r="AL513" i="18"/>
  <c r="AN513" i="18" s="1"/>
  <c r="AO513" i="18" s="1"/>
  <c r="AP513" i="18" s="1"/>
  <c r="AJ514" i="18"/>
  <c r="AL514" i="18" s="1"/>
  <c r="AN514" i="18" s="1"/>
  <c r="AO514" i="18" s="1"/>
  <c r="AP514" i="18" s="1"/>
  <c r="AL504" i="18"/>
  <c r="AN504" i="18" s="1"/>
  <c r="AO504" i="18" s="1"/>
  <c r="AP504" i="18" s="1"/>
  <c r="AJ505" i="18"/>
  <c r="AL505" i="18" s="1"/>
  <c r="AN505" i="18" s="1"/>
  <c r="AO505" i="18" s="1"/>
  <c r="AP505" i="18" s="1"/>
  <c r="AN503" i="18"/>
  <c r="AN494" i="18"/>
  <c r="AO494" i="18" s="1"/>
  <c r="AP494" i="18" s="1"/>
  <c r="AL495" i="18"/>
  <c r="AN495" i="18" s="1"/>
  <c r="AO495" i="18" s="1"/>
  <c r="AP495" i="18" s="1"/>
  <c r="AJ496" i="18"/>
  <c r="AL496" i="18" s="1"/>
  <c r="AN496" i="18" s="1"/>
  <c r="AO496" i="18" s="1"/>
  <c r="AP496" i="18" s="1"/>
  <c r="AL486" i="18"/>
  <c r="AN486" i="18" s="1"/>
  <c r="AO486" i="18" s="1"/>
  <c r="AP486" i="18" s="1"/>
  <c r="AJ487" i="18"/>
  <c r="AL487" i="18" s="1"/>
  <c r="AN487" i="18" s="1"/>
  <c r="AO487" i="18" s="1"/>
  <c r="AP487" i="18" s="1"/>
  <c r="AN478" i="18"/>
  <c r="AO478" i="18" s="1"/>
  <c r="AP478" i="18" s="1"/>
  <c r="AN477" i="18"/>
  <c r="AO477" i="18" s="1"/>
  <c r="AP477" i="18" s="1"/>
  <c r="AQ461" i="18" a="1"/>
  <c r="AQ461" i="18" s="1"/>
  <c r="AR461" i="18" s="1"/>
  <c r="AL459" i="18"/>
  <c r="AN459" i="18" s="1"/>
  <c r="AO459" i="18" s="1"/>
  <c r="AP459" i="18" s="1"/>
  <c r="AJ460" i="18"/>
  <c r="AL460" i="18" s="1"/>
  <c r="AN460" i="18" s="1"/>
  <c r="AO460" i="18" s="1"/>
  <c r="AP460" i="18" s="1"/>
  <c r="AL450" i="18"/>
  <c r="AN450" i="18" s="1"/>
  <c r="AO450" i="18" s="1"/>
  <c r="AP450" i="18" s="1"/>
  <c r="AJ451" i="18"/>
  <c r="AL451" i="18" s="1"/>
  <c r="AN451" i="18" s="1"/>
  <c r="AO451" i="18" s="1"/>
  <c r="AP451" i="18" s="1"/>
  <c r="AN449" i="18"/>
  <c r="AL441" i="18"/>
  <c r="AN441" i="18" s="1"/>
  <c r="AO441" i="18" s="1"/>
  <c r="AP441" i="18" s="1"/>
  <c r="AJ442" i="18"/>
  <c r="AL442" i="18" s="1"/>
  <c r="AN442" i="18" s="1"/>
  <c r="AO442" i="18" s="1"/>
  <c r="AP442" i="18" s="1"/>
  <c r="AN440" i="18"/>
  <c r="AO440" i="18" s="1"/>
  <c r="AP440" i="18" s="1"/>
  <c r="AL432" i="18"/>
  <c r="AN432" i="18" s="1"/>
  <c r="AO432" i="18" s="1"/>
  <c r="AP432" i="18" s="1"/>
  <c r="AJ433" i="18"/>
  <c r="AL433" i="18" s="1"/>
  <c r="AN433" i="18" s="1"/>
  <c r="AO433" i="18" s="1"/>
  <c r="AP433" i="18" s="1"/>
  <c r="AN431" i="18"/>
  <c r="AL423" i="18"/>
  <c r="AN423" i="18" s="1"/>
  <c r="AO423" i="18" s="1"/>
  <c r="AP423" i="18" s="1"/>
  <c r="AJ424" i="18"/>
  <c r="AL424" i="18" s="1"/>
  <c r="AN424" i="18" s="1"/>
  <c r="AO424" i="18" s="1"/>
  <c r="AP424" i="18" s="1"/>
  <c r="AN422" i="18"/>
  <c r="AO422" i="18" s="1"/>
  <c r="AP422" i="18" s="1"/>
  <c r="AN405" i="18"/>
  <c r="AO405" i="18" s="1"/>
  <c r="AP405" i="18" s="1"/>
  <c r="AO412" i="18"/>
  <c r="AP412" i="18" s="1"/>
  <c r="AL414" i="18"/>
  <c r="AN414" i="18" s="1"/>
  <c r="AO414" i="18" s="1"/>
  <c r="AP414" i="18" s="1"/>
  <c r="AJ415" i="18"/>
  <c r="AL415" i="18" s="1"/>
  <c r="AN415" i="18" s="1"/>
  <c r="AO415" i="18" s="1"/>
  <c r="AP415" i="18" s="1"/>
  <c r="AN413" i="18"/>
  <c r="AO413" i="18" s="1"/>
  <c r="AP413" i="18" s="1"/>
  <c r="AN406" i="18"/>
  <c r="AQ389" i="18" a="1"/>
  <c r="AQ389" i="18" s="1"/>
  <c r="AR389" i="18" s="1"/>
  <c r="AL387" i="18"/>
  <c r="AN387" i="18" s="1"/>
  <c r="AJ388" i="18"/>
  <c r="AL388" i="18" s="1"/>
  <c r="AN388" i="18" s="1"/>
  <c r="AO388" i="18" s="1"/>
  <c r="AP388" i="18" s="1"/>
  <c r="AO376" i="18"/>
  <c r="AP376" i="18" s="1"/>
  <c r="AL378" i="18"/>
  <c r="AN378" i="18" s="1"/>
  <c r="AO378" i="18" s="1"/>
  <c r="AP378" i="18" s="1"/>
  <c r="AJ379" i="18"/>
  <c r="AL379" i="18" s="1"/>
  <c r="AN379" i="18" s="1"/>
  <c r="AO379" i="18" s="1"/>
  <c r="AP379" i="18" s="1"/>
  <c r="AN377" i="18"/>
  <c r="AO377" i="18" s="1"/>
  <c r="AP377" i="18" s="1"/>
  <c r="AN368" i="18"/>
  <c r="AL369" i="18"/>
  <c r="AJ370" i="18"/>
  <c r="AL370" i="18" s="1"/>
  <c r="AN370" i="18" s="1"/>
  <c r="AO370" i="18" s="1"/>
  <c r="AP370" i="18" s="1"/>
  <c r="AN369" i="18"/>
  <c r="AO369" i="18" s="1"/>
  <c r="AP369" i="18" s="1"/>
  <c r="AN359" i="18"/>
  <c r="AO359" i="18" s="1"/>
  <c r="AP359" i="18" s="1"/>
  <c r="AO358" i="18"/>
  <c r="AP358" i="18" s="1"/>
  <c r="AL360" i="18"/>
  <c r="AN360" i="18" s="1"/>
  <c r="AO360" i="18" s="1"/>
  <c r="AP360" i="18" s="1"/>
  <c r="AJ361" i="18"/>
  <c r="AL361" i="18" s="1"/>
  <c r="AN361" i="18" s="1"/>
  <c r="AO361" i="18" s="1"/>
  <c r="AP361" i="18" s="1"/>
  <c r="AN350" i="18"/>
  <c r="AO350" i="18" s="1"/>
  <c r="AP350" i="18" s="1"/>
  <c r="AO349" i="18"/>
  <c r="AP349" i="18" s="1"/>
  <c r="AL351" i="18"/>
  <c r="AN351" i="18" s="1"/>
  <c r="AO351" i="18" s="1"/>
  <c r="AP351" i="18" s="1"/>
  <c r="AJ352" i="18"/>
  <c r="AL352" i="18" s="1"/>
  <c r="AN352" i="18" s="1"/>
  <c r="AO352" i="18" s="1"/>
  <c r="AP352" i="18" s="1"/>
  <c r="AN341" i="18"/>
  <c r="AO341" i="18" s="1"/>
  <c r="AP341" i="18" s="1"/>
  <c r="AO340" i="18"/>
  <c r="AP340" i="18" s="1"/>
  <c r="AL342" i="18"/>
  <c r="AN342" i="18" s="1"/>
  <c r="AO342" i="18" s="1"/>
  <c r="AP342" i="18" s="1"/>
  <c r="AJ343" i="18"/>
  <c r="AL343" i="18" s="1"/>
  <c r="AN343" i="18" s="1"/>
  <c r="AO343" i="18" s="1"/>
  <c r="AP343" i="18" s="1"/>
  <c r="AN334" i="18"/>
  <c r="AO334" i="18" s="1"/>
  <c r="AP334" i="18" s="1"/>
  <c r="AN333" i="18"/>
  <c r="AO324" i="18"/>
  <c r="AP324" i="18" s="1"/>
  <c r="AQ317" i="18" a="1"/>
  <c r="AQ317" i="18" s="1"/>
  <c r="AR317" i="18" s="1"/>
  <c r="AL315" i="18"/>
  <c r="AN315" i="18" s="1"/>
  <c r="AO315" i="18" s="1"/>
  <c r="AP315" i="18" s="1"/>
  <c r="AJ316" i="18"/>
  <c r="AL316" i="18" s="1"/>
  <c r="AN316" i="18" s="1"/>
  <c r="AO316" i="18" s="1"/>
  <c r="AP316" i="18" s="1"/>
  <c r="AN296" i="18"/>
  <c r="AO296" i="18" s="1"/>
  <c r="AP296" i="18" s="1"/>
  <c r="AL306" i="18"/>
  <c r="AN306" i="18" s="1"/>
  <c r="AO306" i="18" s="1"/>
  <c r="AP306" i="18" s="1"/>
  <c r="AJ307" i="18"/>
  <c r="AL307" i="18" s="1"/>
  <c r="AN307" i="18" s="1"/>
  <c r="AO307" i="18" s="1"/>
  <c r="AP307" i="18" s="1"/>
  <c r="AN305" i="18"/>
  <c r="AO295" i="18"/>
  <c r="AP295" i="18" s="1"/>
  <c r="AL297" i="18"/>
  <c r="AN297" i="18" s="1"/>
  <c r="AO297" i="18" s="1"/>
  <c r="AP297" i="18" s="1"/>
  <c r="AJ298" i="18"/>
  <c r="AL298" i="18" s="1"/>
  <c r="AN298" i="18" s="1"/>
  <c r="AO298" i="18" s="1"/>
  <c r="AP298" i="18" s="1"/>
  <c r="AL288" i="18"/>
  <c r="AN288" i="18" s="1"/>
  <c r="AO288" i="18" s="1"/>
  <c r="AP288" i="18" s="1"/>
  <c r="AJ289" i="18"/>
  <c r="AL289" i="18" s="1"/>
  <c r="AN289" i="18" s="1"/>
  <c r="AO289" i="18" s="1"/>
  <c r="AP289" i="18" s="1"/>
  <c r="AO286" i="18"/>
  <c r="AP286" i="18" s="1"/>
  <c r="AN287" i="18"/>
  <c r="AO287" i="18" s="1"/>
  <c r="AP287" i="18" s="1"/>
  <c r="AL279" i="18"/>
  <c r="AN279" i="18" s="1"/>
  <c r="AO279" i="18" s="1"/>
  <c r="AP279" i="18" s="1"/>
  <c r="AJ280" i="18"/>
  <c r="AL280" i="18" s="1"/>
  <c r="AM278" i="18"/>
  <c r="AN278" i="18" s="1"/>
  <c r="AO278" i="18" s="1"/>
  <c r="AP278" i="18" s="1"/>
  <c r="AK280" i="18"/>
  <c r="AM280" i="18" s="1"/>
  <c r="AO268" i="18"/>
  <c r="AP268" i="18" s="1"/>
  <c r="AL270" i="18"/>
  <c r="AN270" i="18" s="1"/>
  <c r="AO270" i="18" s="1"/>
  <c r="AP270" i="18" s="1"/>
  <c r="AJ271" i="18"/>
  <c r="AL271" i="18" s="1"/>
  <c r="AN271" i="18" s="1"/>
  <c r="AO271" i="18" s="1"/>
  <c r="AP271" i="18" s="1"/>
  <c r="AN269" i="18"/>
  <c r="AO269" i="18" s="1"/>
  <c r="AP269" i="18" s="1"/>
  <c r="AL261" i="18"/>
  <c r="AN261" i="18" s="1"/>
  <c r="AO261" i="18" s="1"/>
  <c r="AP261" i="18" s="1"/>
  <c r="AJ262" i="18"/>
  <c r="AL262" i="18" s="1"/>
  <c r="AN262" i="18" s="1"/>
  <c r="AO262" i="18" s="1"/>
  <c r="AP262" i="18" s="1"/>
  <c r="AN260" i="18"/>
  <c r="AO260" i="18" s="1"/>
  <c r="AP260" i="18" s="1"/>
  <c r="AL242" i="18"/>
  <c r="AN242" i="18" s="1"/>
  <c r="AO242" i="18" s="1"/>
  <c r="AP242" i="18" s="1"/>
  <c r="AQ245" i="18" a="1"/>
  <c r="AQ245" i="18" s="1"/>
  <c r="AR245" i="18" s="1"/>
  <c r="AN233" i="18"/>
  <c r="AO233" i="18" s="1"/>
  <c r="AP233" i="18" s="1"/>
  <c r="AO241" i="18"/>
  <c r="AP241" i="18" s="1"/>
  <c r="AL243" i="18"/>
  <c r="AN243" i="18" s="1"/>
  <c r="AO243" i="18" s="1"/>
  <c r="AP243" i="18" s="1"/>
  <c r="AJ244" i="18"/>
  <c r="AL244" i="18" s="1"/>
  <c r="AN244" i="18" s="1"/>
  <c r="AO244" i="18" s="1"/>
  <c r="AP244" i="18" s="1"/>
  <c r="AL234" i="18"/>
  <c r="AN234" i="18" s="1"/>
  <c r="AO234" i="18" s="1"/>
  <c r="AP234" i="18" s="1"/>
  <c r="AJ235" i="18"/>
  <c r="AL235" i="18" s="1"/>
  <c r="AN235" i="18" s="1"/>
  <c r="AO235" i="18" s="1"/>
  <c r="AP235" i="18" s="1"/>
  <c r="AN224" i="18"/>
  <c r="AO224" i="18" s="1"/>
  <c r="AP224" i="18" s="1"/>
  <c r="AL225" i="18"/>
  <c r="AN225" i="18" s="1"/>
  <c r="AO225" i="18" s="1"/>
  <c r="AP225" i="18" s="1"/>
  <c r="AJ226" i="18"/>
  <c r="AL226" i="18" s="1"/>
  <c r="AN226" i="18" s="1"/>
  <c r="AO226" i="18" s="1"/>
  <c r="AP226" i="18" s="1"/>
  <c r="AO214" i="18"/>
  <c r="AP214" i="18" s="1"/>
  <c r="AL216" i="18"/>
  <c r="AN216" i="18" s="1"/>
  <c r="AO216" i="18" s="1"/>
  <c r="AP216" i="18" s="1"/>
  <c r="AJ217" i="18"/>
  <c r="AL217" i="18" s="1"/>
  <c r="AN217" i="18" s="1"/>
  <c r="AO217" i="18" s="1"/>
  <c r="AP217" i="18" s="1"/>
  <c r="AN215" i="18"/>
  <c r="AO215" i="18" s="1"/>
  <c r="AP215" i="18" s="1"/>
  <c r="AN206" i="18"/>
  <c r="AO206" i="18" s="1"/>
  <c r="AP206" i="18" s="1"/>
  <c r="AL207" i="18"/>
  <c r="AN207" i="18" s="1"/>
  <c r="AO207" i="18" s="1"/>
  <c r="AP207" i="18" s="1"/>
  <c r="AJ208" i="18"/>
  <c r="AL208" i="18" s="1"/>
  <c r="AN208" i="18" s="1"/>
  <c r="AO208" i="18" s="1"/>
  <c r="AP208" i="18" s="1"/>
  <c r="AL198" i="18"/>
  <c r="AN198" i="18" s="1"/>
  <c r="AO198" i="18" s="1"/>
  <c r="AP198" i="18" s="1"/>
  <c r="AJ199" i="18"/>
  <c r="AL199" i="18" s="1"/>
  <c r="AN199" i="18" s="1"/>
  <c r="AO199" i="18" s="1"/>
  <c r="AP199" i="18" s="1"/>
  <c r="AN197" i="18"/>
  <c r="AN189" i="18"/>
  <c r="AO189" i="18" s="1"/>
  <c r="AP189" i="18" s="1"/>
  <c r="AO188" i="18"/>
  <c r="AP188" i="18" s="1"/>
  <c r="AN190" i="18"/>
  <c r="AO190" i="18" s="1"/>
  <c r="AP190" i="18" s="1"/>
  <c r="AL180" i="18"/>
  <c r="AN180" i="18" s="1"/>
  <c r="AJ181" i="18"/>
  <c r="AL181" i="18" s="1"/>
  <c r="AN181" i="18" s="1"/>
  <c r="AO181" i="18" s="1"/>
  <c r="AP181" i="18" s="1"/>
  <c r="AN161" i="18"/>
  <c r="AO161" i="18" s="1"/>
  <c r="AP161" i="18" s="1"/>
  <c r="AL171" i="18"/>
  <c r="AN171" i="18" s="1"/>
  <c r="AO171" i="18" s="1"/>
  <c r="AP171" i="18" s="1"/>
  <c r="AJ172" i="18"/>
  <c r="AL172" i="18" s="1"/>
  <c r="AN172" i="18" s="1"/>
  <c r="AO172" i="18" s="1"/>
  <c r="AP172" i="18" s="1"/>
  <c r="AN170" i="18"/>
  <c r="AL162" i="18"/>
  <c r="AN162" i="18" s="1"/>
  <c r="AO162" i="18" s="1"/>
  <c r="AP162" i="18" s="1"/>
  <c r="AJ163" i="18"/>
  <c r="AL163" i="18" s="1"/>
  <c r="AN163" i="18" s="1"/>
  <c r="AO163" i="18" s="1"/>
  <c r="AP163" i="18" s="1"/>
  <c r="AN152" i="18"/>
  <c r="AO152" i="18" s="1"/>
  <c r="AP152" i="18" s="1"/>
  <c r="AL153" i="18"/>
  <c r="AN153" i="18" s="1"/>
  <c r="AO153" i="18" s="1"/>
  <c r="AP153" i="18" s="1"/>
  <c r="AJ154" i="18"/>
  <c r="AL154" i="18" s="1"/>
  <c r="AN154" i="18" s="1"/>
  <c r="AO154" i="18" s="1"/>
  <c r="AP154" i="18" s="1"/>
  <c r="AL144" i="18"/>
  <c r="AN144" i="18" s="1"/>
  <c r="AO144" i="18" s="1"/>
  <c r="AP144" i="18" s="1"/>
  <c r="AJ145" i="18"/>
  <c r="AL145" i="18" s="1"/>
  <c r="AN145" i="18" s="1"/>
  <c r="AO145" i="18" s="1"/>
  <c r="AP145" i="18" s="1"/>
  <c r="AN143" i="18"/>
  <c r="AN134" i="18"/>
  <c r="AO134" i="18" s="1"/>
  <c r="AP134" i="18" s="1"/>
  <c r="AL135" i="18"/>
  <c r="AN135" i="18" s="1"/>
  <c r="AO135" i="18" s="1"/>
  <c r="AP135" i="18" s="1"/>
  <c r="AJ136" i="18"/>
  <c r="AL136" i="18" s="1"/>
  <c r="AN136" i="18" s="1"/>
  <c r="AO136" i="18" s="1"/>
  <c r="AP136" i="18" s="1"/>
  <c r="AN125" i="18"/>
  <c r="AO125" i="18" s="1"/>
  <c r="AP125" i="18" s="1"/>
  <c r="AL126" i="18"/>
  <c r="AN126" i="18" s="1"/>
  <c r="AO126" i="18" s="1"/>
  <c r="AP126" i="18" s="1"/>
  <c r="AJ127" i="18"/>
  <c r="AL127" i="18" s="1"/>
  <c r="AN127" i="18" s="1"/>
  <c r="AO127" i="18" s="1"/>
  <c r="AP127" i="18" s="1"/>
  <c r="AN118" i="18"/>
  <c r="AO118" i="18" s="1"/>
  <c r="AP118" i="18" s="1"/>
  <c r="AN117" i="18"/>
  <c r="AO117" i="18" s="1"/>
  <c r="AP117" i="18" s="1"/>
  <c r="AL108" i="18"/>
  <c r="AN108" i="18" s="1"/>
  <c r="AO108" i="18" s="1"/>
  <c r="AP108" i="18" s="1"/>
  <c r="AJ109" i="18"/>
  <c r="AL109" i="18" s="1"/>
  <c r="AN109" i="18" s="1"/>
  <c r="AO109" i="18" s="1"/>
  <c r="AP109" i="18" s="1"/>
  <c r="AN98" i="18"/>
  <c r="AO98" i="18" s="1"/>
  <c r="AP98" i="18" s="1"/>
  <c r="AL99" i="18"/>
  <c r="AN99" i="18" s="1"/>
  <c r="AO99" i="18" s="1"/>
  <c r="AP99" i="18" s="1"/>
  <c r="AJ100" i="18"/>
  <c r="AL100" i="18" s="1"/>
  <c r="AN100" i="18" s="1"/>
  <c r="AO100" i="18" s="1"/>
  <c r="AP100" i="18" s="1"/>
  <c r="AL90" i="18"/>
  <c r="AN90" i="18" s="1"/>
  <c r="AO90" i="18" s="1"/>
  <c r="AP90" i="18" s="1"/>
  <c r="AJ91" i="18"/>
  <c r="AL91" i="18" s="1"/>
  <c r="AN91" i="18" s="1"/>
  <c r="AO91" i="18" s="1"/>
  <c r="AP91" i="18" s="1"/>
  <c r="AN89" i="18"/>
  <c r="AN80" i="18"/>
  <c r="AO80" i="18" s="1"/>
  <c r="AP80" i="18" s="1"/>
  <c r="AL81" i="18"/>
  <c r="AN81" i="18" s="1"/>
  <c r="AO81" i="18" s="1"/>
  <c r="AP81" i="18" s="1"/>
  <c r="AJ82" i="18"/>
  <c r="AL82" i="18" s="1"/>
  <c r="AN82" i="18" s="1"/>
  <c r="AO82" i="18" s="1"/>
  <c r="AP82" i="18" s="1"/>
  <c r="AO79" i="18"/>
  <c r="AP79" i="18" s="1"/>
  <c r="AO70" i="18"/>
  <c r="AP70" i="18" s="1"/>
  <c r="AL72" i="18"/>
  <c r="AN72" i="18" s="1"/>
  <c r="AO72" i="18" s="1"/>
  <c r="AP72" i="18" s="1"/>
  <c r="AJ73" i="18"/>
  <c r="AL73" i="18" s="1"/>
  <c r="AN73" i="18" s="1"/>
  <c r="AO73" i="18" s="1"/>
  <c r="AP73" i="18" s="1"/>
  <c r="AN71" i="18"/>
  <c r="AO71" i="18" s="1"/>
  <c r="AP71" i="18" s="1"/>
  <c r="AN62" i="18"/>
  <c r="AO62" i="18" s="1"/>
  <c r="AP62" i="18" s="1"/>
  <c r="AL63" i="18"/>
  <c r="AN63" i="18" s="1"/>
  <c r="AO63" i="18" s="1"/>
  <c r="AP63" i="18" s="1"/>
  <c r="AJ64" i="18"/>
  <c r="AL64" i="18" s="1"/>
  <c r="AN64" i="18" s="1"/>
  <c r="AO64" i="18" s="1"/>
  <c r="AP64" i="18" s="1"/>
  <c r="AN46" i="18"/>
  <c r="AO46" i="18" s="1"/>
  <c r="AP46" i="18" s="1"/>
  <c r="AN45" i="18"/>
  <c r="AO45" i="18" s="1"/>
  <c r="AP45" i="18" s="1"/>
  <c r="AQ47" i="18" a="1"/>
  <c r="AQ47" i="18" s="1"/>
  <c r="AR47" i="18" s="1"/>
  <c r="AS29" i="18"/>
  <c r="AT29" i="18"/>
  <c r="AQ20" i="18" a="1"/>
  <c r="AQ20" i="18" s="1"/>
  <c r="AR20" i="18" s="1"/>
  <c r="AJ40" i="23"/>
  <c r="P33" i="23"/>
  <c r="AJ26" i="23"/>
  <c r="X14" i="23"/>
  <c r="N14" i="23"/>
  <c r="D14" i="23"/>
  <c r="N21" i="23"/>
  <c r="N28" i="23"/>
  <c r="D28" i="23"/>
  <c r="P19" i="23"/>
  <c r="AJ19" i="23"/>
  <c r="X28" i="23"/>
  <c r="N35" i="23"/>
  <c r="AJ33" i="23"/>
  <c r="F33" i="23"/>
  <c r="N7" i="23"/>
  <c r="D35" i="23"/>
  <c r="D7" i="23"/>
  <c r="AH35" i="23"/>
  <c r="Z26" i="23"/>
  <c r="AH21" i="23"/>
  <c r="D21" i="23"/>
  <c r="P26" i="23"/>
  <c r="X21" i="23"/>
  <c r="AH28" i="23"/>
  <c r="AH7" i="23"/>
  <c r="X35" i="23"/>
  <c r="F12" i="23"/>
  <c r="Z48" i="23"/>
  <c r="AT55" i="23"/>
  <c r="AX15" i="23"/>
  <c r="P62" i="23"/>
  <c r="P29" i="23"/>
  <c r="Z15" i="23"/>
  <c r="Z36" i="23"/>
  <c r="F26" i="23"/>
  <c r="P36" i="23"/>
  <c r="Z8" i="23"/>
  <c r="F22" i="23"/>
  <c r="AJ12" i="23"/>
  <c r="Z22" i="23"/>
  <c r="Z12" i="23"/>
  <c r="AJ36" i="23"/>
  <c r="AW40" i="23"/>
  <c r="AW33" i="23"/>
  <c r="AW26" i="23"/>
  <c r="AW19" i="23"/>
  <c r="AW12" i="23"/>
  <c r="AR40" i="23"/>
  <c r="AR33" i="23"/>
  <c r="AR26" i="23"/>
  <c r="AR19" i="23"/>
  <c r="AR12" i="23"/>
  <c r="AX39" i="23"/>
  <c r="AX32" i="23"/>
  <c r="AX25" i="23"/>
  <c r="AX18" i="23"/>
  <c r="AX11" i="23"/>
  <c r="BA40" i="23"/>
  <c r="BA33" i="23"/>
  <c r="BA26" i="23"/>
  <c r="BA19" i="23"/>
  <c r="BA12" i="23"/>
  <c r="AS40" i="23"/>
  <c r="AS33" i="23"/>
  <c r="AS26" i="23"/>
  <c r="AS19" i="23"/>
  <c r="AS12" i="23"/>
  <c r="AX40" i="23"/>
  <c r="AX33" i="23"/>
  <c r="AX26" i="23"/>
  <c r="AX19" i="23"/>
  <c r="AX12" i="23"/>
  <c r="AY39" i="23"/>
  <c r="AY32" i="23"/>
  <c r="AY25" i="23"/>
  <c r="AY18" i="23"/>
  <c r="AY11" i="23"/>
  <c r="AY40" i="23"/>
  <c r="AY33" i="23"/>
  <c r="AY26" i="23"/>
  <c r="AY19" i="23"/>
  <c r="AY12" i="23"/>
  <c r="AS39" i="23"/>
  <c r="AS32" i="23"/>
  <c r="AS25" i="23"/>
  <c r="AS18" i="23"/>
  <c r="AS11" i="23"/>
  <c r="AR39" i="23"/>
  <c r="AR32" i="23"/>
  <c r="AR25" i="23"/>
  <c r="AR18" i="23"/>
  <c r="AR11" i="23"/>
  <c r="AZ38" i="23"/>
  <c r="AZ31" i="23"/>
  <c r="AZ24" i="23"/>
  <c r="AZ17" i="23"/>
  <c r="AZ10" i="23"/>
  <c r="AV39" i="23"/>
  <c r="AV32" i="23"/>
  <c r="AV25" i="23"/>
  <c r="AV18" i="23"/>
  <c r="AV11" i="23"/>
  <c r="AX38" i="23"/>
  <c r="AX31" i="23"/>
  <c r="AX24" i="23"/>
  <c r="AX17" i="23"/>
  <c r="AX10" i="23"/>
  <c r="AT39" i="23"/>
  <c r="AT32" i="23"/>
  <c r="AT25" i="23"/>
  <c r="AT18" i="23"/>
  <c r="AT11" i="23"/>
  <c r="BA39" i="23"/>
  <c r="BA32" i="23"/>
  <c r="BA25" i="23"/>
  <c r="BA18" i="23"/>
  <c r="BA11" i="23"/>
  <c r="AW39" i="23"/>
  <c r="AW32" i="23"/>
  <c r="AW25" i="23"/>
  <c r="AW18" i="23"/>
  <c r="AW11" i="23"/>
  <c r="AZ40" i="23"/>
  <c r="AZ33" i="23"/>
  <c r="AZ26" i="23"/>
  <c r="AZ19" i="23"/>
  <c r="AZ12" i="23"/>
  <c r="BA34" i="23"/>
  <c r="BA27" i="23"/>
  <c r="BA20" i="23"/>
  <c r="BA13" i="23"/>
  <c r="BA6" i="23"/>
  <c r="AY37" i="23"/>
  <c r="AY30" i="23"/>
  <c r="AY23" i="23"/>
  <c r="AY16" i="23"/>
  <c r="AY9" i="23"/>
  <c r="AR36" i="23"/>
  <c r="AR29" i="23"/>
  <c r="AR22" i="23"/>
  <c r="AR15" i="23"/>
  <c r="AR8" i="23"/>
  <c r="AU37" i="23"/>
  <c r="AU30" i="23"/>
  <c r="AU23" i="23"/>
  <c r="AU16" i="23"/>
  <c r="AU9" i="23"/>
  <c r="BA36" i="23"/>
  <c r="BA29" i="23"/>
  <c r="BA22" i="23"/>
  <c r="BA15" i="23"/>
  <c r="BA8" i="23"/>
  <c r="AS38" i="23"/>
  <c r="AS31" i="23"/>
  <c r="AS24" i="23"/>
  <c r="AS17" i="23"/>
  <c r="AS10" i="23"/>
  <c r="AS37" i="23"/>
  <c r="AS30" i="23"/>
  <c r="AS23" i="23"/>
  <c r="AS16" i="23"/>
  <c r="AS9" i="23"/>
  <c r="BA37" i="23"/>
  <c r="BA30" i="23"/>
  <c r="BA23" i="23"/>
  <c r="BA16" i="23"/>
  <c r="BA9" i="23"/>
  <c r="AV36" i="23"/>
  <c r="AV29" i="23"/>
  <c r="AV22" i="23"/>
  <c r="AV15" i="23"/>
  <c r="AV8" i="23"/>
  <c r="AZ36" i="23"/>
  <c r="AZ29" i="23"/>
  <c r="AZ22" i="23"/>
  <c r="AZ15" i="23"/>
  <c r="AZ8" i="23"/>
  <c r="AR37" i="23"/>
  <c r="AR30" i="23"/>
  <c r="AR23" i="23"/>
  <c r="AR16" i="23"/>
  <c r="AR9" i="23"/>
  <c r="AU34" i="23"/>
  <c r="AU27" i="23"/>
  <c r="AU20" i="23"/>
  <c r="AU13" i="23"/>
  <c r="AU6" i="23"/>
  <c r="AW36" i="23"/>
  <c r="AW29" i="23"/>
  <c r="AW22" i="23"/>
  <c r="AW15" i="23"/>
  <c r="AW8" i="23"/>
  <c r="AS35" i="23"/>
  <c r="AS28" i="23"/>
  <c r="AS21" i="23"/>
  <c r="AS14" i="23"/>
  <c r="AS7" i="23"/>
  <c r="AY36" i="23"/>
  <c r="AY29" i="23"/>
  <c r="AY22" i="23"/>
  <c r="AY15" i="23"/>
  <c r="AY8" i="23"/>
  <c r="AT36" i="23"/>
  <c r="AT29" i="23"/>
  <c r="AT22" i="23"/>
  <c r="AT15" i="23"/>
  <c r="AT8" i="23"/>
  <c r="AT34" i="23"/>
  <c r="AT27" i="23"/>
  <c r="AT20" i="23"/>
  <c r="AT13" i="23"/>
  <c r="AT6" i="23"/>
  <c r="AY35" i="23"/>
  <c r="AY28" i="23"/>
  <c r="AY21" i="23"/>
  <c r="AY14" i="23"/>
  <c r="AY7" i="23"/>
  <c r="AR35" i="23"/>
  <c r="AR28" i="23"/>
  <c r="AR21" i="23"/>
  <c r="AR14" i="23"/>
  <c r="AR7" i="23"/>
  <c r="AY34" i="23"/>
  <c r="AY27" i="23"/>
  <c r="AY20" i="23"/>
  <c r="AY13" i="23"/>
  <c r="AY6" i="23"/>
  <c r="AX34" i="23"/>
  <c r="AX27" i="23"/>
  <c r="AX20" i="23"/>
  <c r="AX13" i="23"/>
  <c r="AX6" i="23"/>
  <c r="AW34" i="23"/>
  <c r="AW27" i="23"/>
  <c r="AW20" i="23"/>
  <c r="AW13" i="23"/>
  <c r="AW6" i="23"/>
  <c r="AU35" i="23"/>
  <c r="AU28" i="23"/>
  <c r="AU21" i="23"/>
  <c r="AU14" i="23"/>
  <c r="AU7" i="23"/>
  <c r="AZ34" i="23"/>
  <c r="AZ27" i="23"/>
  <c r="AZ20" i="23"/>
  <c r="AZ13" i="23"/>
  <c r="AZ6" i="23"/>
  <c r="AS34" i="23"/>
  <c r="AS27" i="23"/>
  <c r="AS20" i="23"/>
  <c r="AS13" i="23"/>
  <c r="AS6" i="23"/>
  <c r="AV40" i="23"/>
  <c r="AV33" i="23"/>
  <c r="AV26" i="23"/>
  <c r="AV19" i="23"/>
  <c r="AV12" i="23"/>
  <c r="AU40" i="23"/>
  <c r="AU33" i="23"/>
  <c r="AU26" i="23"/>
  <c r="AU19" i="23"/>
  <c r="AU12" i="23"/>
  <c r="AT40" i="23"/>
  <c r="AT33" i="23"/>
  <c r="AT26" i="23"/>
  <c r="AT19" i="23"/>
  <c r="AT12" i="23"/>
  <c r="AZ39" i="23"/>
  <c r="AZ32" i="23"/>
  <c r="AZ25" i="23"/>
  <c r="AZ18" i="23"/>
  <c r="AZ11" i="23"/>
  <c r="AU39" i="23"/>
  <c r="AU32" i="23"/>
  <c r="AU25" i="23"/>
  <c r="AU18" i="23"/>
  <c r="AU11" i="23"/>
  <c r="BA38" i="23"/>
  <c r="BA31" i="23"/>
  <c r="BA24" i="23"/>
  <c r="BA17" i="23"/>
  <c r="BA10" i="23"/>
  <c r="AW38" i="23"/>
  <c r="AW31" i="23"/>
  <c r="AW24" i="23"/>
  <c r="AW17" i="23"/>
  <c r="AW10" i="23"/>
  <c r="AV38" i="23"/>
  <c r="AV31" i="23"/>
  <c r="AV24" i="23"/>
  <c r="AV17" i="23"/>
  <c r="AV10" i="23"/>
  <c r="AU38" i="23"/>
  <c r="AU31" i="23"/>
  <c r="AU24" i="23"/>
  <c r="AU17" i="23"/>
  <c r="AU10" i="23"/>
  <c r="AZ37" i="23"/>
  <c r="AZ30" i="23"/>
  <c r="AZ23" i="23"/>
  <c r="AZ16" i="23"/>
  <c r="AZ9" i="23"/>
  <c r="AX37" i="23"/>
  <c r="AX30" i="23"/>
  <c r="AX23" i="23"/>
  <c r="AX16" i="23"/>
  <c r="AX9" i="23"/>
  <c r="AW37" i="23"/>
  <c r="AW30" i="23"/>
  <c r="AW23" i="23"/>
  <c r="AW16" i="23"/>
  <c r="AW9" i="23"/>
  <c r="AV37" i="23"/>
  <c r="AV30" i="23"/>
  <c r="AV23" i="23"/>
  <c r="AV16" i="23"/>
  <c r="AV9" i="23"/>
  <c r="AT37" i="23"/>
  <c r="AT30" i="23"/>
  <c r="AT23" i="23"/>
  <c r="AT16" i="23"/>
  <c r="AT9" i="23"/>
  <c r="AS36" i="23"/>
  <c r="AS29" i="23"/>
  <c r="AS22" i="23"/>
  <c r="AS15" i="23"/>
  <c r="AS8" i="23"/>
  <c r="AZ35" i="23"/>
  <c r="AZ28" i="23"/>
  <c r="AZ21" i="23"/>
  <c r="AZ14" i="23"/>
  <c r="AZ7" i="23"/>
  <c r="AX35" i="23"/>
  <c r="AX28" i="23"/>
  <c r="AX21" i="23"/>
  <c r="AX14" i="23"/>
  <c r="AX7" i="23"/>
  <c r="AV35" i="23"/>
  <c r="AV28" i="23"/>
  <c r="AV21" i="23"/>
  <c r="AV14" i="23"/>
  <c r="AV7" i="23"/>
  <c r="AM28" i="23"/>
  <c r="AC7" i="23"/>
  <c r="AQ33" i="23"/>
  <c r="I37" i="23"/>
  <c r="AJ16" i="23"/>
  <c r="R40" i="23"/>
  <c r="AQ40" i="23"/>
  <c r="AC35" i="23"/>
  <c r="F19" i="23"/>
  <c r="AG26" i="23"/>
  <c r="AM37" i="23"/>
  <c r="I14" i="23"/>
  <c r="AJ30" i="23"/>
  <c r="Z40" i="23"/>
  <c r="AC14" i="23"/>
  <c r="I35" i="23"/>
  <c r="Z19" i="23"/>
  <c r="AG12" i="23"/>
  <c r="AM30" i="23"/>
  <c r="P12" i="23"/>
  <c r="P30" i="23"/>
  <c r="S35" i="23"/>
  <c r="Z33" i="23"/>
  <c r="I28" i="23"/>
  <c r="M26" i="23"/>
  <c r="S9" i="23"/>
  <c r="F40" i="23"/>
  <c r="W12" i="23"/>
  <c r="I7" i="23"/>
  <c r="AD22" i="23"/>
  <c r="AJ22" i="23"/>
  <c r="I23" i="23"/>
  <c r="S23" i="23"/>
  <c r="F36" i="23"/>
  <c r="S30" i="23"/>
  <c r="I30" i="23"/>
  <c r="AP34" i="23"/>
  <c r="P15" i="23"/>
  <c r="AJ15" i="23"/>
  <c r="F15" i="23"/>
  <c r="F29" i="23"/>
  <c r="AJ29" i="23"/>
  <c r="AM16" i="23"/>
  <c r="AJ8" i="23"/>
  <c r="P8" i="23"/>
  <c r="Z29" i="23"/>
  <c r="F8" i="23"/>
  <c r="M19" i="23"/>
  <c r="AQ26" i="23"/>
  <c r="AG33" i="23"/>
  <c r="M12" i="23"/>
  <c r="AC23" i="23"/>
  <c r="M35" i="23"/>
  <c r="AQ12" i="23"/>
  <c r="AM9" i="23"/>
  <c r="W26" i="23"/>
  <c r="W40" i="23"/>
  <c r="AQ19" i="23"/>
  <c r="S37" i="23"/>
  <c r="I16" i="23"/>
  <c r="AC30" i="23"/>
  <c r="AC9" i="23"/>
  <c r="S16" i="23"/>
  <c r="AC37" i="23"/>
  <c r="AE37" i="23"/>
  <c r="AO30" i="23"/>
  <c r="AO16" i="23"/>
  <c r="K23" i="23"/>
  <c r="AO37" i="23"/>
  <c r="K37" i="23"/>
  <c r="AO23" i="23"/>
  <c r="U30" i="23"/>
  <c r="U23" i="23"/>
  <c r="AE23" i="23"/>
  <c r="K9" i="23"/>
  <c r="U9" i="23"/>
  <c r="U16" i="23"/>
  <c r="U37" i="23"/>
  <c r="K30" i="23"/>
  <c r="AE30" i="23"/>
  <c r="K16" i="23"/>
  <c r="AO9" i="23"/>
  <c r="AE16" i="23"/>
  <c r="AE9" i="23"/>
  <c r="AC29" i="23"/>
  <c r="AC36" i="23"/>
  <c r="AM29" i="23"/>
  <c r="AM15" i="23"/>
  <c r="I29" i="23"/>
  <c r="I22" i="23"/>
  <c r="AM36" i="23"/>
  <c r="AC8" i="23"/>
  <c r="I8" i="23"/>
  <c r="I36" i="23"/>
  <c r="AM22" i="23"/>
  <c r="AM8" i="23"/>
  <c r="AC15" i="23"/>
  <c r="S8" i="23"/>
  <c r="S22" i="23"/>
  <c r="S15" i="23"/>
  <c r="S29" i="23"/>
  <c r="AC22" i="23"/>
  <c r="I15" i="23"/>
  <c r="S36" i="23"/>
  <c r="Q34" i="23"/>
  <c r="AA27" i="23"/>
  <c r="AK27" i="23"/>
  <c r="G20" i="23"/>
  <c r="G13" i="23"/>
  <c r="AK13" i="23"/>
  <c r="Q20" i="23"/>
  <c r="AA20" i="23"/>
  <c r="AA6" i="23"/>
  <c r="G27" i="23"/>
  <c r="AA34" i="23"/>
  <c r="AK34" i="23"/>
  <c r="Q27" i="23"/>
  <c r="Q13" i="23"/>
  <c r="Q6" i="23"/>
  <c r="G34" i="23"/>
  <c r="AK20" i="23"/>
  <c r="AK6" i="23"/>
  <c r="AA13" i="23"/>
  <c r="G6" i="23"/>
  <c r="AA36" i="23"/>
  <c r="AK29" i="23"/>
  <c r="AK15" i="23"/>
  <c r="G29" i="23"/>
  <c r="G22" i="23"/>
  <c r="Q22" i="23"/>
  <c r="AA8" i="23"/>
  <c r="G8" i="23"/>
  <c r="AA22" i="23"/>
  <c r="Q36" i="23"/>
  <c r="AA29" i="23"/>
  <c r="Q8" i="23"/>
  <c r="AK36" i="23"/>
  <c r="Q29" i="23"/>
  <c r="G36" i="23"/>
  <c r="AK22" i="23"/>
  <c r="AK8" i="23"/>
  <c r="AA15" i="23"/>
  <c r="Q15" i="23"/>
  <c r="G15" i="23"/>
  <c r="T40" i="23"/>
  <c r="AN12" i="23"/>
  <c r="AD26" i="23"/>
  <c r="AD19" i="23"/>
  <c r="AD40" i="23"/>
  <c r="AN33" i="23"/>
  <c r="AN19" i="23"/>
  <c r="J33" i="23"/>
  <c r="J26" i="23"/>
  <c r="T26" i="23"/>
  <c r="AD12" i="23"/>
  <c r="T12" i="23"/>
  <c r="T33" i="23"/>
  <c r="T19" i="23"/>
  <c r="AD33" i="23"/>
  <c r="J12" i="23"/>
  <c r="AN40" i="23"/>
  <c r="J40" i="23"/>
  <c r="J19" i="23"/>
  <c r="AN26" i="23"/>
  <c r="I31" i="23"/>
  <c r="I24" i="23"/>
  <c r="AM38" i="23"/>
  <c r="I38" i="23"/>
  <c r="AM24" i="23"/>
  <c r="S31" i="23"/>
  <c r="S24" i="23"/>
  <c r="AC31" i="23"/>
  <c r="AM10" i="23"/>
  <c r="AC17" i="23"/>
  <c r="S10" i="23"/>
  <c r="S17" i="23"/>
  <c r="I10" i="23"/>
  <c r="AC38" i="23"/>
  <c r="AM31" i="23"/>
  <c r="I17" i="23"/>
  <c r="AM17" i="23"/>
  <c r="AC24" i="23"/>
  <c r="S38" i="23"/>
  <c r="AC10" i="23"/>
  <c r="T37" i="23"/>
  <c r="AD30" i="23"/>
  <c r="AN9" i="23"/>
  <c r="AN23" i="23"/>
  <c r="J16" i="23"/>
  <c r="AD37" i="23"/>
  <c r="J23" i="23"/>
  <c r="J9" i="23"/>
  <c r="AN30" i="23"/>
  <c r="T23" i="23"/>
  <c r="AN16" i="23"/>
  <c r="J37" i="23"/>
  <c r="AD23" i="23"/>
  <c r="AD9" i="23"/>
  <c r="J30" i="23"/>
  <c r="T30" i="23"/>
  <c r="T9" i="23"/>
  <c r="T16" i="23"/>
  <c r="AN37" i="23"/>
  <c r="AD16" i="23"/>
  <c r="AB30" i="23"/>
  <c r="R37" i="23"/>
  <c r="AL9" i="23"/>
  <c r="AB23" i="23"/>
  <c r="AB16" i="23"/>
  <c r="H30" i="23"/>
  <c r="H23" i="23"/>
  <c r="H16" i="23"/>
  <c r="R30" i="23"/>
  <c r="H9" i="23"/>
  <c r="AL37" i="23"/>
  <c r="H37" i="23"/>
  <c r="R16" i="23"/>
  <c r="AL23" i="23"/>
  <c r="AB9" i="23"/>
  <c r="AB37" i="23"/>
  <c r="AL30" i="23"/>
  <c r="R23" i="23"/>
  <c r="AL16" i="23"/>
  <c r="R9" i="23"/>
  <c r="AL12" i="23"/>
  <c r="AB26" i="23"/>
  <c r="AB19" i="23"/>
  <c r="AB33" i="23"/>
  <c r="AL33" i="23"/>
  <c r="AL19" i="23"/>
  <c r="R33" i="23"/>
  <c r="AB12" i="23"/>
  <c r="H19" i="23"/>
  <c r="H26" i="23"/>
  <c r="R12" i="23"/>
  <c r="H33" i="23"/>
  <c r="H12" i="23"/>
  <c r="V36" i="23"/>
  <c r="AP8" i="23"/>
  <c r="AF22" i="23"/>
  <c r="AF15" i="23"/>
  <c r="AF29" i="23"/>
  <c r="AF36" i="23"/>
  <c r="AP29" i="23"/>
  <c r="AP15" i="23"/>
  <c r="AP36" i="23"/>
  <c r="L36" i="23"/>
  <c r="AP22" i="23"/>
  <c r="V29" i="23"/>
  <c r="V22" i="23"/>
  <c r="AF8" i="23"/>
  <c r="L22" i="23"/>
  <c r="V8" i="23"/>
  <c r="V15" i="23"/>
  <c r="L8" i="23"/>
  <c r="L29" i="23"/>
  <c r="L15" i="23"/>
  <c r="M29" i="23"/>
  <c r="AQ36" i="23"/>
  <c r="M36" i="23"/>
  <c r="AQ22" i="23"/>
  <c r="W8" i="23"/>
  <c r="M22" i="23"/>
  <c r="W22" i="23"/>
  <c r="M15" i="23"/>
  <c r="AG29" i="23"/>
  <c r="AG22" i="23"/>
  <c r="AG36" i="23"/>
  <c r="AQ29" i="23"/>
  <c r="AQ8" i="23"/>
  <c r="AG15" i="23"/>
  <c r="AQ15" i="23"/>
  <c r="W15" i="23"/>
  <c r="AG8" i="23"/>
  <c r="M8" i="23"/>
  <c r="W36" i="23"/>
  <c r="W29" i="23"/>
  <c r="K31" i="23"/>
  <c r="AO38" i="23"/>
  <c r="K38" i="23"/>
  <c r="AO24" i="23"/>
  <c r="AO31" i="23"/>
  <c r="U10" i="23"/>
  <c r="AO17" i="23"/>
  <c r="U17" i="23"/>
  <c r="U38" i="23"/>
  <c r="K10" i="23"/>
  <c r="AE31" i="23"/>
  <c r="U31" i="23"/>
  <c r="K17" i="23"/>
  <c r="AO10" i="23"/>
  <c r="AE17" i="23"/>
  <c r="AE38" i="23"/>
  <c r="AE24" i="23"/>
  <c r="AE10" i="23"/>
  <c r="K24" i="23"/>
  <c r="U24" i="23"/>
  <c r="I33" i="23"/>
  <c r="I26" i="23"/>
  <c r="AM40" i="23"/>
  <c r="I40" i="23"/>
  <c r="AM26" i="23"/>
  <c r="S12" i="23"/>
  <c r="S19" i="23"/>
  <c r="AC40" i="23"/>
  <c r="S26" i="23"/>
  <c r="I19" i="23"/>
  <c r="AM33" i="23"/>
  <c r="AC26" i="23"/>
  <c r="AM19" i="23"/>
  <c r="S40" i="23"/>
  <c r="AC12" i="23"/>
  <c r="I12" i="23"/>
  <c r="AC33" i="23"/>
  <c r="S33" i="23"/>
  <c r="AM12" i="23"/>
  <c r="AC19" i="23"/>
  <c r="AN36" i="23"/>
  <c r="J36" i="23"/>
  <c r="T36" i="23"/>
  <c r="AD15" i="23"/>
  <c r="AD29" i="23"/>
  <c r="J22" i="23"/>
  <c r="J15" i="23"/>
  <c r="AN29" i="23"/>
  <c r="AN15" i="23"/>
  <c r="AN8" i="23"/>
  <c r="J8" i="23"/>
  <c r="AI35" i="23"/>
  <c r="E35" i="23"/>
  <c r="AI21" i="23"/>
  <c r="O28" i="23"/>
  <c r="O21" i="23"/>
  <c r="O35" i="23"/>
  <c r="Y28" i="23"/>
  <c r="AI7" i="23"/>
  <c r="Y21" i="23"/>
  <c r="Y14" i="23"/>
  <c r="E28" i="23"/>
  <c r="E14" i="23"/>
  <c r="E7" i="23"/>
  <c r="Y35" i="23"/>
  <c r="Y7" i="23"/>
  <c r="AI28" i="23"/>
  <c r="E21" i="23"/>
  <c r="AI14" i="23"/>
  <c r="O14" i="23"/>
  <c r="O7" i="23"/>
  <c r="Q37" i="23"/>
  <c r="AA30" i="23"/>
  <c r="AK9" i="23"/>
  <c r="AA23" i="23"/>
  <c r="AA16" i="23"/>
  <c r="AA37" i="23"/>
  <c r="AK30" i="23"/>
  <c r="AK16" i="23"/>
  <c r="G30" i="23"/>
  <c r="G23" i="23"/>
  <c r="Q23" i="23"/>
  <c r="AA9" i="23"/>
  <c r="G9" i="23"/>
  <c r="Q9" i="23"/>
  <c r="AK37" i="23"/>
  <c r="Q30" i="23"/>
  <c r="Q16" i="23"/>
  <c r="G37" i="23"/>
  <c r="AK23" i="23"/>
  <c r="G16" i="23"/>
  <c r="AH38" i="23"/>
  <c r="D38" i="23"/>
  <c r="AH24" i="23"/>
  <c r="N17" i="23"/>
  <c r="N10" i="23"/>
  <c r="D31" i="23"/>
  <c r="N31" i="23"/>
  <c r="D17" i="23"/>
  <c r="AH10" i="23"/>
  <c r="X17" i="23"/>
  <c r="X38" i="23"/>
  <c r="X31" i="23"/>
  <c r="AH31" i="23"/>
  <c r="D24" i="23"/>
  <c r="X10" i="23"/>
  <c r="X24" i="23"/>
  <c r="AH17" i="23"/>
  <c r="D10" i="23"/>
  <c r="N38" i="23"/>
  <c r="N24" i="23"/>
  <c r="AD32" i="23"/>
  <c r="AD39" i="23"/>
  <c r="AN32" i="23"/>
  <c r="AN18" i="23"/>
  <c r="J32" i="23"/>
  <c r="T25" i="23"/>
  <c r="AD11" i="23"/>
  <c r="AD25" i="23"/>
  <c r="J11" i="23"/>
  <c r="AN25" i="23"/>
  <c r="T39" i="23"/>
  <c r="T11" i="23"/>
  <c r="T32" i="23"/>
  <c r="T18" i="23"/>
  <c r="J25" i="23"/>
  <c r="AN39" i="23"/>
  <c r="AN11" i="23"/>
  <c r="AD18" i="23"/>
  <c r="J39" i="23"/>
  <c r="J18" i="23"/>
  <c r="T35" i="23"/>
  <c r="AN7" i="23"/>
  <c r="AD21" i="23"/>
  <c r="AD14" i="23"/>
  <c r="AD28" i="23"/>
  <c r="J28" i="23"/>
  <c r="J35" i="23"/>
  <c r="J21" i="23"/>
  <c r="AN21" i="23"/>
  <c r="J14" i="23"/>
  <c r="AD35" i="23"/>
  <c r="T21" i="23"/>
  <c r="AN28" i="23"/>
  <c r="AN14" i="23"/>
  <c r="AD7" i="23"/>
  <c r="T28" i="23"/>
  <c r="J7" i="23"/>
  <c r="T7" i="23"/>
  <c r="AN35" i="23"/>
  <c r="T14" i="23"/>
  <c r="AL36" i="23"/>
  <c r="H36" i="23"/>
  <c r="AL22" i="23"/>
  <c r="R29" i="23"/>
  <c r="R22" i="23"/>
  <c r="R36" i="23"/>
  <c r="AB29" i="23"/>
  <c r="AL8" i="23"/>
  <c r="AB22" i="23"/>
  <c r="AB15" i="23"/>
  <c r="AB36" i="23"/>
  <c r="AL29" i="23"/>
  <c r="AL15" i="23"/>
  <c r="R15" i="23"/>
  <c r="H8" i="23"/>
  <c r="H29" i="23"/>
  <c r="H15" i="23"/>
  <c r="AB8" i="23"/>
  <c r="H22" i="23"/>
  <c r="R8" i="23"/>
  <c r="K25" i="23"/>
  <c r="AO39" i="23"/>
  <c r="K39" i="23"/>
  <c r="AO25" i="23"/>
  <c r="U32" i="23"/>
  <c r="U25" i="23"/>
  <c r="U39" i="23"/>
  <c r="AO11" i="23"/>
  <c r="AE25" i="23"/>
  <c r="AE18" i="23"/>
  <c r="AE39" i="23"/>
  <c r="AO32" i="23"/>
  <c r="AO18" i="23"/>
  <c r="U18" i="23"/>
  <c r="K32" i="23"/>
  <c r="AE32" i="23"/>
  <c r="K18" i="23"/>
  <c r="K11" i="23"/>
  <c r="AE11" i="23"/>
  <c r="U11" i="23"/>
  <c r="AL38" i="23"/>
  <c r="H38" i="23"/>
  <c r="AL24" i="23"/>
  <c r="R31" i="23"/>
  <c r="R24" i="23"/>
  <c r="R38" i="23"/>
  <c r="AL10" i="23"/>
  <c r="AB24" i="23"/>
  <c r="AB17" i="23"/>
  <c r="AB31" i="23"/>
  <c r="H31" i="23"/>
  <c r="H17" i="23"/>
  <c r="AB10" i="23"/>
  <c r="H10" i="23"/>
  <c r="AB38" i="23"/>
  <c r="H24" i="23"/>
  <c r="AL31" i="23"/>
  <c r="AL17" i="23"/>
  <c r="R10" i="23"/>
  <c r="R17" i="23"/>
  <c r="X37" i="23"/>
  <c r="AH30" i="23"/>
  <c r="AH16" i="23"/>
  <c r="D30" i="23"/>
  <c r="D23" i="23"/>
  <c r="AH37" i="23"/>
  <c r="D37" i="23"/>
  <c r="AH23" i="23"/>
  <c r="N30" i="23"/>
  <c r="N23" i="23"/>
  <c r="X30" i="23"/>
  <c r="X23" i="23"/>
  <c r="N16" i="23"/>
  <c r="N9" i="23"/>
  <c r="D16" i="23"/>
  <c r="AH9" i="23"/>
  <c r="X16" i="23"/>
  <c r="D9" i="23"/>
  <c r="X9" i="23"/>
  <c r="N37" i="23"/>
  <c r="AC27" i="23"/>
  <c r="AC34" i="23"/>
  <c r="AM27" i="23"/>
  <c r="AM13" i="23"/>
  <c r="I27" i="23"/>
  <c r="I20" i="23"/>
  <c r="S27" i="23"/>
  <c r="AM34" i="23"/>
  <c r="AC6" i="23"/>
  <c r="I34" i="23"/>
  <c r="AM6" i="23"/>
  <c r="AC13" i="23"/>
  <c r="AM20" i="23"/>
  <c r="S6" i="23"/>
  <c r="S20" i="23"/>
  <c r="S13" i="23"/>
  <c r="S34" i="23"/>
  <c r="I6" i="23"/>
  <c r="AC20" i="23"/>
  <c r="I13" i="23"/>
  <c r="AN34" i="23"/>
  <c r="J34" i="23"/>
  <c r="AN20" i="23"/>
  <c r="T27" i="23"/>
  <c r="T20" i="23"/>
  <c r="T34" i="23"/>
  <c r="AN6" i="23"/>
  <c r="AD20" i="23"/>
  <c r="AD13" i="23"/>
  <c r="AD34" i="23"/>
  <c r="AN27" i="23"/>
  <c r="AN13" i="23"/>
  <c r="T13" i="23"/>
  <c r="J20" i="23"/>
  <c r="J13" i="23"/>
  <c r="AD6" i="23"/>
  <c r="J6" i="23"/>
  <c r="AD27" i="23"/>
  <c r="J27" i="23"/>
  <c r="T6" i="23"/>
  <c r="L27" i="23"/>
  <c r="Q35" i="23"/>
  <c r="AA28" i="23"/>
  <c r="AK7" i="23"/>
  <c r="AA21" i="23"/>
  <c r="AA14" i="23"/>
  <c r="AA35" i="23"/>
  <c r="AK28" i="23"/>
  <c r="AK14" i="23"/>
  <c r="AK35" i="23"/>
  <c r="G35" i="23"/>
  <c r="AK21" i="23"/>
  <c r="Q28" i="23"/>
  <c r="Q21" i="23"/>
  <c r="G7" i="23"/>
  <c r="AA7" i="23"/>
  <c r="G28" i="23"/>
  <c r="G21" i="23"/>
  <c r="Q14" i="23"/>
  <c r="Q7" i="23"/>
  <c r="G14" i="23"/>
  <c r="AF30" i="23"/>
  <c r="AF37" i="23"/>
  <c r="AP30" i="23"/>
  <c r="AP16" i="23"/>
  <c r="L30" i="23"/>
  <c r="V37" i="23"/>
  <c r="V30" i="23"/>
  <c r="AF9" i="23"/>
  <c r="AP9" i="23"/>
  <c r="AF16" i="23"/>
  <c r="AP37" i="23"/>
  <c r="L37" i="23"/>
  <c r="L23" i="23"/>
  <c r="AP23" i="23"/>
  <c r="V9" i="23"/>
  <c r="V23" i="23"/>
  <c r="V16" i="23"/>
  <c r="AF23" i="23"/>
  <c r="L16" i="23"/>
  <c r="L9" i="23"/>
  <c r="U40" i="23"/>
  <c r="AO12" i="23"/>
  <c r="AE26" i="23"/>
  <c r="AE19" i="23"/>
  <c r="AE33" i="23"/>
  <c r="K33" i="23"/>
  <c r="AO19" i="23"/>
  <c r="K19" i="23"/>
  <c r="U33" i="23"/>
  <c r="AO40" i="23"/>
  <c r="AE12" i="23"/>
  <c r="K12" i="23"/>
  <c r="K40" i="23"/>
  <c r="U19" i="23"/>
  <c r="AO26" i="23"/>
  <c r="K26" i="23"/>
  <c r="U26" i="23"/>
  <c r="AE40" i="23"/>
  <c r="U12" i="23"/>
  <c r="AO33" i="23"/>
  <c r="AQ39" i="23"/>
  <c r="M39" i="23"/>
  <c r="AQ25" i="23"/>
  <c r="W32" i="23"/>
  <c r="W25" i="23"/>
  <c r="W39" i="23"/>
  <c r="AQ11" i="23"/>
  <c r="AG25" i="23"/>
  <c r="AG18" i="23"/>
  <c r="AG32" i="23"/>
  <c r="M25" i="23"/>
  <c r="M18" i="23"/>
  <c r="M11" i="23"/>
  <c r="AG39" i="23"/>
  <c r="AQ32" i="23"/>
  <c r="AG11" i="23"/>
  <c r="AQ18" i="23"/>
  <c r="M32" i="23"/>
  <c r="W18" i="23"/>
  <c r="W11" i="23"/>
  <c r="G33" i="23"/>
  <c r="G26" i="23"/>
  <c r="AK40" i="23"/>
  <c r="G40" i="23"/>
  <c r="AK26" i="23"/>
  <c r="Q33" i="23"/>
  <c r="Q26" i="23"/>
  <c r="AK19" i="23"/>
  <c r="AA26" i="23"/>
  <c r="Q40" i="23"/>
  <c r="Q12" i="23"/>
  <c r="AA33" i="23"/>
  <c r="Q19" i="23"/>
  <c r="G19" i="23"/>
  <c r="AK12" i="23"/>
  <c r="AA19" i="23"/>
  <c r="AK33" i="23"/>
  <c r="AA40" i="23"/>
  <c r="AA12" i="23"/>
  <c r="G12" i="23"/>
  <c r="Z34" i="23"/>
  <c r="AJ27" i="23"/>
  <c r="AJ13" i="23"/>
  <c r="AJ34" i="23"/>
  <c r="F34" i="23"/>
  <c r="AJ20" i="23"/>
  <c r="P27" i="23"/>
  <c r="P20" i="23"/>
  <c r="P34" i="23"/>
  <c r="Z27" i="23"/>
  <c r="AJ6" i="23"/>
  <c r="Z20" i="23"/>
  <c r="Z13" i="23"/>
  <c r="P13" i="23"/>
  <c r="P6" i="23"/>
  <c r="F20" i="23"/>
  <c r="F13" i="23"/>
  <c r="Z6" i="23"/>
  <c r="F27" i="23"/>
  <c r="F6" i="23"/>
  <c r="O36" i="23"/>
  <c r="Y29" i="23"/>
  <c r="E15" i="23"/>
  <c r="AI36" i="23"/>
  <c r="E36" i="23"/>
  <c r="O29" i="23"/>
  <c r="AI22" i="23"/>
  <c r="Y36" i="23"/>
  <c r="AI8" i="23"/>
  <c r="Y15" i="23"/>
  <c r="Y8" i="23"/>
  <c r="E8" i="23"/>
  <c r="AI29" i="23"/>
  <c r="E22" i="23"/>
  <c r="AI15" i="23"/>
  <c r="E29" i="23"/>
  <c r="O22" i="23"/>
  <c r="O15" i="23"/>
  <c r="O8" i="23"/>
  <c r="Y22" i="23"/>
  <c r="AA38" i="23"/>
  <c r="AK31" i="23"/>
  <c r="AK17" i="23"/>
  <c r="G31" i="23"/>
  <c r="G24" i="23"/>
  <c r="AA10" i="23"/>
  <c r="AA24" i="23"/>
  <c r="Q38" i="23"/>
  <c r="AA31" i="23"/>
  <c r="Q10" i="23"/>
  <c r="AK38" i="23"/>
  <c r="Q31" i="23"/>
  <c r="Q17" i="23"/>
  <c r="G38" i="23"/>
  <c r="G10" i="23"/>
  <c r="AK24" i="23"/>
  <c r="Q24" i="23"/>
  <c r="AK10" i="23"/>
  <c r="AA17" i="23"/>
  <c r="G17" i="23"/>
  <c r="AE35" i="23"/>
  <c r="AO28" i="23"/>
  <c r="AO14" i="23"/>
  <c r="K21" i="23"/>
  <c r="AO35" i="23"/>
  <c r="K35" i="23"/>
  <c r="AO21" i="23"/>
  <c r="U28" i="23"/>
  <c r="U21" i="23"/>
  <c r="U35" i="23"/>
  <c r="AO7" i="23"/>
  <c r="AE21" i="23"/>
  <c r="AE14" i="23"/>
  <c r="U7" i="23"/>
  <c r="K28" i="23"/>
  <c r="U14" i="23"/>
  <c r="AE28" i="23"/>
  <c r="K14" i="23"/>
  <c r="K7" i="23"/>
  <c r="AE7" i="23"/>
  <c r="P39" i="23"/>
  <c r="Z32" i="23"/>
  <c r="AJ11" i="23"/>
  <c r="Z25" i="23"/>
  <c r="Z18" i="23"/>
  <c r="F32" i="23"/>
  <c r="F25" i="23"/>
  <c r="Z39" i="23"/>
  <c r="AJ32" i="23"/>
  <c r="F18" i="23"/>
  <c r="AJ18" i="23"/>
  <c r="P25" i="23"/>
  <c r="Z11" i="23"/>
  <c r="AJ39" i="23"/>
  <c r="P32" i="23"/>
  <c r="F11" i="23"/>
  <c r="F39" i="23"/>
  <c r="P18" i="23"/>
  <c r="P11" i="23"/>
  <c r="AJ25" i="23"/>
  <c r="AH36" i="23"/>
  <c r="D36" i="23"/>
  <c r="AH22" i="23"/>
  <c r="N29" i="23"/>
  <c r="N22" i="23"/>
  <c r="N36" i="23"/>
  <c r="X29" i="23"/>
  <c r="X22" i="23"/>
  <c r="N15" i="23"/>
  <c r="N8" i="23"/>
  <c r="D29" i="23"/>
  <c r="D8" i="23"/>
  <c r="D15" i="23"/>
  <c r="AH8" i="23"/>
  <c r="X15" i="23"/>
  <c r="X36" i="23"/>
  <c r="AH29" i="23"/>
  <c r="D22" i="23"/>
  <c r="AH15" i="23"/>
  <c r="X8" i="23"/>
  <c r="V35" i="23"/>
  <c r="AF28" i="23"/>
  <c r="L28" i="23"/>
  <c r="L14" i="23"/>
  <c r="V28" i="23"/>
  <c r="AP7" i="23"/>
  <c r="AF14" i="23"/>
  <c r="AF7" i="23"/>
  <c r="AP35" i="23"/>
  <c r="L35" i="23"/>
  <c r="AP21" i="23"/>
  <c r="L21" i="23"/>
  <c r="L7" i="23"/>
  <c r="AF35" i="23"/>
  <c r="V21" i="23"/>
  <c r="V7" i="23"/>
  <c r="AP28" i="23"/>
  <c r="V14" i="23"/>
  <c r="AP14" i="23"/>
  <c r="AF21" i="23"/>
  <c r="H28" i="23"/>
  <c r="H21" i="23"/>
  <c r="AL35" i="23"/>
  <c r="H35" i="23"/>
  <c r="AL21" i="23"/>
  <c r="R35" i="23"/>
  <c r="R7" i="23"/>
  <c r="AB28" i="23"/>
  <c r="R14" i="23"/>
  <c r="R28" i="23"/>
  <c r="H14" i="23"/>
  <c r="AL14" i="23"/>
  <c r="AL7" i="23"/>
  <c r="AB14" i="23"/>
  <c r="AB7" i="23"/>
  <c r="AB35" i="23"/>
  <c r="AL28" i="23"/>
  <c r="R21" i="23"/>
  <c r="AB21" i="23"/>
  <c r="H7" i="23"/>
  <c r="W28" i="23"/>
  <c r="W35" i="23"/>
  <c r="AE27" i="23"/>
  <c r="AE34" i="23"/>
  <c r="AO27" i="23"/>
  <c r="AO13" i="23"/>
  <c r="K27" i="23"/>
  <c r="K20" i="23"/>
  <c r="AE6" i="23"/>
  <c r="AE20" i="23"/>
  <c r="U6" i="23"/>
  <c r="U20" i="23"/>
  <c r="U34" i="23"/>
  <c r="U27" i="23"/>
  <c r="U13" i="23"/>
  <c r="K6" i="23"/>
  <c r="AO34" i="23"/>
  <c r="K34" i="23"/>
  <c r="AO6" i="23"/>
  <c r="AE13" i="23"/>
  <c r="K13" i="23"/>
  <c r="AO20" i="23"/>
  <c r="N40" i="23"/>
  <c r="X33" i="23"/>
  <c r="AH12" i="23"/>
  <c r="X26" i="23"/>
  <c r="X19" i="23"/>
  <c r="D33" i="23"/>
  <c r="D12" i="23"/>
  <c r="AH40" i="23"/>
  <c r="D19" i="23"/>
  <c r="D40" i="23"/>
  <c r="N33" i="23"/>
  <c r="AH26" i="23"/>
  <c r="X40" i="23"/>
  <c r="X12" i="23"/>
  <c r="AH33" i="23"/>
  <c r="D26" i="23"/>
  <c r="AH19" i="23"/>
  <c r="N26" i="23"/>
  <c r="N19" i="23"/>
  <c r="N12" i="23"/>
  <c r="T38" i="23"/>
  <c r="AN10" i="23"/>
  <c r="AD24" i="23"/>
  <c r="AD17" i="23"/>
  <c r="AD31" i="23"/>
  <c r="AD38" i="23"/>
  <c r="AN31" i="23"/>
  <c r="AN17" i="23"/>
  <c r="AN38" i="23"/>
  <c r="J38" i="23"/>
  <c r="AN24" i="23"/>
  <c r="T31" i="23"/>
  <c r="T24" i="23"/>
  <c r="J24" i="23"/>
  <c r="AD10" i="23"/>
  <c r="J10" i="23"/>
  <c r="J31" i="23"/>
  <c r="T10" i="23"/>
  <c r="T17" i="23"/>
  <c r="J17" i="23"/>
  <c r="V38" i="23"/>
  <c r="AP10" i="23"/>
  <c r="AF24" i="23"/>
  <c r="AF17" i="23"/>
  <c r="AF38" i="23"/>
  <c r="AP31" i="23"/>
  <c r="AP17" i="23"/>
  <c r="L31" i="23"/>
  <c r="L24" i="23"/>
  <c r="V31" i="23"/>
  <c r="AF10" i="23"/>
  <c r="L10" i="23"/>
  <c r="AF31" i="23"/>
  <c r="AP38" i="23"/>
  <c r="L38" i="23"/>
  <c r="AP24" i="23"/>
  <c r="V10" i="23"/>
  <c r="V24" i="23"/>
  <c r="V17" i="23"/>
  <c r="L17" i="23"/>
  <c r="AF40" i="23"/>
  <c r="AP33" i="23"/>
  <c r="AP19" i="23"/>
  <c r="L26" i="23"/>
  <c r="AP40" i="23"/>
  <c r="L40" i="23"/>
  <c r="AP26" i="23"/>
  <c r="V33" i="23"/>
  <c r="V26" i="23"/>
  <c r="V40" i="23"/>
  <c r="AP12" i="23"/>
  <c r="AF26" i="23"/>
  <c r="AF19" i="23"/>
  <c r="AF33" i="23"/>
  <c r="V12" i="23"/>
  <c r="V19" i="23"/>
  <c r="AF12" i="23"/>
  <c r="L12" i="23"/>
  <c r="L19" i="23"/>
  <c r="L33" i="23"/>
  <c r="K29" i="23"/>
  <c r="AO36" i="23"/>
  <c r="K36" i="23"/>
  <c r="AO22" i="23"/>
  <c r="U29" i="23"/>
  <c r="U22" i="23"/>
  <c r="AE29" i="23"/>
  <c r="AE36" i="23"/>
  <c r="AO29" i="23"/>
  <c r="AE22" i="23"/>
  <c r="AO15" i="23"/>
  <c r="U8" i="23"/>
  <c r="U15" i="23"/>
  <c r="U36" i="23"/>
  <c r="K15" i="23"/>
  <c r="AO8" i="23"/>
  <c r="AE15" i="23"/>
  <c r="K22" i="23"/>
  <c r="AE8" i="23"/>
  <c r="K8" i="23"/>
  <c r="Y40" i="23"/>
  <c r="AI33" i="23"/>
  <c r="AI19" i="23"/>
  <c r="E33" i="23"/>
  <c r="AI26" i="23"/>
  <c r="Y12" i="23"/>
  <c r="E12" i="23"/>
  <c r="AI12" i="23"/>
  <c r="Y19" i="23"/>
  <c r="O19" i="23"/>
  <c r="O12" i="23"/>
  <c r="O33" i="23"/>
  <c r="O26" i="23"/>
  <c r="O40" i="23"/>
  <c r="Y26" i="23"/>
  <c r="E19" i="23"/>
  <c r="Y33" i="23"/>
  <c r="AI40" i="23"/>
  <c r="E26" i="23"/>
  <c r="E40" i="23"/>
  <c r="F28" i="23"/>
  <c r="F21" i="23"/>
  <c r="AJ35" i="23"/>
  <c r="F35" i="23"/>
  <c r="AJ21" i="23"/>
  <c r="P28" i="23"/>
  <c r="P21" i="23"/>
  <c r="AJ7" i="23"/>
  <c r="Z14" i="23"/>
  <c r="F7" i="23"/>
  <c r="P14" i="23"/>
  <c r="P7" i="23"/>
  <c r="Z35" i="23"/>
  <c r="AJ28" i="23"/>
  <c r="AJ14" i="23"/>
  <c r="F14" i="23"/>
  <c r="P35" i="23"/>
  <c r="Z21" i="23"/>
  <c r="Z28" i="23"/>
  <c r="Z7" i="23"/>
  <c r="AH39" i="23"/>
  <c r="D39" i="23"/>
  <c r="AH25" i="23"/>
  <c r="N32" i="23"/>
  <c r="N25" i="23"/>
  <c r="N39" i="23"/>
  <c r="X32" i="23"/>
  <c r="AH11" i="23"/>
  <c r="X25" i="23"/>
  <c r="X18" i="23"/>
  <c r="X39" i="23"/>
  <c r="AH32" i="23"/>
  <c r="AH18" i="23"/>
  <c r="D32" i="23"/>
  <c r="D25" i="23"/>
  <c r="D18" i="23"/>
  <c r="X11" i="23"/>
  <c r="N18" i="23"/>
  <c r="N11" i="23"/>
  <c r="D11" i="23"/>
  <c r="AA39" i="23"/>
  <c r="AK32" i="23"/>
  <c r="AK18" i="23"/>
  <c r="AK39" i="23"/>
  <c r="G39" i="23"/>
  <c r="AK25" i="23"/>
  <c r="Q32" i="23"/>
  <c r="Q25" i="23"/>
  <c r="Q39" i="23"/>
  <c r="AA32" i="23"/>
  <c r="AK11" i="23"/>
  <c r="AA25" i="23"/>
  <c r="AA18" i="23"/>
  <c r="Q11" i="23"/>
  <c r="G32" i="23"/>
  <c r="Q18" i="23"/>
  <c r="G18" i="23"/>
  <c r="G11" i="23"/>
  <c r="G25" i="23"/>
  <c r="AA11" i="23"/>
  <c r="AB34" i="23"/>
  <c r="AL27" i="23"/>
  <c r="AL13" i="23"/>
  <c r="AL34" i="23"/>
  <c r="H34" i="23"/>
  <c r="AL20" i="23"/>
  <c r="R27" i="23"/>
  <c r="R20" i="23"/>
  <c r="AB20" i="23"/>
  <c r="R34" i="23"/>
  <c r="R6" i="23"/>
  <c r="AB27" i="23"/>
  <c r="R13" i="23"/>
  <c r="H27" i="23"/>
  <c r="H13" i="23"/>
  <c r="AL6" i="23"/>
  <c r="AB13" i="23"/>
  <c r="H20" i="23"/>
  <c r="AB6" i="23"/>
  <c r="H6" i="23"/>
  <c r="M27" i="23"/>
  <c r="AQ34" i="23"/>
  <c r="M34" i="23"/>
  <c r="AQ20" i="23"/>
  <c r="W27" i="23"/>
  <c r="W20" i="23"/>
  <c r="AG27" i="23"/>
  <c r="AQ6" i="23"/>
  <c r="AG13" i="23"/>
  <c r="W6" i="23"/>
  <c r="W13" i="23"/>
  <c r="M20" i="23"/>
  <c r="M6" i="23"/>
  <c r="W34" i="23"/>
  <c r="M13" i="23"/>
  <c r="AG34" i="23"/>
  <c r="AG20" i="23"/>
  <c r="AQ27" i="23"/>
  <c r="AQ13" i="23"/>
  <c r="AG6" i="23"/>
  <c r="AF32" i="23"/>
  <c r="AF39" i="23"/>
  <c r="AP32" i="23"/>
  <c r="AP18" i="23"/>
  <c r="L32" i="23"/>
  <c r="L25" i="23"/>
  <c r="V39" i="23"/>
  <c r="AF11" i="23"/>
  <c r="AP39" i="23"/>
  <c r="AP11" i="23"/>
  <c r="AF18" i="23"/>
  <c r="L39" i="23"/>
  <c r="L11" i="23"/>
  <c r="AP25" i="23"/>
  <c r="V11" i="23"/>
  <c r="V25" i="23"/>
  <c r="V18" i="23"/>
  <c r="V32" i="23"/>
  <c r="AF25" i="23"/>
  <c r="L18" i="23"/>
  <c r="R39" i="23"/>
  <c r="AB32" i="23"/>
  <c r="H32" i="23"/>
  <c r="H18" i="23"/>
  <c r="R32" i="23"/>
  <c r="AL39" i="23"/>
  <c r="H39" i="23"/>
  <c r="AL11" i="23"/>
  <c r="AB18" i="23"/>
  <c r="AB11" i="23"/>
  <c r="AL25" i="23"/>
  <c r="AB39" i="23"/>
  <c r="H25" i="23"/>
  <c r="AL32" i="23"/>
  <c r="H11" i="23"/>
  <c r="AL18" i="23"/>
  <c r="R25" i="23"/>
  <c r="R11" i="23"/>
  <c r="R18" i="23"/>
  <c r="AB25" i="23"/>
  <c r="AJ38" i="23"/>
  <c r="F38" i="23"/>
  <c r="AJ24" i="23"/>
  <c r="P31" i="23"/>
  <c r="P24" i="23"/>
  <c r="P38" i="23"/>
  <c r="Z31" i="23"/>
  <c r="AJ10" i="23"/>
  <c r="Z24" i="23"/>
  <c r="Z17" i="23"/>
  <c r="Z38" i="23"/>
  <c r="AJ31" i="23"/>
  <c r="AJ17" i="23"/>
  <c r="F24" i="23"/>
  <c r="F17" i="23"/>
  <c r="P10" i="23"/>
  <c r="Z10" i="23"/>
  <c r="F10" i="23"/>
  <c r="F31" i="23"/>
  <c r="P17" i="23"/>
  <c r="AI34" i="23"/>
  <c r="AI27" i="23"/>
  <c r="AI6" i="23"/>
  <c r="O20" i="23"/>
  <c r="Y6" i="23"/>
  <c r="E34" i="23"/>
  <c r="AI13" i="23"/>
  <c r="Y20" i="23"/>
  <c r="O13" i="23"/>
  <c r="E13" i="23"/>
  <c r="O34" i="23"/>
  <c r="AI20" i="23"/>
  <c r="E27" i="23"/>
  <c r="Y13" i="23"/>
  <c r="O6" i="23"/>
  <c r="Y27" i="23"/>
  <c r="O27" i="23"/>
  <c r="Y34" i="23"/>
  <c r="E20" i="23"/>
  <c r="E6" i="23"/>
  <c r="AJ62" i="23" l="1"/>
  <c r="AT48" i="23"/>
  <c r="AT69" i="23"/>
  <c r="AJ76" i="23"/>
  <c r="P76" i="23"/>
  <c r="P55" i="23"/>
  <c r="AJ48" i="23"/>
  <c r="Z76" i="23"/>
  <c r="P69" i="23"/>
  <c r="AJ69" i="23"/>
  <c r="Z55" i="23"/>
  <c r="Z62" i="23"/>
  <c r="AT62" i="23"/>
  <c r="Z69" i="23"/>
  <c r="AT76" i="23"/>
  <c r="AO638" i="18"/>
  <c r="AP638" i="18" s="1"/>
  <c r="AQ632" i="18" a="1"/>
  <c r="AQ632" i="18" s="1"/>
  <c r="AR632" i="18" s="1"/>
  <c r="AO629" i="18"/>
  <c r="AP629" i="18" s="1"/>
  <c r="AQ623" i="18" a="1"/>
  <c r="AQ623" i="18" s="1"/>
  <c r="AR623" i="18" s="1"/>
  <c r="AQ614" i="18" a="1"/>
  <c r="AQ614" i="18" s="1"/>
  <c r="AR614" i="18" s="1"/>
  <c r="AT605" i="18"/>
  <c r="AS605" i="18"/>
  <c r="AN54" i="23"/>
  <c r="AD61" i="23"/>
  <c r="AO603" i="18"/>
  <c r="AP603" i="18" s="1"/>
  <c r="AQ596" i="18" a="1"/>
  <c r="AQ596" i="18" s="1"/>
  <c r="AR596" i="18" s="1"/>
  <c r="AQ587" i="18" a="1"/>
  <c r="AQ587" i="18" s="1"/>
  <c r="AR587" i="18" s="1"/>
  <c r="AO584" i="18"/>
  <c r="AP584" i="18" s="1"/>
  <c r="AQ578" i="18" a="1"/>
  <c r="AQ578" i="18" s="1"/>
  <c r="AR578" i="18" s="1"/>
  <c r="AQ569" i="18" a="1"/>
  <c r="AQ569" i="18" s="1"/>
  <c r="AR569" i="18" s="1"/>
  <c r="AO566" i="18"/>
  <c r="AP566" i="18" s="1"/>
  <c r="AQ560" i="18" a="1"/>
  <c r="AQ560" i="18" s="1"/>
  <c r="AR560" i="18" s="1"/>
  <c r="AQ551" i="18" a="1"/>
  <c r="AQ551" i="18" s="1"/>
  <c r="AR551" i="18" s="1"/>
  <c r="AT533" i="18"/>
  <c r="AF74" i="23"/>
  <c r="L60" i="23"/>
  <c r="AP81" i="23"/>
  <c r="AF53" i="23"/>
  <c r="V53" i="23"/>
  <c r="AO550" i="18"/>
  <c r="AP550" i="18" s="1"/>
  <c r="AQ542" i="18" a="1"/>
  <c r="AQ542" i="18" s="1"/>
  <c r="AR542" i="18" s="1"/>
  <c r="AQ524" i="18" a="1"/>
  <c r="AQ524" i="18" s="1"/>
  <c r="AR524" i="18" s="1"/>
  <c r="L67" i="23"/>
  <c r="AZ74" i="23"/>
  <c r="AF60" i="23"/>
  <c r="AZ67" i="23"/>
  <c r="AP60" i="23"/>
  <c r="AZ60" i="23"/>
  <c r="AZ53" i="23"/>
  <c r="L74" i="23"/>
  <c r="AP67" i="23"/>
  <c r="AP53" i="23"/>
  <c r="AF81" i="23"/>
  <c r="L53" i="23"/>
  <c r="L81" i="23"/>
  <c r="AF67" i="23"/>
  <c r="AP74" i="23"/>
  <c r="V67" i="23"/>
  <c r="V60" i="23"/>
  <c r="AZ81" i="23"/>
  <c r="V81" i="23"/>
  <c r="V74" i="23"/>
  <c r="AS533" i="18"/>
  <c r="AQ515" i="18" a="1"/>
  <c r="AQ515" i="18" s="1"/>
  <c r="AR515" i="18" s="1"/>
  <c r="AQ506" i="18" a="1"/>
  <c r="AQ506" i="18" s="1"/>
  <c r="AR506" i="18" s="1"/>
  <c r="AO503" i="18"/>
  <c r="AP503" i="18" s="1"/>
  <c r="AQ497" i="18" a="1"/>
  <c r="AQ497" i="18" s="1"/>
  <c r="AR497" i="18" s="1"/>
  <c r="AQ488" i="18" a="1"/>
  <c r="AQ488" i="18" s="1"/>
  <c r="AR488" i="18" s="1"/>
  <c r="AQ479" i="18" a="1"/>
  <c r="AQ479" i="18" s="1"/>
  <c r="AR479" i="18" s="1"/>
  <c r="AQ470" i="18" a="1"/>
  <c r="AQ470" i="18" s="1"/>
  <c r="AR470" i="18" s="1"/>
  <c r="AS461" i="18"/>
  <c r="AT461" i="18"/>
  <c r="AR60" i="23"/>
  <c r="N60" i="23"/>
  <c r="N53" i="23"/>
  <c r="D60" i="23"/>
  <c r="X60" i="23"/>
  <c r="D81" i="23"/>
  <c r="AH67" i="23"/>
  <c r="AH53" i="23"/>
  <c r="AR81" i="23"/>
  <c r="N81" i="23"/>
  <c r="AH81" i="23"/>
  <c r="D53" i="23"/>
  <c r="AH74" i="23"/>
  <c r="X53" i="23"/>
  <c r="AH60" i="23"/>
  <c r="D74" i="23"/>
  <c r="AR53" i="23"/>
  <c r="X74" i="23"/>
  <c r="X81" i="23"/>
  <c r="D67" i="23"/>
  <c r="AQ452" i="18" a="1"/>
  <c r="AQ452" i="18" s="1"/>
  <c r="AR452" i="18" s="1"/>
  <c r="AO449" i="18"/>
  <c r="AP449" i="18" s="1"/>
  <c r="AQ443" i="18" a="1"/>
  <c r="AQ443" i="18" s="1"/>
  <c r="AR443" i="18" s="1"/>
  <c r="AQ434" i="18" a="1"/>
  <c r="AQ434" i="18" s="1"/>
  <c r="AR434" i="18" s="1"/>
  <c r="AO431" i="18"/>
  <c r="AP431" i="18" s="1"/>
  <c r="AQ425" i="18" a="1"/>
  <c r="AQ425" i="18" s="1"/>
  <c r="AR425" i="18" s="1"/>
  <c r="AQ416" i="18" a="1"/>
  <c r="AQ416" i="18" s="1"/>
  <c r="AR416" i="18" s="1"/>
  <c r="AQ407" i="18" a="1"/>
  <c r="AQ407" i="18" s="1"/>
  <c r="AR407" i="18" s="1"/>
  <c r="AO406" i="18"/>
  <c r="AP406" i="18" s="1"/>
  <c r="AQ398" i="18" a="1"/>
  <c r="AQ398" i="18" s="1"/>
  <c r="AR398" i="18" s="1"/>
  <c r="AS389" i="18"/>
  <c r="AT389" i="18"/>
  <c r="AJ73" i="23"/>
  <c r="Z80" i="23"/>
  <c r="AT59" i="23"/>
  <c r="P59" i="23"/>
  <c r="Z73" i="23"/>
  <c r="AJ66" i="23"/>
  <c r="AJ59" i="23"/>
  <c r="AT73" i="23"/>
  <c r="Z59" i="23"/>
  <c r="AJ52" i="23"/>
  <c r="AJ80" i="23"/>
  <c r="Z52" i="23"/>
  <c r="P80" i="23"/>
  <c r="AT52" i="23"/>
  <c r="P73" i="23"/>
  <c r="Z66" i="23"/>
  <c r="AT66" i="23"/>
  <c r="P66" i="23"/>
  <c r="AT80" i="23"/>
  <c r="AO387" i="18"/>
  <c r="AP387" i="18" s="1"/>
  <c r="AQ380" i="18" a="1"/>
  <c r="AQ380" i="18" s="1"/>
  <c r="AR380" i="18" s="1"/>
  <c r="AQ371" i="18" a="1"/>
  <c r="AQ371" i="18" s="1"/>
  <c r="AR371" i="18" s="1"/>
  <c r="AO368" i="18"/>
  <c r="AP368" i="18" s="1"/>
  <c r="AQ362" i="18" a="1"/>
  <c r="AQ362" i="18" s="1"/>
  <c r="AR362" i="18" s="1"/>
  <c r="AQ353" i="18" a="1"/>
  <c r="AQ353" i="18" s="1"/>
  <c r="AR353" i="18" s="1"/>
  <c r="AQ344" i="18" a="1"/>
  <c r="AQ344" i="18" s="1"/>
  <c r="AR344" i="18" s="1"/>
  <c r="AQ335" i="18" a="1"/>
  <c r="AQ335" i="18" s="1"/>
  <c r="AR335" i="18" s="1"/>
  <c r="AO333" i="18"/>
  <c r="AP333" i="18" s="1"/>
  <c r="AQ326" i="18" a="1"/>
  <c r="AQ326" i="18" s="1"/>
  <c r="AR326" i="18" s="1"/>
  <c r="AS317" i="18"/>
  <c r="AT317" i="18"/>
  <c r="AL79" i="23"/>
  <c r="AB79" i="23"/>
  <c r="H65" i="23"/>
  <c r="H51" i="23"/>
  <c r="AQ308" i="18" a="1"/>
  <c r="AQ308" i="18" s="1"/>
  <c r="AR308" i="18" s="1"/>
  <c r="AO305" i="18"/>
  <c r="AP305" i="18" s="1"/>
  <c r="AQ299" i="18" a="1"/>
  <c r="AQ299" i="18" s="1"/>
  <c r="AR299" i="18" s="1"/>
  <c r="AQ290" i="18" a="1"/>
  <c r="AQ290" i="18" s="1"/>
  <c r="AR290" i="18" s="1"/>
  <c r="AQ281" i="18" a="1"/>
  <c r="AQ281" i="18" s="1"/>
  <c r="AR281" i="18" s="1"/>
  <c r="AN280" i="18"/>
  <c r="AO280" i="18" s="1"/>
  <c r="AP280" i="18" s="1"/>
  <c r="AQ263" i="18" a="1"/>
  <c r="AQ263" i="18" s="1"/>
  <c r="AR263" i="18" s="1"/>
  <c r="AQ254" i="18" a="1"/>
  <c r="AQ254" i="18" s="1"/>
  <c r="AR254" i="18" s="1"/>
  <c r="AS254" i="18" s="1"/>
  <c r="AT245" i="18"/>
  <c r="AS245" i="18"/>
  <c r="AD71" i="23"/>
  <c r="AX64" i="23"/>
  <c r="AN78" i="23"/>
  <c r="T57" i="23"/>
  <c r="T78" i="23"/>
  <c r="AN71" i="23"/>
  <c r="T64" i="23"/>
  <c r="AN64" i="23"/>
  <c r="AD50" i="23"/>
  <c r="AN50" i="23"/>
  <c r="AN57" i="23"/>
  <c r="AD78" i="23"/>
  <c r="AD64" i="23"/>
  <c r="AX78" i="23"/>
  <c r="AX71" i="23"/>
  <c r="T71" i="23"/>
  <c r="AD57" i="23"/>
  <c r="AX50" i="23"/>
  <c r="AX57" i="23"/>
  <c r="AQ236" i="18" a="1"/>
  <c r="AQ236" i="18" s="1"/>
  <c r="AR236" i="18" s="1"/>
  <c r="AQ227" i="18" a="1"/>
  <c r="AQ227" i="18" s="1"/>
  <c r="AR227" i="18" s="1"/>
  <c r="AQ218" i="18" a="1"/>
  <c r="AQ218" i="18" s="1"/>
  <c r="AR218" i="18" s="1"/>
  <c r="AQ209" i="18" a="1"/>
  <c r="AQ209" i="18" s="1"/>
  <c r="AR209" i="18" s="1"/>
  <c r="AQ200" i="18" a="1"/>
  <c r="AQ200" i="18" s="1"/>
  <c r="AR200" i="18" s="1"/>
  <c r="AO197" i="18"/>
  <c r="AP197" i="18" s="1"/>
  <c r="AQ191" i="18" a="1"/>
  <c r="AQ191" i="18" s="1"/>
  <c r="AR191" i="18" s="1"/>
  <c r="AQ182" i="18" a="1"/>
  <c r="AQ182" i="18" s="1"/>
  <c r="AR182" i="18" s="1"/>
  <c r="AO180" i="18"/>
  <c r="AP180" i="18" s="1"/>
  <c r="AQ173" i="18" a="1"/>
  <c r="AQ173" i="18" s="1"/>
  <c r="AR173" i="18" s="1"/>
  <c r="AO170" i="18"/>
  <c r="AP170" i="18" s="1"/>
  <c r="AQ164" i="18" a="1"/>
  <c r="AQ164" i="18" s="1"/>
  <c r="AR164" i="18" s="1"/>
  <c r="AQ155" i="18" a="1"/>
  <c r="AQ155" i="18" s="1"/>
  <c r="AR155" i="18" s="1"/>
  <c r="AQ146" i="18" a="1"/>
  <c r="AQ146" i="18" s="1"/>
  <c r="AR146" i="18" s="1"/>
  <c r="AO143" i="18"/>
  <c r="AP143" i="18" s="1"/>
  <c r="AQ137" i="18" a="1"/>
  <c r="AQ137" i="18" s="1"/>
  <c r="AR137" i="18" s="1"/>
  <c r="AQ128" i="18" a="1"/>
  <c r="AQ128" i="18" s="1"/>
  <c r="AR128" i="18" s="1"/>
  <c r="AQ119" i="18" a="1"/>
  <c r="AQ119" i="18" s="1"/>
  <c r="AR119" i="18" s="1"/>
  <c r="AQ110" i="18" a="1"/>
  <c r="AQ110" i="18" s="1"/>
  <c r="AR110" i="18" s="1"/>
  <c r="AQ101" i="18" a="1"/>
  <c r="AQ101" i="18" s="1"/>
  <c r="AR101" i="18" s="1"/>
  <c r="AQ92" i="18" a="1"/>
  <c r="AQ92" i="18" s="1"/>
  <c r="AR92" i="18" s="1"/>
  <c r="AO89" i="18"/>
  <c r="AP89" i="18" s="1"/>
  <c r="AQ83" i="18" a="1"/>
  <c r="AQ83" i="18" s="1"/>
  <c r="AR83" i="18" s="1"/>
  <c r="AQ74" i="18" a="1"/>
  <c r="AQ74" i="18" s="1"/>
  <c r="AR74" i="18" s="1"/>
  <c r="AQ65" i="18" a="1"/>
  <c r="AQ65" i="18" s="1"/>
  <c r="AR65" i="18" s="1"/>
  <c r="AS47" i="18"/>
  <c r="AL76" i="23"/>
  <c r="R55" i="23"/>
  <c r="AV76" i="23"/>
  <c r="R69" i="23"/>
  <c r="AB48" i="23"/>
  <c r="AB62" i="23"/>
  <c r="AL69" i="23"/>
  <c r="R62" i="23"/>
  <c r="AV62" i="23"/>
  <c r="AL55" i="23"/>
  <c r="AB76" i="23"/>
  <c r="AV55" i="23"/>
  <c r="AB69" i="23"/>
  <c r="AQ56" i="18" a="1"/>
  <c r="AQ56" i="18" s="1"/>
  <c r="AR56" i="18" s="1"/>
  <c r="AQ38" i="18" a="1"/>
  <c r="AQ38" i="18" s="1"/>
  <c r="AR38" i="18" s="1"/>
  <c r="AB55" i="23"/>
  <c r="AV48" i="23"/>
  <c r="AL48" i="23"/>
  <c r="AT47" i="18"/>
  <c r="AL62" i="23"/>
  <c r="AV69" i="23"/>
  <c r="R76" i="23"/>
  <c r="AS20" i="18"/>
  <c r="AT20" i="18"/>
  <c r="AX61" i="23"/>
  <c r="AX82" i="23"/>
  <c r="T68" i="23"/>
  <c r="T75" i="23"/>
  <c r="AD54" i="23"/>
  <c r="AD75" i="23"/>
  <c r="AD82" i="23"/>
  <c r="AN61" i="23"/>
  <c r="AX54" i="23"/>
  <c r="AX68" i="23"/>
  <c r="AX75" i="23"/>
  <c r="AN82" i="23"/>
  <c r="AN68" i="23"/>
  <c r="T61" i="23"/>
  <c r="AN75" i="23"/>
  <c r="T82" i="23"/>
  <c r="AD68" i="23"/>
  <c r="H72" i="23"/>
  <c r="AL58" i="23"/>
  <c r="AV58" i="23"/>
  <c r="H79" i="23"/>
  <c r="R51" i="23"/>
  <c r="R72" i="23"/>
  <c r="AB65" i="23"/>
  <c r="AV65" i="23"/>
  <c r="AB51" i="23"/>
  <c r="AL65" i="23"/>
  <c r="AV72" i="23"/>
  <c r="H58" i="23"/>
  <c r="AL72" i="23"/>
  <c r="AB72" i="23"/>
  <c r="X67" i="23"/>
  <c r="AR67" i="23"/>
  <c r="AR74" i="23"/>
  <c r="N67" i="23"/>
  <c r="N74" i="23"/>
  <c r="AV51" i="23"/>
  <c r="R58" i="23"/>
  <c r="AV79" i="23"/>
  <c r="AL51" i="23"/>
  <c r="R65" i="23"/>
  <c r="R79" i="23"/>
  <c r="AB58" i="23"/>
  <c r="T11" i="18"/>
  <c r="U11" i="18" s="1"/>
  <c r="AW35" i="23"/>
  <c r="AW28" i="23"/>
  <c r="AW21" i="23"/>
  <c r="AW14" i="23"/>
  <c r="AW7" i="23"/>
  <c r="P48" i="23"/>
  <c r="F76" i="23"/>
  <c r="F69" i="23"/>
  <c r="F62" i="23"/>
  <c r="F55" i="23"/>
  <c r="F48" i="23"/>
  <c r="R48" i="23"/>
  <c r="H76" i="23"/>
  <c r="H69" i="23"/>
  <c r="H62" i="23"/>
  <c r="H55" i="23"/>
  <c r="H48" i="23"/>
  <c r="T54" i="23"/>
  <c r="J82" i="23"/>
  <c r="J75" i="23"/>
  <c r="J68" i="23"/>
  <c r="J61" i="23"/>
  <c r="J54" i="23"/>
  <c r="BA35" i="23"/>
  <c r="BA28" i="23"/>
  <c r="BA21" i="23"/>
  <c r="BA14" i="23"/>
  <c r="BA7" i="23"/>
  <c r="AY38" i="23"/>
  <c r="AY31" i="23"/>
  <c r="AY24" i="23"/>
  <c r="AY17" i="23"/>
  <c r="AY10" i="23"/>
  <c r="AR38" i="23"/>
  <c r="AR31" i="23"/>
  <c r="AR24" i="23"/>
  <c r="AR17" i="23"/>
  <c r="AR10" i="23"/>
  <c r="T50" i="23"/>
  <c r="J78" i="23"/>
  <c r="J71" i="23"/>
  <c r="J64" i="23"/>
  <c r="J57" i="23"/>
  <c r="J50" i="23"/>
  <c r="I21" i="23"/>
  <c r="AM35" i="23"/>
  <c r="S7" i="23"/>
  <c r="AC21" i="23"/>
  <c r="S28" i="23"/>
  <c r="AM14" i="23"/>
  <c r="AC28" i="23"/>
  <c r="S14" i="23"/>
  <c r="S21" i="23"/>
  <c r="AM7" i="23"/>
  <c r="AM21" i="23"/>
  <c r="L20" i="23"/>
  <c r="T8" i="23"/>
  <c r="T22" i="23"/>
  <c r="AL26" i="23"/>
  <c r="AF27" i="23"/>
  <c r="J29" i="23"/>
  <c r="T29" i="23"/>
  <c r="H40" i="23"/>
  <c r="AF13" i="23"/>
  <c r="AD8" i="23"/>
  <c r="AN22" i="23"/>
  <c r="AL40" i="23"/>
  <c r="V13" i="23"/>
  <c r="AF20" i="23"/>
  <c r="AP27" i="23"/>
  <c r="AP6" i="23"/>
  <c r="V6" i="23"/>
  <c r="V34" i="23"/>
  <c r="AD36" i="23"/>
  <c r="R19" i="23"/>
  <c r="AB40" i="23"/>
  <c r="AF34" i="23"/>
  <c r="V20" i="23"/>
  <c r="AP13" i="23"/>
  <c r="V27" i="23"/>
  <c r="L6" i="23"/>
  <c r="AP20" i="23"/>
  <c r="AF6" i="23"/>
  <c r="L34" i="23"/>
  <c r="L13" i="23"/>
  <c r="T15" i="23"/>
  <c r="R26" i="23"/>
  <c r="M7" i="23"/>
  <c r="AQ35" i="23"/>
  <c r="M21" i="23"/>
  <c r="AG21" i="23"/>
  <c r="M14" i="23"/>
  <c r="AQ14" i="23"/>
  <c r="W14" i="23"/>
  <c r="AQ28" i="23"/>
  <c r="W7" i="23"/>
  <c r="AG35" i="23"/>
  <c r="AQ7" i="23"/>
  <c r="AG14" i="23"/>
  <c r="AG28" i="23"/>
  <c r="W21" i="23"/>
  <c r="AG7" i="23"/>
  <c r="AQ21" i="23"/>
  <c r="M28" i="23"/>
  <c r="M23" i="23"/>
  <c r="AQ37" i="23"/>
  <c r="M37" i="23"/>
  <c r="AQ23" i="23"/>
  <c r="W30" i="23"/>
  <c r="W23" i="23"/>
  <c r="W37" i="23"/>
  <c r="AQ9" i="23"/>
  <c r="AG23" i="23"/>
  <c r="AG16" i="23"/>
  <c r="AG37" i="23"/>
  <c r="AQ30" i="23"/>
  <c r="AQ16" i="23"/>
  <c r="W16" i="23"/>
  <c r="M16" i="23"/>
  <c r="AG9" i="23"/>
  <c r="M30" i="23"/>
  <c r="AG30" i="23"/>
  <c r="M9" i="23"/>
  <c r="W9" i="23"/>
  <c r="O39" i="23"/>
  <c r="Y32" i="23"/>
  <c r="AI11" i="23"/>
  <c r="Y25" i="23"/>
  <c r="Y18" i="23"/>
  <c r="Y39" i="23"/>
  <c r="AI32" i="23"/>
  <c r="AI18" i="23"/>
  <c r="E25" i="23"/>
  <c r="E32" i="23"/>
  <c r="E39" i="23"/>
  <c r="O32" i="23"/>
  <c r="AI25" i="23"/>
  <c r="Y11" i="23"/>
  <c r="O18" i="23"/>
  <c r="O11" i="23"/>
  <c r="O25" i="23"/>
  <c r="AI39" i="23"/>
  <c r="E18" i="23"/>
  <c r="E11" i="23"/>
  <c r="O37" i="23"/>
  <c r="Y30" i="23"/>
  <c r="AI9" i="23"/>
  <c r="Y23" i="23"/>
  <c r="Y16" i="23"/>
  <c r="Y37" i="23"/>
  <c r="AI30" i="23"/>
  <c r="AI16" i="23"/>
  <c r="E30" i="23"/>
  <c r="E23" i="23"/>
  <c r="AI37" i="23"/>
  <c r="E37" i="23"/>
  <c r="AI23" i="23"/>
  <c r="O30" i="23"/>
  <c r="O23" i="23"/>
  <c r="Y9" i="23"/>
  <c r="E9" i="23"/>
  <c r="O16" i="23"/>
  <c r="O9" i="23"/>
  <c r="E16" i="23"/>
  <c r="AC39" i="23"/>
  <c r="AM32" i="23"/>
  <c r="AM18" i="23"/>
  <c r="AM39" i="23"/>
  <c r="I39" i="23"/>
  <c r="AM25" i="23"/>
  <c r="S32" i="23"/>
  <c r="S25" i="23"/>
  <c r="AM11" i="23"/>
  <c r="AC18" i="23"/>
  <c r="S11" i="23"/>
  <c r="S18" i="23"/>
  <c r="I25" i="23"/>
  <c r="I18" i="23"/>
  <c r="AC25" i="23"/>
  <c r="I11" i="23"/>
  <c r="S39" i="23"/>
  <c r="I32" i="23"/>
  <c r="AC11" i="23"/>
  <c r="AC32" i="23"/>
  <c r="W38" i="23"/>
  <c r="AQ10" i="23"/>
  <c r="AG24" i="23"/>
  <c r="AG17" i="23"/>
  <c r="AG31" i="23"/>
  <c r="M31" i="23"/>
  <c r="W17" i="23"/>
  <c r="M10" i="23"/>
  <c r="AQ38" i="23"/>
  <c r="M38" i="23"/>
  <c r="M24" i="23"/>
  <c r="M17" i="23"/>
  <c r="AQ24" i="23"/>
  <c r="W24" i="23"/>
  <c r="AG38" i="23"/>
  <c r="AQ31" i="23"/>
  <c r="AG10" i="23"/>
  <c r="AQ17" i="23"/>
  <c r="W31" i="23"/>
  <c r="W10" i="23"/>
  <c r="Y38" i="23"/>
  <c r="AI31" i="23"/>
  <c r="AI17" i="23"/>
  <c r="E24" i="23"/>
  <c r="AI38" i="23"/>
  <c r="E38" i="23"/>
  <c r="O31" i="23"/>
  <c r="AI24" i="23"/>
  <c r="Y10" i="23"/>
  <c r="AI10" i="23"/>
  <c r="Y17" i="23"/>
  <c r="E31" i="23"/>
  <c r="O17" i="23"/>
  <c r="O10" i="23"/>
  <c r="O24" i="23"/>
  <c r="E10" i="23"/>
  <c r="O38" i="23"/>
  <c r="Y24" i="23"/>
  <c r="Y31" i="23"/>
  <c r="E17" i="23"/>
  <c r="K5" i="4"/>
  <c r="K6" i="4"/>
  <c r="K7" i="4"/>
  <c r="K8" i="4"/>
  <c r="K4" i="4"/>
  <c r="L8" i="4"/>
  <c r="L7" i="4"/>
  <c r="L6" i="4"/>
  <c r="L5" i="4"/>
  <c r="L4" i="4"/>
  <c r="AT632" i="18" l="1"/>
  <c r="AS632" i="18"/>
  <c r="AQ68" i="23"/>
  <c r="AQ61" i="23"/>
  <c r="W75" i="23"/>
  <c r="BA75" i="23"/>
  <c r="AQ82" i="23"/>
  <c r="M68" i="23"/>
  <c r="AG82" i="23"/>
  <c r="M75" i="23"/>
  <c r="AG54" i="23"/>
  <c r="AG68" i="23"/>
  <c r="AG61" i="23"/>
  <c r="AQ54" i="23"/>
  <c r="AG75" i="23"/>
  <c r="W54" i="23"/>
  <c r="M61" i="23"/>
  <c r="BA61" i="23"/>
  <c r="W68" i="23"/>
  <c r="BA82" i="23"/>
  <c r="BA54" i="23"/>
  <c r="BA68" i="23"/>
  <c r="AQ75" i="23"/>
  <c r="W82" i="23"/>
  <c r="M82" i="23"/>
  <c r="M54" i="23"/>
  <c r="W61" i="23"/>
  <c r="AT614" i="18"/>
  <c r="U54" i="23"/>
  <c r="K61" i="23"/>
  <c r="K68" i="23"/>
  <c r="K82" i="23"/>
  <c r="K54" i="23"/>
  <c r="K75" i="23"/>
  <c r="U61" i="23"/>
  <c r="U75" i="23"/>
  <c r="U82" i="23"/>
  <c r="AO68" i="23"/>
  <c r="AT623" i="18"/>
  <c r="AS623" i="18"/>
  <c r="AP82" i="23"/>
  <c r="AZ82" i="23"/>
  <c r="AF54" i="23"/>
  <c r="AZ61" i="23"/>
  <c r="AP54" i="23"/>
  <c r="AP61" i="23"/>
  <c r="L82" i="23"/>
  <c r="L54" i="23"/>
  <c r="AP68" i="23"/>
  <c r="V75" i="23"/>
  <c r="AF61" i="23"/>
  <c r="AZ54" i="23"/>
  <c r="V82" i="23"/>
  <c r="L75" i="23"/>
  <c r="AP75" i="23"/>
  <c r="AF82" i="23"/>
  <c r="V61" i="23"/>
  <c r="AZ68" i="23"/>
  <c r="L68" i="23"/>
  <c r="AZ75" i="23"/>
  <c r="AF68" i="23"/>
  <c r="V68" i="23"/>
  <c r="AF75" i="23"/>
  <c r="V54" i="23"/>
  <c r="L61" i="23"/>
  <c r="U68" i="23"/>
  <c r="AE75" i="23"/>
  <c r="AO54" i="23"/>
  <c r="AE68" i="23"/>
  <c r="AY75" i="23"/>
  <c r="AE61" i="23"/>
  <c r="AO61" i="23"/>
  <c r="AY61" i="23"/>
  <c r="AO82" i="23"/>
  <c r="AE82" i="23"/>
  <c r="AS614" i="18"/>
  <c r="AE54" i="23"/>
  <c r="AY54" i="23"/>
  <c r="AY82" i="23"/>
  <c r="AO75" i="23"/>
  <c r="AY68" i="23"/>
  <c r="AS596" i="18"/>
  <c r="AT596" i="18"/>
  <c r="AC82" i="23"/>
  <c r="AM61" i="23"/>
  <c r="AW61" i="23"/>
  <c r="AC68" i="23"/>
  <c r="S75" i="23"/>
  <c r="AM68" i="23"/>
  <c r="S82" i="23"/>
  <c r="AM82" i="23"/>
  <c r="AC75" i="23"/>
  <c r="AC54" i="23"/>
  <c r="I75" i="23"/>
  <c r="AM54" i="23"/>
  <c r="I68" i="23"/>
  <c r="S68" i="23"/>
  <c r="AW68" i="23"/>
  <c r="I82" i="23"/>
  <c r="AW82" i="23"/>
  <c r="AW54" i="23"/>
  <c r="AM75" i="23"/>
  <c r="S61" i="23"/>
  <c r="AW75" i="23"/>
  <c r="AC61" i="23"/>
  <c r="S54" i="23"/>
  <c r="I61" i="23"/>
  <c r="I54" i="23"/>
  <c r="AT587" i="18"/>
  <c r="AS587" i="18"/>
  <c r="AV61" i="23"/>
  <c r="AL68" i="23"/>
  <c r="AV68" i="23"/>
  <c r="AL54" i="23"/>
  <c r="AL75" i="23"/>
  <c r="AL61" i="23"/>
  <c r="AV54" i="23"/>
  <c r="R61" i="23"/>
  <c r="AL82" i="23"/>
  <c r="R82" i="23"/>
  <c r="AB61" i="23"/>
  <c r="AB54" i="23"/>
  <c r="AB82" i="23"/>
  <c r="R75" i="23"/>
  <c r="AB75" i="23"/>
  <c r="AV75" i="23"/>
  <c r="AV82" i="23"/>
  <c r="AB68" i="23"/>
  <c r="R68" i="23"/>
  <c r="R54" i="23"/>
  <c r="H61" i="23"/>
  <c r="H82" i="23"/>
  <c r="H54" i="23"/>
  <c r="H75" i="23"/>
  <c r="H68" i="23"/>
  <c r="AS578" i="18"/>
  <c r="AT578" i="18"/>
  <c r="Q75" i="23"/>
  <c r="AK61" i="23"/>
  <c r="Q61" i="23"/>
  <c r="AU75" i="23"/>
  <c r="AK75" i="23"/>
  <c r="AA82" i="23"/>
  <c r="AA68" i="23"/>
  <c r="AA61" i="23"/>
  <c r="Q82" i="23"/>
  <c r="AK82" i="23"/>
  <c r="AK54" i="23"/>
  <c r="AA54" i="23"/>
  <c r="AU82" i="23"/>
  <c r="AK68" i="23"/>
  <c r="AU68" i="23"/>
  <c r="AU61" i="23"/>
  <c r="AU54" i="23"/>
  <c r="AA75" i="23"/>
  <c r="G75" i="23"/>
  <c r="G68" i="23"/>
  <c r="G82" i="23"/>
  <c r="G54" i="23"/>
  <c r="Q54" i="23"/>
  <c r="G61" i="23"/>
  <c r="AT569" i="18"/>
  <c r="AS569" i="18"/>
  <c r="Z75" i="23"/>
  <c r="AJ61" i="23"/>
  <c r="AT82" i="23"/>
  <c r="Z61" i="23"/>
  <c r="P54" i="23"/>
  <c r="F61" i="23"/>
  <c r="AT75" i="23"/>
  <c r="AJ68" i="23"/>
  <c r="Z68" i="23"/>
  <c r="AJ75" i="23"/>
  <c r="P68" i="23"/>
  <c r="Z54" i="23"/>
  <c r="P61" i="23"/>
  <c r="F82" i="23"/>
  <c r="F54" i="23"/>
  <c r="AT61" i="23"/>
  <c r="Z82" i="23"/>
  <c r="AT54" i="23"/>
  <c r="P82" i="23"/>
  <c r="F75" i="23"/>
  <c r="AJ54" i="23"/>
  <c r="P75" i="23"/>
  <c r="AJ82" i="23"/>
  <c r="AT68" i="23"/>
  <c r="F68" i="23"/>
  <c r="AS560" i="18"/>
  <c r="AT560" i="18"/>
  <c r="O75" i="23"/>
  <c r="AI68" i="23"/>
  <c r="AS54" i="23"/>
  <c r="AS75" i="23"/>
  <c r="O61" i="23"/>
  <c r="O54" i="23"/>
  <c r="E61" i="23"/>
  <c r="Y61" i="23"/>
  <c r="AI75" i="23"/>
  <c r="AI82" i="23"/>
  <c r="AI54" i="23"/>
  <c r="AS82" i="23"/>
  <c r="Y75" i="23"/>
  <c r="AS68" i="23"/>
  <c r="Y82" i="23"/>
  <c r="E82" i="23"/>
  <c r="E54" i="23"/>
  <c r="AS61" i="23"/>
  <c r="O82" i="23"/>
  <c r="Y68" i="23"/>
  <c r="O68" i="23"/>
  <c r="Y54" i="23"/>
  <c r="E75" i="23"/>
  <c r="AI61" i="23"/>
  <c r="E68" i="23"/>
  <c r="AT551" i="18"/>
  <c r="AS551" i="18"/>
  <c r="AH75" i="23"/>
  <c r="AR68" i="23"/>
  <c r="AR75" i="23"/>
  <c r="N75" i="23"/>
  <c r="AH54" i="23"/>
  <c r="AH68" i="23"/>
  <c r="AH61" i="23"/>
  <c r="AR54" i="23"/>
  <c r="N61" i="23"/>
  <c r="X68" i="23"/>
  <c r="X54" i="23"/>
  <c r="X75" i="23"/>
  <c r="X82" i="23"/>
  <c r="AR82" i="23"/>
  <c r="N82" i="23"/>
  <c r="AH82" i="23"/>
  <c r="N68" i="23"/>
  <c r="X61" i="23"/>
  <c r="AR61" i="23"/>
  <c r="AS542" i="18"/>
  <c r="AT542" i="18"/>
  <c r="AG67" i="23"/>
  <c r="AG81" i="23"/>
  <c r="AQ74" i="23"/>
  <c r="BA74" i="23"/>
  <c r="AQ81" i="23"/>
  <c r="AQ67" i="23"/>
  <c r="BA60" i="23"/>
  <c r="BA67" i="23"/>
  <c r="BA81" i="23"/>
  <c r="W67" i="23"/>
  <c r="AQ60" i="23"/>
  <c r="W74" i="23"/>
  <c r="M81" i="23"/>
  <c r="M53" i="23"/>
  <c r="W53" i="23"/>
  <c r="AG74" i="23"/>
  <c r="AG53" i="23"/>
  <c r="M74" i="23"/>
  <c r="AQ53" i="23"/>
  <c r="M60" i="23"/>
  <c r="AG60" i="23"/>
  <c r="W81" i="23"/>
  <c r="W60" i="23"/>
  <c r="M67" i="23"/>
  <c r="BA53" i="23"/>
  <c r="AE60" i="23"/>
  <c r="AE67" i="23"/>
  <c r="U74" i="23"/>
  <c r="K67" i="23"/>
  <c r="AY81" i="23"/>
  <c r="U60" i="23"/>
  <c r="AO60" i="23"/>
  <c r="AY67" i="23"/>
  <c r="AO67" i="23"/>
  <c r="AO81" i="23"/>
  <c r="U53" i="23"/>
  <c r="K60" i="23"/>
  <c r="K74" i="23"/>
  <c r="AS524" i="18"/>
  <c r="AY53" i="23"/>
  <c r="AO53" i="23"/>
  <c r="AE53" i="23"/>
  <c r="K81" i="23"/>
  <c r="K53" i="23"/>
  <c r="AY60" i="23"/>
  <c r="AO74" i="23"/>
  <c r="AE81" i="23"/>
  <c r="AT524" i="18"/>
  <c r="AY74" i="23"/>
  <c r="U67" i="23"/>
  <c r="AE74" i="23"/>
  <c r="U81" i="23"/>
  <c r="AT515" i="18"/>
  <c r="AS515" i="18"/>
  <c r="AX60" i="23"/>
  <c r="AX67" i="23"/>
  <c r="AN53" i="23"/>
  <c r="T60" i="23"/>
  <c r="AD53" i="23"/>
  <c r="T53" i="23"/>
  <c r="J60" i="23"/>
  <c r="AX74" i="23"/>
  <c r="AN60" i="23"/>
  <c r="T74" i="23"/>
  <c r="J53" i="23"/>
  <c r="AX81" i="23"/>
  <c r="J67" i="23"/>
  <c r="AD81" i="23"/>
  <c r="AN81" i="23"/>
  <c r="J81" i="23"/>
  <c r="AX53" i="23"/>
  <c r="AN67" i="23"/>
  <c r="AD60" i="23"/>
  <c r="AD74" i="23"/>
  <c r="AN74" i="23"/>
  <c r="AD67" i="23"/>
  <c r="T81" i="23"/>
  <c r="J74" i="23"/>
  <c r="T67" i="23"/>
  <c r="AS506" i="18"/>
  <c r="AT506" i="18"/>
  <c r="AM67" i="23"/>
  <c r="AW67" i="23"/>
  <c r="I67" i="23"/>
  <c r="AM81" i="23"/>
  <c r="I74" i="23"/>
  <c r="S67" i="23"/>
  <c r="S74" i="23"/>
  <c r="AW81" i="23"/>
  <c r="AM60" i="23"/>
  <c r="AC53" i="23"/>
  <c r="AW60" i="23"/>
  <c r="S53" i="23"/>
  <c r="I60" i="23"/>
  <c r="S60" i="23"/>
  <c r="AC81" i="23"/>
  <c r="AW53" i="23"/>
  <c r="AC60" i="23"/>
  <c r="AM74" i="23"/>
  <c r="AC67" i="23"/>
  <c r="S81" i="23"/>
  <c r="I81" i="23"/>
  <c r="I53" i="23"/>
  <c r="AM53" i="23"/>
  <c r="AW74" i="23"/>
  <c r="AC74" i="23"/>
  <c r="AS488" i="18"/>
  <c r="AK81" i="23"/>
  <c r="Q81" i="23"/>
  <c r="AA53" i="23"/>
  <c r="AA74" i="23"/>
  <c r="G74" i="23"/>
  <c r="AT488" i="18"/>
  <c r="AA67" i="23"/>
  <c r="AA60" i="23"/>
  <c r="G81" i="23"/>
  <c r="AK74" i="23"/>
  <c r="AU67" i="23"/>
  <c r="AU53" i="23"/>
  <c r="AK67" i="23"/>
  <c r="G67" i="23"/>
  <c r="AK60" i="23"/>
  <c r="AU81" i="23"/>
  <c r="Q67" i="23"/>
  <c r="AA81" i="23"/>
  <c r="AU60" i="23"/>
  <c r="AU74" i="23"/>
  <c r="Q53" i="23"/>
  <c r="G60" i="23"/>
  <c r="AK53" i="23"/>
  <c r="G53" i="23"/>
  <c r="Q60" i="23"/>
  <c r="AS497" i="18"/>
  <c r="AT497" i="18"/>
  <c r="AL67" i="23"/>
  <c r="AB81" i="23"/>
  <c r="AV60" i="23"/>
  <c r="R60" i="23"/>
  <c r="AB74" i="23"/>
  <c r="AB60" i="23"/>
  <c r="AL53" i="23"/>
  <c r="AB53" i="23"/>
  <c r="AV53" i="23"/>
  <c r="R81" i="23"/>
  <c r="AL74" i="23"/>
  <c r="AL81" i="23"/>
  <c r="AV81" i="23"/>
  <c r="AL60" i="23"/>
  <c r="AV74" i="23"/>
  <c r="R74" i="23"/>
  <c r="AB67" i="23"/>
  <c r="AV67" i="23"/>
  <c r="R67" i="23"/>
  <c r="Q74" i="23"/>
  <c r="AS470" i="18"/>
  <c r="AS67" i="23"/>
  <c r="E74" i="23"/>
  <c r="AS81" i="23"/>
  <c r="E53" i="23"/>
  <c r="E67" i="23"/>
  <c r="AI53" i="23"/>
  <c r="E81" i="23"/>
  <c r="O53" i="23"/>
  <c r="E60" i="23"/>
  <c r="AT479" i="18"/>
  <c r="AS479" i="18"/>
  <c r="Z60" i="23"/>
  <c r="Z53" i="23"/>
  <c r="AT81" i="23"/>
  <c r="AJ67" i="23"/>
  <c r="Z67" i="23"/>
  <c r="AT67" i="23"/>
  <c r="P74" i="23"/>
  <c r="AT60" i="23"/>
  <c r="P67" i="23"/>
  <c r="P60" i="23"/>
  <c r="Z81" i="23"/>
  <c r="AT53" i="23"/>
  <c r="AT74" i="23"/>
  <c r="AJ53" i="23"/>
  <c r="P81" i="23"/>
  <c r="AJ74" i="23"/>
  <c r="Z74" i="23"/>
  <c r="AJ60" i="23"/>
  <c r="AJ81" i="23"/>
  <c r="F74" i="23"/>
  <c r="F53" i="23"/>
  <c r="F67" i="23"/>
  <c r="F81" i="23"/>
  <c r="P53" i="23"/>
  <c r="F60" i="23"/>
  <c r="Y81" i="23"/>
  <c r="AS60" i="23"/>
  <c r="Y60" i="23"/>
  <c r="AS74" i="23"/>
  <c r="AI67" i="23"/>
  <c r="AI81" i="23"/>
  <c r="O67" i="23"/>
  <c r="Y74" i="23"/>
  <c r="O60" i="23"/>
  <c r="O74" i="23"/>
  <c r="AI74" i="23"/>
  <c r="Y67" i="23"/>
  <c r="AT470" i="18"/>
  <c r="AS53" i="23"/>
  <c r="Y53" i="23"/>
  <c r="AI60" i="23"/>
  <c r="O81" i="23"/>
  <c r="AT452" i="18"/>
  <c r="AS452" i="18"/>
  <c r="BA59" i="23"/>
  <c r="M73" i="23"/>
  <c r="AQ73" i="23"/>
  <c r="BA66" i="23"/>
  <c r="W66" i="23"/>
  <c r="AQ59" i="23"/>
  <c r="AQ52" i="23"/>
  <c r="M66" i="23"/>
  <c r="AQ66" i="23"/>
  <c r="AG80" i="23"/>
  <c r="BA73" i="23"/>
  <c r="W59" i="23"/>
  <c r="M80" i="23"/>
  <c r="AQ80" i="23"/>
  <c r="AG59" i="23"/>
  <c r="AG73" i="23"/>
  <c r="AG52" i="23"/>
  <c r="BA52" i="23"/>
  <c r="W52" i="23"/>
  <c r="M59" i="23"/>
  <c r="M52" i="23"/>
  <c r="AG66" i="23"/>
  <c r="W73" i="23"/>
  <c r="W80" i="23"/>
  <c r="BA80" i="23"/>
  <c r="AT443" i="18"/>
  <c r="AS443" i="18"/>
  <c r="AF52" i="23"/>
  <c r="AP59" i="23"/>
  <c r="V66" i="23"/>
  <c r="V73" i="23"/>
  <c r="AF80" i="23"/>
  <c r="V80" i="23"/>
  <c r="AZ52" i="23"/>
  <c r="AZ80" i="23"/>
  <c r="AZ59" i="23"/>
  <c r="AP52" i="23"/>
  <c r="AP73" i="23"/>
  <c r="AF66" i="23"/>
  <c r="AP80" i="23"/>
  <c r="V59" i="23"/>
  <c r="AF73" i="23"/>
  <c r="AZ66" i="23"/>
  <c r="AP66" i="23"/>
  <c r="AF59" i="23"/>
  <c r="AZ73" i="23"/>
  <c r="AT434" i="18"/>
  <c r="AS434" i="18"/>
  <c r="AE52" i="23"/>
  <c r="AE73" i="23"/>
  <c r="AO52" i="23"/>
  <c r="AY52" i="23"/>
  <c r="AE66" i="23"/>
  <c r="U80" i="23"/>
  <c r="AE59" i="23"/>
  <c r="AO59" i="23"/>
  <c r="AO66" i="23"/>
  <c r="AY80" i="23"/>
  <c r="AY59" i="23"/>
  <c r="U59" i="23"/>
  <c r="AO80" i="23"/>
  <c r="U73" i="23"/>
  <c r="AY73" i="23"/>
  <c r="AE80" i="23"/>
  <c r="AY66" i="23"/>
  <c r="AO73" i="23"/>
  <c r="K66" i="23"/>
  <c r="U52" i="23"/>
  <c r="K59" i="23"/>
  <c r="K80" i="23"/>
  <c r="K52" i="23"/>
  <c r="K73" i="23"/>
  <c r="AT425" i="18"/>
  <c r="AS425" i="18"/>
  <c r="T80" i="23"/>
  <c r="AD52" i="23"/>
  <c r="AX59" i="23"/>
  <c r="AD66" i="23"/>
  <c r="J73" i="23"/>
  <c r="T59" i="23"/>
  <c r="AD59" i="23"/>
  <c r="AN59" i="23"/>
  <c r="AD80" i="23"/>
  <c r="T73" i="23"/>
  <c r="AN80" i="23"/>
  <c r="J66" i="23"/>
  <c r="J80" i="23"/>
  <c r="J52" i="23"/>
  <c r="AX80" i="23"/>
  <c r="AX52" i="23"/>
  <c r="AD73" i="23"/>
  <c r="AX73" i="23"/>
  <c r="AX66" i="23"/>
  <c r="T52" i="23"/>
  <c r="J59" i="23"/>
  <c r="AN52" i="23"/>
  <c r="T66" i="23"/>
  <c r="AN66" i="23"/>
  <c r="AN73" i="23"/>
  <c r="AS416" i="18"/>
  <c r="AT416" i="18"/>
  <c r="AC80" i="23"/>
  <c r="AC59" i="23"/>
  <c r="AM80" i="23"/>
  <c r="S59" i="23"/>
  <c r="AM66" i="23"/>
  <c r="AW80" i="23"/>
  <c r="AM52" i="23"/>
  <c r="AM59" i="23"/>
  <c r="S80" i="23"/>
  <c r="AC66" i="23"/>
  <c r="AW59" i="23"/>
  <c r="AW66" i="23"/>
  <c r="S66" i="23"/>
  <c r="AC73" i="23"/>
  <c r="S73" i="23"/>
  <c r="AM73" i="23"/>
  <c r="AC52" i="23"/>
  <c r="AW52" i="23"/>
  <c r="AW73" i="23"/>
  <c r="I80" i="23"/>
  <c r="I52" i="23"/>
  <c r="I59" i="23"/>
  <c r="I73" i="23"/>
  <c r="S52" i="23"/>
  <c r="I66" i="23"/>
  <c r="AS407" i="18"/>
  <c r="AT407" i="18"/>
  <c r="AV80" i="23"/>
  <c r="AL52" i="23"/>
  <c r="R66" i="23"/>
  <c r="AB66" i="23"/>
  <c r="R73" i="23"/>
  <c r="AB80" i="23"/>
  <c r="AB52" i="23"/>
  <c r="AV66" i="23"/>
  <c r="AL80" i="23"/>
  <c r="R80" i="23"/>
  <c r="AL73" i="23"/>
  <c r="AL66" i="23"/>
  <c r="AB73" i="23"/>
  <c r="AV73" i="23"/>
  <c r="AL59" i="23"/>
  <c r="R59" i="23"/>
  <c r="H80" i="23"/>
  <c r="H73" i="23"/>
  <c r="AV52" i="23"/>
  <c r="AB59" i="23"/>
  <c r="H66" i="23"/>
  <c r="AV59" i="23"/>
  <c r="R52" i="23"/>
  <c r="H59" i="23"/>
  <c r="H52" i="23"/>
  <c r="AS398" i="18"/>
  <c r="AT398" i="18"/>
  <c r="AU66" i="23"/>
  <c r="Q66" i="23"/>
  <c r="AU59" i="23"/>
  <c r="AK59" i="23"/>
  <c r="AA52" i="23"/>
  <c r="AU73" i="23"/>
  <c r="AU80" i="23"/>
  <c r="AU52" i="23"/>
  <c r="AA80" i="23"/>
  <c r="Q73" i="23"/>
  <c r="Q59" i="23"/>
  <c r="Q80" i="23"/>
  <c r="AA66" i="23"/>
  <c r="AK80" i="23"/>
  <c r="AK73" i="23"/>
  <c r="AK52" i="23"/>
  <c r="AA73" i="23"/>
  <c r="AK66" i="23"/>
  <c r="AA59" i="23"/>
  <c r="G66" i="23"/>
  <c r="Q52" i="23"/>
  <c r="G59" i="23"/>
  <c r="G73" i="23"/>
  <c r="G80" i="23"/>
  <c r="G52" i="23"/>
  <c r="AT380" i="18"/>
  <c r="AS380" i="18"/>
  <c r="AI80" i="23"/>
  <c r="AS52" i="23"/>
  <c r="O73" i="23"/>
  <c r="Y52" i="23"/>
  <c r="Y66" i="23"/>
  <c r="O59" i="23"/>
  <c r="AI66" i="23"/>
  <c r="AS73" i="23"/>
  <c r="Y80" i="23"/>
  <c r="O66" i="23"/>
  <c r="Y73" i="23"/>
  <c r="AI73" i="23"/>
  <c r="AI52" i="23"/>
  <c r="AS80" i="23"/>
  <c r="AS59" i="23"/>
  <c r="Y59" i="23"/>
  <c r="AS66" i="23"/>
  <c r="O80" i="23"/>
  <c r="AI59" i="23"/>
  <c r="AT371" i="18"/>
  <c r="AS371" i="18"/>
  <c r="AR80" i="23"/>
  <c r="AH80" i="23"/>
  <c r="X66" i="23"/>
  <c r="AH66" i="23"/>
  <c r="AH52" i="23"/>
  <c r="AR59" i="23"/>
  <c r="N73" i="23"/>
  <c r="AH73" i="23"/>
  <c r="X73" i="23"/>
  <c r="N80" i="23"/>
  <c r="N66" i="23"/>
  <c r="AR52" i="23"/>
  <c r="X52" i="23"/>
  <c r="N59" i="23"/>
  <c r="AH59" i="23"/>
  <c r="X80" i="23"/>
  <c r="X59" i="23"/>
  <c r="AR73" i="23"/>
  <c r="AR66" i="23"/>
  <c r="N52" i="23"/>
  <c r="D59" i="23"/>
  <c r="D80" i="23"/>
  <c r="D52" i="23"/>
  <c r="D66" i="23"/>
  <c r="D73" i="23"/>
  <c r="AT362" i="18"/>
  <c r="AS362" i="18"/>
  <c r="BA58" i="23"/>
  <c r="AQ72" i="23"/>
  <c r="AG58" i="23"/>
  <c r="AQ51" i="23"/>
  <c r="AG65" i="23"/>
  <c r="AQ58" i="23"/>
  <c r="AG51" i="23"/>
  <c r="W72" i="23"/>
  <c r="AQ65" i="23"/>
  <c r="AG72" i="23"/>
  <c r="BA51" i="23"/>
  <c r="W65" i="23"/>
  <c r="BA72" i="23"/>
  <c r="W79" i="23"/>
  <c r="AG79" i="23"/>
  <c r="BA65" i="23"/>
  <c r="W58" i="23"/>
  <c r="BA79" i="23"/>
  <c r="AQ79" i="23"/>
  <c r="M72" i="23"/>
  <c r="M51" i="23"/>
  <c r="M65" i="23"/>
  <c r="W51" i="23"/>
  <c r="M58" i="23"/>
  <c r="M79" i="23"/>
  <c r="AT353" i="18"/>
  <c r="AS353" i="18"/>
  <c r="AP51" i="23"/>
  <c r="AP79" i="23"/>
  <c r="AZ65" i="23"/>
  <c r="V65" i="23"/>
  <c r="V58" i="23"/>
  <c r="AF51" i="23"/>
  <c r="V72" i="23"/>
  <c r="AP72" i="23"/>
  <c r="V51" i="23"/>
  <c r="L58" i="23"/>
  <c r="AP58" i="23"/>
  <c r="AF58" i="23"/>
  <c r="AZ72" i="23"/>
  <c r="AF65" i="23"/>
  <c r="AZ79" i="23"/>
  <c r="L79" i="23"/>
  <c r="L51" i="23"/>
  <c r="AZ58" i="23"/>
  <c r="V79" i="23"/>
  <c r="L72" i="23"/>
  <c r="AP65" i="23"/>
  <c r="AF72" i="23"/>
  <c r="AF79" i="23"/>
  <c r="AZ51" i="23"/>
  <c r="L65" i="23"/>
  <c r="AT344" i="18"/>
  <c r="AS344" i="18"/>
  <c r="U58" i="23"/>
  <c r="AE79" i="23"/>
  <c r="AO79" i="23"/>
  <c r="U79" i="23"/>
  <c r="AY72" i="23"/>
  <c r="K79" i="23"/>
  <c r="AO58" i="23"/>
  <c r="AE72" i="23"/>
  <c r="AE65" i="23"/>
  <c r="AY65" i="23"/>
  <c r="AO72" i="23"/>
  <c r="K72" i="23"/>
  <c r="U65" i="23"/>
  <c r="AO65" i="23"/>
  <c r="AO51" i="23"/>
  <c r="AY79" i="23"/>
  <c r="AY58" i="23"/>
  <c r="U72" i="23"/>
  <c r="K65" i="23"/>
  <c r="K51" i="23"/>
  <c r="AE51" i="23"/>
  <c r="AE58" i="23"/>
  <c r="AY51" i="23"/>
  <c r="U51" i="23"/>
  <c r="K58" i="23"/>
  <c r="AT335" i="18"/>
  <c r="AS335" i="18"/>
  <c r="AX58" i="23"/>
  <c r="T72" i="23"/>
  <c r="AN72" i="23"/>
  <c r="AN79" i="23"/>
  <c r="T58" i="23"/>
  <c r="T51" i="23"/>
  <c r="J58" i="23"/>
  <c r="T65" i="23"/>
  <c r="AD51" i="23"/>
  <c r="AD58" i="23"/>
  <c r="AD72" i="23"/>
  <c r="AD79" i="23"/>
  <c r="AN65" i="23"/>
  <c r="J65" i="23"/>
  <c r="AX72" i="23"/>
  <c r="AX51" i="23"/>
  <c r="AX65" i="23"/>
  <c r="AN51" i="23"/>
  <c r="J79" i="23"/>
  <c r="J51" i="23"/>
  <c r="AX79" i="23"/>
  <c r="T79" i="23"/>
  <c r="J72" i="23"/>
  <c r="AN58" i="23"/>
  <c r="AD65" i="23"/>
  <c r="AT326" i="18"/>
  <c r="AS326" i="18"/>
  <c r="AM72" i="23"/>
  <c r="S58" i="23"/>
  <c r="AC65" i="23"/>
  <c r="S79" i="23"/>
  <c r="AM79" i="23"/>
  <c r="AM51" i="23"/>
  <c r="AW58" i="23"/>
  <c r="AW65" i="23"/>
  <c r="AC58" i="23"/>
  <c r="AM65" i="23"/>
  <c r="S65" i="23"/>
  <c r="AM58" i="23"/>
  <c r="AW72" i="23"/>
  <c r="S72" i="23"/>
  <c r="AC72" i="23"/>
  <c r="AC79" i="23"/>
  <c r="AW51" i="23"/>
  <c r="AW79" i="23"/>
  <c r="AC51" i="23"/>
  <c r="AT308" i="18"/>
  <c r="AS308" i="18"/>
  <c r="Q65" i="23"/>
  <c r="AU58" i="23"/>
  <c r="AA72" i="23"/>
  <c r="AK65" i="23"/>
  <c r="Q58" i="23"/>
  <c r="AU51" i="23"/>
  <c r="AU65" i="23"/>
  <c r="AK51" i="23"/>
  <c r="AK72" i="23"/>
  <c r="AA58" i="23"/>
  <c r="AK79" i="23"/>
  <c r="Q79" i="23"/>
  <c r="AU79" i="23"/>
  <c r="AA51" i="23"/>
  <c r="AA79" i="23"/>
  <c r="AK58" i="23"/>
  <c r="AU72" i="23"/>
  <c r="AA65" i="23"/>
  <c r="G72" i="23"/>
  <c r="G51" i="23"/>
  <c r="G65" i="23"/>
  <c r="Q72" i="23"/>
  <c r="Q51" i="23"/>
  <c r="G58" i="23"/>
  <c r="G79" i="23"/>
  <c r="AT299" i="18"/>
  <c r="AS299" i="18"/>
  <c r="AJ58" i="23"/>
  <c r="AT72" i="23"/>
  <c r="P72" i="23"/>
  <c r="AT51" i="23"/>
  <c r="P65" i="23"/>
  <c r="P79" i="23"/>
  <c r="AT58" i="23"/>
  <c r="AT65" i="23"/>
  <c r="P58" i="23"/>
  <c r="Z79" i="23"/>
  <c r="AJ72" i="23"/>
  <c r="AJ65" i="23"/>
  <c r="Z51" i="23"/>
  <c r="AJ51" i="23"/>
  <c r="Z58" i="23"/>
  <c r="AT79" i="23"/>
  <c r="Z65" i="23"/>
  <c r="Z72" i="23"/>
  <c r="AJ79" i="23"/>
  <c r="F65" i="23"/>
  <c r="P51" i="23"/>
  <c r="F58" i="23"/>
  <c r="F79" i="23"/>
  <c r="F51" i="23"/>
  <c r="F72" i="23"/>
  <c r="AS290" i="18"/>
  <c r="AT290" i="18"/>
  <c r="AI51" i="23"/>
  <c r="O72" i="23"/>
  <c r="AI72" i="23"/>
  <c r="O65" i="23"/>
  <c r="Y51" i="23"/>
  <c r="Y79" i="23"/>
  <c r="O79" i="23"/>
  <c r="AS79" i="23"/>
  <c r="E79" i="23"/>
  <c r="E51" i="23"/>
  <c r="AI65" i="23"/>
  <c r="Y65" i="23"/>
  <c r="E58" i="23"/>
  <c r="Y72" i="23"/>
  <c r="AS65" i="23"/>
  <c r="AS72" i="23"/>
  <c r="E72" i="23"/>
  <c r="AI58" i="23"/>
  <c r="O58" i="23"/>
  <c r="AS58" i="23"/>
  <c r="Y58" i="23"/>
  <c r="E65" i="23"/>
  <c r="AS51" i="23"/>
  <c r="AI79" i="23"/>
  <c r="O51" i="23"/>
  <c r="AT281" i="18"/>
  <c r="AS281" i="18"/>
  <c r="X79" i="23"/>
  <c r="X72" i="23"/>
  <c r="N79" i="23"/>
  <c r="AR79" i="23"/>
  <c r="AH51" i="23"/>
  <c r="AR58" i="23"/>
  <c r="AR65" i="23"/>
  <c r="AR51" i="23"/>
  <c r="X51" i="23"/>
  <c r="AR72" i="23"/>
  <c r="AH79" i="23"/>
  <c r="AH65" i="23"/>
  <c r="N58" i="23"/>
  <c r="N72" i="23"/>
  <c r="X58" i="23"/>
  <c r="N65" i="23"/>
  <c r="D65" i="23"/>
  <c r="D72" i="23"/>
  <c r="D58" i="23"/>
  <c r="D51" i="23"/>
  <c r="D79" i="23"/>
  <c r="X65" i="23"/>
  <c r="AH72" i="23"/>
  <c r="N51" i="23"/>
  <c r="AH58" i="23"/>
  <c r="AQ272" i="18" a="1"/>
  <c r="AQ272" i="18" s="1"/>
  <c r="AR272" i="18" s="1"/>
  <c r="AT272" i="18" s="1"/>
  <c r="AT263" i="18"/>
  <c r="AS263" i="18"/>
  <c r="AF50" i="23"/>
  <c r="AP71" i="23"/>
  <c r="AF57" i="23"/>
  <c r="V57" i="23"/>
  <c r="AP50" i="23"/>
  <c r="AF78" i="23"/>
  <c r="AZ57" i="23"/>
  <c r="V64" i="23"/>
  <c r="AF71" i="23"/>
  <c r="AZ64" i="23"/>
  <c r="AP78" i="23"/>
  <c r="V71" i="23"/>
  <c r="AP57" i="23"/>
  <c r="AZ71" i="23"/>
  <c r="V78" i="23"/>
  <c r="AP64" i="23"/>
  <c r="AF64" i="23"/>
  <c r="L50" i="23"/>
  <c r="L64" i="23"/>
  <c r="V50" i="23"/>
  <c r="AZ78" i="23"/>
  <c r="L78" i="23"/>
  <c r="L57" i="23"/>
  <c r="L71" i="23"/>
  <c r="AZ50" i="23"/>
  <c r="K64" i="23"/>
  <c r="K71" i="23"/>
  <c r="AO71" i="23"/>
  <c r="K78" i="23"/>
  <c r="U78" i="23"/>
  <c r="AY78" i="23"/>
  <c r="U50" i="23"/>
  <c r="AO57" i="23"/>
  <c r="AY50" i="23"/>
  <c r="U71" i="23"/>
  <c r="K50" i="23"/>
  <c r="AO50" i="23"/>
  <c r="K57" i="23"/>
  <c r="AY64" i="23"/>
  <c r="AY71" i="23"/>
  <c r="AY57" i="23"/>
  <c r="U57" i="23"/>
  <c r="AE50" i="23"/>
  <c r="AO64" i="23"/>
  <c r="AE78" i="23"/>
  <c r="U64" i="23"/>
  <c r="AE64" i="23"/>
  <c r="AE71" i="23"/>
  <c r="AO78" i="23"/>
  <c r="AE57" i="23"/>
  <c r="AT254" i="18"/>
  <c r="AT236" i="18"/>
  <c r="AS236" i="18"/>
  <c r="AW64" i="23"/>
  <c r="AW78" i="23"/>
  <c r="AC71" i="23"/>
  <c r="AC50" i="23"/>
  <c r="AM78" i="23"/>
  <c r="AW50" i="23"/>
  <c r="AM71" i="23"/>
  <c r="AM57" i="23"/>
  <c r="AC57" i="23"/>
  <c r="S78" i="23"/>
  <c r="AW57" i="23"/>
  <c r="AC78" i="23"/>
  <c r="AW71" i="23"/>
  <c r="S57" i="23"/>
  <c r="AM64" i="23"/>
  <c r="S71" i="23"/>
  <c r="AM50" i="23"/>
  <c r="S64" i="23"/>
  <c r="AC64" i="23"/>
  <c r="I64" i="23"/>
  <c r="I57" i="23"/>
  <c r="I50" i="23"/>
  <c r="I71" i="23"/>
  <c r="S50" i="23"/>
  <c r="I78" i="23"/>
  <c r="AT227" i="18"/>
  <c r="AS227" i="18"/>
  <c r="R78" i="23"/>
  <c r="R64" i="23"/>
  <c r="H71" i="23"/>
  <c r="AL71" i="23"/>
  <c r="AB57" i="23"/>
  <c r="H64" i="23"/>
  <c r="AV64" i="23"/>
  <c r="AL50" i="23"/>
  <c r="H57" i="23"/>
  <c r="AB64" i="23"/>
  <c r="AL57" i="23"/>
  <c r="AV71" i="23"/>
  <c r="H50" i="23"/>
  <c r="AB50" i="23"/>
  <c r="AB78" i="23"/>
  <c r="AL64" i="23"/>
  <c r="R71" i="23"/>
  <c r="AV78" i="23"/>
  <c r="AV57" i="23"/>
  <c r="AB71" i="23"/>
  <c r="H78" i="23"/>
  <c r="AV50" i="23"/>
  <c r="AL78" i="23"/>
  <c r="R50" i="23"/>
  <c r="R57" i="23"/>
  <c r="AT218" i="18"/>
  <c r="AS218" i="18"/>
  <c r="AU57" i="23"/>
  <c r="AA71" i="23"/>
  <c r="Q71" i="23"/>
  <c r="AK78" i="23"/>
  <c r="AA50" i="23"/>
  <c r="AU64" i="23"/>
  <c r="Q64" i="23"/>
  <c r="AK64" i="23"/>
  <c r="AA64" i="23"/>
  <c r="Q50" i="23"/>
  <c r="Q57" i="23"/>
  <c r="AK71" i="23"/>
  <c r="G78" i="23"/>
  <c r="Q78" i="23"/>
  <c r="G71" i="23"/>
  <c r="AU50" i="23"/>
  <c r="AU78" i="23"/>
  <c r="G64" i="23"/>
  <c r="AA57" i="23"/>
  <c r="G57" i="23"/>
  <c r="AA78" i="23"/>
  <c r="AK57" i="23"/>
  <c r="G50" i="23"/>
  <c r="AU71" i="23"/>
  <c r="AK50" i="23"/>
  <c r="AS200" i="18"/>
  <c r="Y71" i="23"/>
  <c r="AS64" i="23"/>
  <c r="O78" i="23"/>
  <c r="AI50" i="23"/>
  <c r="AI64" i="23"/>
  <c r="Y50" i="23"/>
  <c r="AS50" i="23"/>
  <c r="O71" i="23"/>
  <c r="AS71" i="23"/>
  <c r="O57" i="23"/>
  <c r="AI71" i="23"/>
  <c r="AS78" i="23"/>
  <c r="O64" i="23"/>
  <c r="Y64" i="23"/>
  <c r="Y57" i="23"/>
  <c r="AT209" i="18"/>
  <c r="AS209" i="18"/>
  <c r="AT57" i="23"/>
  <c r="Z57" i="23"/>
  <c r="AT64" i="23"/>
  <c r="AJ57" i="23"/>
  <c r="AT71" i="23"/>
  <c r="AJ64" i="23"/>
  <c r="AJ78" i="23"/>
  <c r="P64" i="23"/>
  <c r="AT50" i="23"/>
  <c r="P71" i="23"/>
  <c r="Z50" i="23"/>
  <c r="P78" i="23"/>
  <c r="AJ71" i="23"/>
  <c r="Z71" i="23"/>
  <c r="P57" i="23"/>
  <c r="AT78" i="23"/>
  <c r="Z78" i="23"/>
  <c r="Z64" i="23"/>
  <c r="AJ50" i="23"/>
  <c r="P50" i="23"/>
  <c r="F78" i="23"/>
  <c r="F71" i="23"/>
  <c r="F64" i="23"/>
  <c r="F57" i="23"/>
  <c r="F50" i="23"/>
  <c r="AS57" i="23"/>
  <c r="Y78" i="23"/>
  <c r="AI78" i="23"/>
  <c r="AI57" i="23"/>
  <c r="AT200" i="18"/>
  <c r="AS182" i="18"/>
  <c r="M49" i="23"/>
  <c r="W49" i="23"/>
  <c r="M77" i="23"/>
  <c r="M70" i="23"/>
  <c r="M63" i="23"/>
  <c r="M56" i="23"/>
  <c r="AT191" i="18"/>
  <c r="AS191" i="18"/>
  <c r="AH64" i="23"/>
  <c r="N50" i="23"/>
  <c r="AH57" i="23"/>
  <c r="N57" i="23"/>
  <c r="AR64" i="23"/>
  <c r="X50" i="23"/>
  <c r="D78" i="23"/>
  <c r="D71" i="23"/>
  <c r="X78" i="23"/>
  <c r="N64" i="23"/>
  <c r="D64" i="23"/>
  <c r="N71" i="23"/>
  <c r="D57" i="23"/>
  <c r="N78" i="23"/>
  <c r="AR71" i="23"/>
  <c r="X71" i="23"/>
  <c r="X57" i="23"/>
  <c r="AR78" i="23"/>
  <c r="D50" i="23"/>
  <c r="AH71" i="23"/>
  <c r="X64" i="23"/>
  <c r="AR57" i="23"/>
  <c r="AH78" i="23"/>
  <c r="AR50" i="23"/>
  <c r="AH50" i="23"/>
  <c r="W70" i="23"/>
  <c r="BA77" i="23"/>
  <c r="AG70" i="23"/>
  <c r="BA49" i="23"/>
  <c r="W63" i="23"/>
  <c r="W77" i="23"/>
  <c r="W56" i="23"/>
  <c r="AQ70" i="23"/>
  <c r="BA56" i="23"/>
  <c r="AT182" i="18"/>
  <c r="AQ56" i="23"/>
  <c r="AG49" i="23"/>
  <c r="AQ63" i="23"/>
  <c r="BA70" i="23"/>
  <c r="AG63" i="23"/>
  <c r="BA63" i="23"/>
  <c r="AQ77" i="23"/>
  <c r="AG77" i="23"/>
  <c r="AG56" i="23"/>
  <c r="AQ49" i="23"/>
  <c r="AT173" i="18"/>
  <c r="AS173" i="18"/>
  <c r="AP49" i="23"/>
  <c r="AP63" i="23"/>
  <c r="AF56" i="23"/>
  <c r="AZ70" i="23"/>
  <c r="AZ63" i="23"/>
  <c r="V77" i="23"/>
  <c r="AF49" i="23"/>
  <c r="V63" i="23"/>
  <c r="AZ49" i="23"/>
  <c r="AP70" i="23"/>
  <c r="AZ56" i="23"/>
  <c r="AF70" i="23"/>
  <c r="AP56" i="23"/>
  <c r="AF63" i="23"/>
  <c r="AP77" i="23"/>
  <c r="AZ77" i="23"/>
  <c r="V56" i="23"/>
  <c r="AF77" i="23"/>
  <c r="V70" i="23"/>
  <c r="L70" i="23"/>
  <c r="L63" i="23"/>
  <c r="L56" i="23"/>
  <c r="L49" i="23"/>
  <c r="V49" i="23"/>
  <c r="L77" i="23"/>
  <c r="AT164" i="18"/>
  <c r="AS164" i="18"/>
  <c r="AY77" i="23"/>
  <c r="AO49" i="23"/>
  <c r="AY49" i="23"/>
  <c r="AY70" i="23"/>
  <c r="AO77" i="23"/>
  <c r="U63" i="23"/>
  <c r="AO56" i="23"/>
  <c r="AO70" i="23"/>
  <c r="U56" i="23"/>
  <c r="AE49" i="23"/>
  <c r="AE63" i="23"/>
  <c r="AE56" i="23"/>
  <c r="U77" i="23"/>
  <c r="AO63" i="23"/>
  <c r="AY63" i="23"/>
  <c r="U70" i="23"/>
  <c r="AE77" i="23"/>
  <c r="AE70" i="23"/>
  <c r="AY56" i="23"/>
  <c r="U49" i="23"/>
  <c r="K77" i="23"/>
  <c r="K70" i="23"/>
  <c r="K63" i="23"/>
  <c r="K56" i="23"/>
  <c r="K49" i="23"/>
  <c r="AT155" i="18"/>
  <c r="AS155" i="18"/>
  <c r="AD70" i="23"/>
  <c r="AX63" i="23"/>
  <c r="T56" i="23"/>
  <c r="AX56" i="23"/>
  <c r="T70" i="23"/>
  <c r="AN49" i="23"/>
  <c r="AN63" i="23"/>
  <c r="AN77" i="23"/>
  <c r="AX77" i="23"/>
  <c r="T63" i="23"/>
  <c r="AD49" i="23"/>
  <c r="AD77" i="23"/>
  <c r="AN56" i="23"/>
  <c r="AD56" i="23"/>
  <c r="AD63" i="23"/>
  <c r="AX49" i="23"/>
  <c r="T77" i="23"/>
  <c r="AX70" i="23"/>
  <c r="AN70" i="23"/>
  <c r="J70" i="23"/>
  <c r="J63" i="23"/>
  <c r="J49" i="23"/>
  <c r="J56" i="23"/>
  <c r="J77" i="23"/>
  <c r="T49" i="23"/>
  <c r="AT146" i="18"/>
  <c r="AS146" i="18"/>
  <c r="AW49" i="23"/>
  <c r="AM63" i="23"/>
  <c r="AC49" i="23"/>
  <c r="AC63" i="23"/>
  <c r="AW63" i="23"/>
  <c r="AM70" i="23"/>
  <c r="AC70" i="23"/>
  <c r="AM56" i="23"/>
  <c r="AM77" i="23"/>
  <c r="AC56" i="23"/>
  <c r="AW56" i="23"/>
  <c r="S56" i="23"/>
  <c r="AM49" i="23"/>
  <c r="S70" i="23"/>
  <c r="AW77" i="23"/>
  <c r="AW70" i="23"/>
  <c r="S77" i="23"/>
  <c r="I77" i="23"/>
  <c r="AC77" i="23"/>
  <c r="I70" i="23"/>
  <c r="I63" i="23"/>
  <c r="I56" i="23"/>
  <c r="I49" i="23"/>
  <c r="S49" i="23"/>
  <c r="AS137" i="18"/>
  <c r="AT137" i="18"/>
  <c r="AV49" i="23"/>
  <c r="AB63" i="23"/>
  <c r="AV63" i="23"/>
  <c r="AB49" i="23"/>
  <c r="AL63" i="23"/>
  <c r="R63" i="23"/>
  <c r="AV77" i="23"/>
  <c r="AL70" i="23"/>
  <c r="AV70" i="23"/>
  <c r="R56" i="23"/>
  <c r="AL56" i="23"/>
  <c r="R77" i="23"/>
  <c r="AB56" i="23"/>
  <c r="AL77" i="23"/>
  <c r="AB70" i="23"/>
  <c r="AL49" i="23"/>
  <c r="AB77" i="23"/>
  <c r="R70" i="23"/>
  <c r="AV56" i="23"/>
  <c r="H70" i="23"/>
  <c r="H56" i="23"/>
  <c r="H49" i="23"/>
  <c r="R49" i="23"/>
  <c r="H77" i="23"/>
  <c r="H63" i="23"/>
  <c r="AT128" i="18"/>
  <c r="AS128" i="18"/>
  <c r="AU70" i="23"/>
  <c r="AK70" i="23"/>
  <c r="AA56" i="23"/>
  <c r="AA70" i="23"/>
  <c r="Q56" i="23"/>
  <c r="AA77" i="23"/>
  <c r="AK49" i="23"/>
  <c r="Q63" i="23"/>
  <c r="AU77" i="23"/>
  <c r="Q70" i="23"/>
  <c r="AA63" i="23"/>
  <c r="AU56" i="23"/>
  <c r="AK63" i="23"/>
  <c r="AU49" i="23"/>
  <c r="AA49" i="23"/>
  <c r="AK77" i="23"/>
  <c r="AK56" i="23"/>
  <c r="Q77" i="23"/>
  <c r="AU63" i="23"/>
  <c r="G63" i="23"/>
  <c r="G56" i="23"/>
  <c r="G49" i="23"/>
  <c r="G70" i="23"/>
  <c r="Q49" i="23"/>
  <c r="G77" i="23"/>
  <c r="AS110" i="18"/>
  <c r="E77" i="23"/>
  <c r="O49" i="23"/>
  <c r="AT119" i="18"/>
  <c r="AS119" i="18"/>
  <c r="Z63" i="23"/>
  <c r="AT49" i="23"/>
  <c r="AJ49" i="23"/>
  <c r="P70" i="23"/>
  <c r="P63" i="23"/>
  <c r="AJ56" i="23"/>
  <c r="AT56" i="23"/>
  <c r="Z56" i="23"/>
  <c r="P56" i="23"/>
  <c r="AJ70" i="23"/>
  <c r="Z70" i="23"/>
  <c r="AT70" i="23"/>
  <c r="AJ77" i="23"/>
  <c r="Z49" i="23"/>
  <c r="P77" i="23"/>
  <c r="AT63" i="23"/>
  <c r="Z77" i="23"/>
  <c r="AT77" i="23"/>
  <c r="P49" i="23"/>
  <c r="F77" i="23"/>
  <c r="F70" i="23"/>
  <c r="F63" i="23"/>
  <c r="F56" i="23"/>
  <c r="F49" i="23"/>
  <c r="AJ63" i="23"/>
  <c r="E49" i="23"/>
  <c r="E56" i="23"/>
  <c r="E63" i="23"/>
  <c r="E70" i="23"/>
  <c r="Y77" i="23"/>
  <c r="O63" i="23"/>
  <c r="Y70" i="23"/>
  <c r="Y49" i="23"/>
  <c r="O70" i="23"/>
  <c r="AI77" i="23"/>
  <c r="AS56" i="23"/>
  <c r="O77" i="23"/>
  <c r="AS70" i="23"/>
  <c r="AI56" i="23"/>
  <c r="Y63" i="23"/>
  <c r="AI70" i="23"/>
  <c r="O56" i="23"/>
  <c r="AS49" i="23"/>
  <c r="AS63" i="23"/>
  <c r="Y56" i="23"/>
  <c r="AT110" i="18"/>
  <c r="AS77" i="23"/>
  <c r="AI63" i="23"/>
  <c r="AT101" i="18"/>
  <c r="AS101" i="18"/>
  <c r="AH77" i="23"/>
  <c r="X56" i="23"/>
  <c r="X70" i="23"/>
  <c r="AH63" i="23"/>
  <c r="AR77" i="23"/>
  <c r="AH49" i="23"/>
  <c r="AR70" i="23"/>
  <c r="N77" i="23"/>
  <c r="X63" i="23"/>
  <c r="AH56" i="23"/>
  <c r="AR49" i="23"/>
  <c r="X77" i="23"/>
  <c r="N63" i="23"/>
  <c r="AR56" i="23"/>
  <c r="AR63" i="23"/>
  <c r="N56" i="23"/>
  <c r="N70" i="23"/>
  <c r="AH70" i="23"/>
  <c r="X49" i="23"/>
  <c r="AT92" i="18"/>
  <c r="AS92" i="18"/>
  <c r="AG62" i="23"/>
  <c r="BA55" i="23"/>
  <c r="AG48" i="23"/>
  <c r="AQ55" i="23"/>
  <c r="BA69" i="23"/>
  <c r="BA76" i="23"/>
  <c r="AG55" i="23"/>
  <c r="W62" i="23"/>
  <c r="AQ76" i="23"/>
  <c r="AQ48" i="23"/>
  <c r="W76" i="23"/>
  <c r="AQ62" i="23"/>
  <c r="AG76" i="23"/>
  <c r="W69" i="23"/>
  <c r="AG69" i="23"/>
  <c r="AQ69" i="23"/>
  <c r="BA48" i="23"/>
  <c r="BA62" i="23"/>
  <c r="W55" i="23"/>
  <c r="M76" i="23"/>
  <c r="M69" i="23"/>
  <c r="M62" i="23"/>
  <c r="W48" i="23"/>
  <c r="M55" i="23"/>
  <c r="M48" i="23"/>
  <c r="AS83" i="18"/>
  <c r="AT83" i="18"/>
  <c r="AF48" i="23"/>
  <c r="AP55" i="23"/>
  <c r="AF76" i="23"/>
  <c r="V76" i="23"/>
  <c r="AP48" i="23"/>
  <c r="AZ69" i="23"/>
  <c r="AP76" i="23"/>
  <c r="V55" i="23"/>
  <c r="AP62" i="23"/>
  <c r="AZ62" i="23"/>
  <c r="AF55" i="23"/>
  <c r="AF69" i="23"/>
  <c r="AP69" i="23"/>
  <c r="V69" i="23"/>
  <c r="AZ76" i="23"/>
  <c r="V62" i="23"/>
  <c r="AF62" i="23"/>
  <c r="AZ48" i="23"/>
  <c r="AZ55" i="23"/>
  <c r="L48" i="23"/>
  <c r="V48" i="23"/>
  <c r="L55" i="23"/>
  <c r="L62" i="23"/>
  <c r="L76" i="23"/>
  <c r="L69" i="23"/>
  <c r="AT74" i="18"/>
  <c r="AS74" i="18"/>
  <c r="U62" i="23"/>
  <c r="AO48" i="23"/>
  <c r="AO55" i="23"/>
  <c r="AE76" i="23"/>
  <c r="AE62" i="23"/>
  <c r="K76" i="23"/>
  <c r="AY55" i="23"/>
  <c r="AE48" i="23"/>
  <c r="AE69" i="23"/>
  <c r="K69" i="23"/>
  <c r="AE55" i="23"/>
  <c r="U55" i="23"/>
  <c r="K62" i="23"/>
  <c r="K55" i="23"/>
  <c r="AO62" i="23"/>
  <c r="AY62" i="23"/>
  <c r="AO69" i="23"/>
  <c r="AO76" i="23"/>
  <c r="K48" i="23"/>
  <c r="U69" i="23"/>
  <c r="AY69" i="23"/>
  <c r="AY76" i="23"/>
  <c r="AY48" i="23"/>
  <c r="U76" i="23"/>
  <c r="U48" i="23"/>
  <c r="AT65" i="18"/>
  <c r="AS65" i="18"/>
  <c r="AN55" i="23"/>
  <c r="T76" i="23"/>
  <c r="AX55" i="23"/>
  <c r="T62" i="23"/>
  <c r="AX62" i="23"/>
  <c r="AD62" i="23"/>
  <c r="AD48" i="23"/>
  <c r="AD76" i="23"/>
  <c r="AX69" i="23"/>
  <c r="AD69" i="23"/>
  <c r="AN48" i="23"/>
  <c r="AX76" i="23"/>
  <c r="AX48" i="23"/>
  <c r="T55" i="23"/>
  <c r="AN62" i="23"/>
  <c r="T69" i="23"/>
  <c r="AN69" i="23"/>
  <c r="AD55" i="23"/>
  <c r="AN76" i="23"/>
  <c r="J48" i="23"/>
  <c r="T48" i="23"/>
  <c r="J76" i="23"/>
  <c r="J69" i="23"/>
  <c r="J62" i="23"/>
  <c r="J55" i="23"/>
  <c r="AS56" i="18"/>
  <c r="AT56" i="18"/>
  <c r="AW55" i="23"/>
  <c r="AC48" i="23"/>
  <c r="AM62" i="23"/>
  <c r="S55" i="23"/>
  <c r="S69" i="23"/>
  <c r="AM55" i="23"/>
  <c r="S62" i="23"/>
  <c r="AC76" i="23"/>
  <c r="AW76" i="23"/>
  <c r="AC69" i="23"/>
  <c r="AW48" i="23"/>
  <c r="AM48" i="23"/>
  <c r="AW62" i="23"/>
  <c r="AC62" i="23"/>
  <c r="AC55" i="23"/>
  <c r="AM69" i="23"/>
  <c r="S76" i="23"/>
  <c r="AW69" i="23"/>
  <c r="AM76" i="23"/>
  <c r="S48" i="23"/>
  <c r="I76" i="23"/>
  <c r="I48" i="23"/>
  <c r="I69" i="23"/>
  <c r="I62" i="23"/>
  <c r="I55" i="23"/>
  <c r="AA55" i="23"/>
  <c r="G55" i="23"/>
  <c r="Q55" i="23"/>
  <c r="G48" i="23"/>
  <c r="G62" i="23"/>
  <c r="Q48" i="23"/>
  <c r="G76" i="23"/>
  <c r="G69" i="23"/>
  <c r="AU48" i="23"/>
  <c r="AK76" i="23"/>
  <c r="AT38" i="18"/>
  <c r="AU76" i="23"/>
  <c r="AA76" i="23"/>
  <c r="Q69" i="23"/>
  <c r="AS38" i="18"/>
  <c r="AA62" i="23"/>
  <c r="AU62" i="23"/>
  <c r="AK69" i="23"/>
  <c r="AU55" i="23"/>
  <c r="Q62" i="23"/>
  <c r="AA69" i="23"/>
  <c r="AA48" i="23"/>
  <c r="AU69" i="23"/>
  <c r="AK48" i="23"/>
  <c r="Q76" i="23"/>
  <c r="AK62" i="23"/>
  <c r="AK55" i="23"/>
  <c r="AI69" i="23"/>
  <c r="AI48" i="23"/>
  <c r="Y55" i="23"/>
  <c r="AS69" i="23"/>
  <c r="AI55" i="23"/>
  <c r="Y62" i="23"/>
  <c r="O69" i="23"/>
  <c r="AS76" i="23"/>
  <c r="AS48" i="23"/>
  <c r="AI62" i="23"/>
  <c r="Y69" i="23"/>
  <c r="O76" i="23"/>
  <c r="AI76" i="23"/>
  <c r="AS55" i="23"/>
  <c r="AS62" i="23"/>
  <c r="Y76" i="23"/>
  <c r="Y48" i="23"/>
  <c r="O55" i="23"/>
  <c r="V52" i="23"/>
  <c r="L80" i="23"/>
  <c r="L73" i="23"/>
  <c r="L66" i="23"/>
  <c r="L59" i="23"/>
  <c r="L52" i="23"/>
  <c r="N54" i="23"/>
  <c r="D82" i="23"/>
  <c r="D75" i="23"/>
  <c r="D68" i="23"/>
  <c r="D61" i="23"/>
  <c r="D54" i="23"/>
  <c r="S51" i="23"/>
  <c r="I79" i="23"/>
  <c r="I72" i="23"/>
  <c r="I65" i="23"/>
  <c r="I58" i="23"/>
  <c r="I51" i="23"/>
  <c r="O50" i="23"/>
  <c r="E78" i="23"/>
  <c r="E71" i="23"/>
  <c r="E64" i="23"/>
  <c r="E57" i="23"/>
  <c r="E50" i="23"/>
  <c r="O52" i="23"/>
  <c r="E80" i="23"/>
  <c r="E73" i="23"/>
  <c r="E66" i="23"/>
  <c r="E59" i="23"/>
  <c r="E52" i="23"/>
  <c r="O48" i="23"/>
  <c r="E76" i="23"/>
  <c r="E69" i="23"/>
  <c r="E62" i="23"/>
  <c r="E55" i="23"/>
  <c r="E48" i="23"/>
  <c r="R53" i="23"/>
  <c r="H81" i="23"/>
  <c r="H74" i="23"/>
  <c r="H67" i="23"/>
  <c r="H60" i="23"/>
  <c r="H53" i="23"/>
  <c r="N49" i="23"/>
  <c r="D49" i="23"/>
  <c r="D77" i="23"/>
  <c r="D70" i="23"/>
  <c r="D63" i="23"/>
  <c r="P52" i="23"/>
  <c r="F80" i="23"/>
  <c r="F73" i="23"/>
  <c r="F66" i="23"/>
  <c r="F59" i="23"/>
  <c r="F52" i="23"/>
  <c r="M50" i="23" l="1"/>
  <c r="W50" i="23"/>
  <c r="BA71" i="23"/>
  <c r="BA64" i="23"/>
  <c r="BA50" i="23"/>
  <c r="W64" i="23"/>
  <c r="AQ57" i="23"/>
  <c r="AG71" i="23"/>
  <c r="AG78" i="23"/>
  <c r="M57" i="23"/>
  <c r="AG57" i="23"/>
  <c r="W71" i="23"/>
  <c r="BA78" i="23"/>
  <c r="AQ50" i="23"/>
  <c r="W57" i="23"/>
  <c r="M64" i="23"/>
  <c r="AQ71" i="23"/>
  <c r="BA57" i="23"/>
  <c r="AQ78" i="23"/>
  <c r="M71" i="23"/>
  <c r="AG50" i="23"/>
  <c r="AG64" i="23"/>
  <c r="AS272" i="18"/>
  <c r="M78" i="23"/>
  <c r="AQ64" i="23"/>
  <c r="W78" i="23"/>
  <c r="C24" i="11"/>
  <c r="C21" i="11"/>
  <c r="C18" i="11"/>
  <c r="C15" i="11"/>
  <c r="C12" i="11"/>
  <c r="D3" i="4" l="1"/>
  <c r="AH13" i="23" l="1"/>
  <c r="AI11" i="18"/>
  <c r="M7" i="21"/>
  <c r="M6" i="21"/>
  <c r="M5" i="21"/>
  <c r="L7" i="21"/>
  <c r="L6" i="21"/>
  <c r="L5" i="21"/>
  <c r="AK12" i="18" l="1"/>
  <c r="AM12" i="18" s="1"/>
  <c r="AK11" i="18"/>
  <c r="AM11" i="18" s="1"/>
  <c r="AJ11" i="18"/>
  <c r="AR34" i="23"/>
  <c r="AR27" i="23"/>
  <c r="AR20" i="23"/>
  <c r="AR13" i="23"/>
  <c r="AR6" i="23"/>
  <c r="AH27" i="23"/>
  <c r="D27" i="23"/>
  <c r="D34" i="23"/>
  <c r="N27" i="23"/>
  <c r="N13" i="23"/>
  <c r="N34" i="23"/>
  <c r="AH6" i="23"/>
  <c r="X13" i="23"/>
  <c r="D20" i="23"/>
  <c r="X34" i="23"/>
  <c r="AH34" i="23"/>
  <c r="AH20" i="23"/>
  <c r="N20" i="23"/>
  <c r="X27" i="23"/>
  <c r="X20" i="23"/>
  <c r="X6" i="23"/>
  <c r="N6" i="23"/>
  <c r="D6" i="23"/>
  <c r="D13" i="23"/>
  <c r="AJ12" i="18" l="1"/>
  <c r="AL12" i="18" s="1"/>
  <c r="AN12" i="18" s="1"/>
  <c r="AO12" i="18" s="1"/>
  <c r="AP12" i="18" s="1"/>
  <c r="AL11" i="18"/>
  <c r="AJ13" i="18"/>
  <c r="AL13" i="18" s="1"/>
  <c r="AK13" i="18"/>
  <c r="AM13" i="18" s="1"/>
  <c r="D3" i="5"/>
  <c r="AJ14" i="18" l="1"/>
  <c r="AL14" i="18" s="1"/>
  <c r="AK14" i="18"/>
  <c r="AM14" i="18" s="1"/>
  <c r="V11" i="18"/>
  <c r="AK15" i="18" l="1"/>
  <c r="AM15" i="18" s="1"/>
  <c r="AN14" i="18"/>
  <c r="AO14" i="18" s="1"/>
  <c r="AP14" i="18" s="1"/>
  <c r="AJ15" i="18"/>
  <c r="AL15" i="18" s="1"/>
  <c r="AN13" i="18"/>
  <c r="AO13" i="18" s="1"/>
  <c r="AP13" i="18" s="1"/>
  <c r="E3" i="4"/>
  <c r="AJ16" i="18" l="1"/>
  <c r="AL16" i="18" s="1"/>
  <c r="AK16" i="18"/>
  <c r="AM16" i="18" s="1"/>
  <c r="AN15" i="18"/>
  <c r="AO15" i="18" s="1"/>
  <c r="AP15" i="18" s="1"/>
  <c r="AN11" i="18"/>
  <c r="E3" i="5"/>
  <c r="AJ17" i="18" l="1"/>
  <c r="AL17" i="18" s="1"/>
  <c r="AK17" i="18"/>
  <c r="AM17" i="18" s="1"/>
  <c r="AK19" i="18"/>
  <c r="AM19" i="18" s="1"/>
  <c r="AN16" i="18"/>
  <c r="AO16" i="18" s="1"/>
  <c r="AP16" i="18" s="1"/>
  <c r="AJ18" i="18"/>
  <c r="AO11" i="18"/>
  <c r="AP11" i="18" s="1"/>
  <c r="AK18" i="18"/>
  <c r="AM18" i="18" s="1"/>
  <c r="AL18" i="18" l="1"/>
  <c r="AN18" i="18" s="1"/>
  <c r="AJ19" i="18"/>
  <c r="AL19" i="18" s="1"/>
  <c r="AN19" i="18" s="1"/>
  <c r="AO19" i="18" s="1"/>
  <c r="AP19" i="18" s="1"/>
  <c r="AN17" i="18"/>
  <c r="AO17" i="18" s="1"/>
  <c r="AP17" i="18" s="1"/>
  <c r="AQ11" i="18" l="1" a="1"/>
  <c r="AQ11" i="18" s="1"/>
  <c r="AR11" i="18" s="1"/>
  <c r="X69" i="23" s="1"/>
  <c r="AO18" i="18"/>
  <c r="AP18" i="18" s="1"/>
  <c r="D55" i="23" l="1"/>
  <c r="AT11" i="18"/>
  <c r="D48" i="23"/>
  <c r="X9" i="20"/>
  <c r="X48" i="23"/>
  <c r="D76" i="23"/>
  <c r="N55" i="23"/>
  <c r="AR69" i="23"/>
  <c r="AR55" i="23"/>
  <c r="X76" i="23"/>
  <c r="N69" i="23"/>
  <c r="AS11" i="18"/>
  <c r="AR48" i="23"/>
  <c r="AH76" i="23"/>
  <c r="AH55" i="23"/>
  <c r="D69" i="23"/>
  <c r="AH69" i="23"/>
  <c r="AH62" i="23"/>
  <c r="AH48" i="23"/>
  <c r="X62" i="23"/>
  <c r="AR76" i="23"/>
  <c r="D62" i="23"/>
  <c r="N76" i="23"/>
  <c r="N62" i="23"/>
  <c r="AR62" i="23"/>
  <c r="X55" i="23"/>
  <c r="N48" i="23"/>
  <c r="J17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UIS</author>
    <author>Usuario</author>
  </authors>
  <commentList>
    <comment ref="O6" authorId="0" shapeId="0" xr:uid="{00000000-0006-0000-0100-000001000000}">
      <text>
        <r>
          <rPr>
            <b/>
            <sz val="11"/>
            <color indexed="81"/>
            <rFont val="Humanst521 BT"/>
            <family val="2"/>
          </rPr>
          <t>ANÁLISIS DEL RIESGO INHERENTE:</t>
        </r>
        <r>
          <rPr>
            <sz val="11"/>
            <color indexed="81"/>
            <rFont val="Humanst521 BT"/>
            <family val="2"/>
          </rPr>
          <t xml:space="preserve">
El riesgo inherente hace referencia al riesgo inicial al que se expone o se enfrenta el proceso o la Institución, en ausencia de controles que permitan modificar su probabilidad, impacto o ambas.
Elemento de control que permite establecer la probabilidad de ocurrencia de los riesgos y el impacto de su materialización, calificándolos y evaluándolos a fin de determinar la capacidad de la Institución, para su tratamiento.</t>
        </r>
      </text>
    </comment>
    <comment ref="W6" authorId="0" shapeId="0" xr:uid="{00000000-0006-0000-0100-000002000000}">
      <text>
        <r>
          <rPr>
            <b/>
            <sz val="11"/>
            <color indexed="81"/>
            <rFont val="Humanst521 BT"/>
            <family val="2"/>
          </rPr>
          <t>VALORACIÓN DE CONTROLES</t>
        </r>
        <r>
          <rPr>
            <sz val="11"/>
            <color indexed="81"/>
            <rFont val="Humanst521 BT"/>
            <family val="2"/>
          </rPr>
          <t xml:space="preserve">
Para cada control establecido por el proceso se deben identificar los diferentes atributos, y de esta manera encontrar el efecto en la probabilidad e impacto de los riesgos.</t>
        </r>
      </text>
    </comment>
    <comment ref="AJ6" authorId="1" shapeId="0" xr:uid="{00000000-0006-0000-0100-000003000000}">
      <text>
        <r>
          <rPr>
            <b/>
            <sz val="11"/>
            <color indexed="81"/>
            <rFont val="Humanst521 BT"/>
            <family val="2"/>
          </rPr>
          <t xml:space="preserve">ANÁLISIS DE RIESGO RESIDUAL:
</t>
        </r>
        <r>
          <rPr>
            <sz val="11"/>
            <color indexed="81"/>
            <rFont val="Humanst521 BT"/>
            <family val="2"/>
          </rPr>
          <t xml:space="preserve">Nivel de riesgo que permanece posterior al tratamiento e implementación de controles. </t>
        </r>
        <r>
          <rPr>
            <sz val="9"/>
            <color indexed="81"/>
            <rFont val="Tahoma"/>
            <family val="2"/>
          </rPr>
          <t xml:space="preserve">
</t>
        </r>
      </text>
    </comment>
    <comment ref="AT6" authorId="1" shapeId="0" xr:uid="{00000000-0006-0000-0100-000004000000}">
      <text>
        <r>
          <rPr>
            <sz val="9"/>
            <color indexed="81"/>
            <rFont val="Tahoma"/>
            <family val="2"/>
          </rPr>
          <t xml:space="preserve">Los planes de acción deben estar encaminados a reducir el riesgo inherente.
Ejemplo: Automatizar, implementar aplicativos, entre otros, de manera que se reduzca el error humano. 
Teniendo como base el resultado del tratamiento del riesgo residual y según la zona de ubicación, se deben formular acciones que contribuyan a evitar, reemplazar, rediseñar o eliminar la actividad que origina el riesgo, fortalecer los controles existentes o crear nuevos controles.
Ejemplo: Crear, actualizar documentos como manuales, procedimientos, guías, instructivos, entre otros.
</t>
        </r>
        <r>
          <rPr>
            <sz val="9"/>
            <color indexed="81"/>
            <rFont val="Tahoma"/>
            <family val="2"/>
          </rPr>
          <t xml:space="preserve">
</t>
        </r>
      </text>
    </comment>
    <comment ref="AA7" authorId="1" shapeId="0" xr:uid="{00000000-0006-0000-0100-000005000000}">
      <text>
        <r>
          <rPr>
            <b/>
            <sz val="11"/>
            <color indexed="81"/>
            <rFont val="Humanst521 BT"/>
            <family val="2"/>
          </rPr>
          <t xml:space="preserve">ATRIBUTOS:
</t>
        </r>
        <r>
          <rPr>
            <sz val="11"/>
            <color indexed="81"/>
            <rFont val="Humanst521 BT"/>
            <family val="2"/>
          </rPr>
          <t xml:space="preserve">Son características que permiten valorar el control, y pueden ser de dos tipos: 
</t>
        </r>
        <r>
          <rPr>
            <b/>
            <sz val="11"/>
            <color indexed="81"/>
            <rFont val="Humanst521 BT"/>
            <family val="2"/>
          </rPr>
          <t>- Atributos de eficiencia:</t>
        </r>
        <r>
          <rPr>
            <sz val="11"/>
            <color indexed="81"/>
            <rFont val="Humanst521 BT"/>
            <family val="2"/>
          </rPr>
          <t xml:space="preserve"> tipo de control e implementación 
</t>
        </r>
        <r>
          <rPr>
            <b/>
            <sz val="11"/>
            <color indexed="81"/>
            <rFont val="Humanst521 BT"/>
            <family val="2"/>
          </rPr>
          <t>- Atributos informativos:</t>
        </r>
        <r>
          <rPr>
            <sz val="11"/>
            <color indexed="81"/>
            <rFont val="Humanst521 BT"/>
            <family val="2"/>
          </rPr>
          <t xml:space="preserve"> documentación, frecuencia y evidencia. Estos no tienen incidencia en la efectividad del control. </t>
        </r>
      </text>
    </comment>
    <comment ref="AI7" authorId="1" shapeId="0" xr:uid="{00000000-0006-0000-0100-000006000000}">
      <text>
        <r>
          <rPr>
            <b/>
            <sz val="11"/>
            <color indexed="81"/>
            <rFont val="Humanst521 BT"/>
            <family val="2"/>
          </rPr>
          <t>EFECTO DEL CONTROL:</t>
        </r>
        <r>
          <rPr>
            <sz val="11"/>
            <color indexed="81"/>
            <rFont val="Humanst521 BT"/>
            <family val="2"/>
          </rPr>
          <t xml:space="preserve">
Indica cuál de los aspectos de calificación del riesgo reduce: probabilidad o impacto</t>
        </r>
      </text>
    </comment>
    <comment ref="B8" authorId="0" shapeId="0" xr:uid="{00000000-0006-0000-0100-000007000000}">
      <text>
        <r>
          <rPr>
            <b/>
            <sz val="11"/>
            <color indexed="81"/>
            <rFont val="Humanst521 BT"/>
            <family val="2"/>
          </rPr>
          <t xml:space="preserve">PROCESO/ SUBPROCESO: 
</t>
        </r>
        <r>
          <rPr>
            <sz val="11"/>
            <color indexed="81"/>
            <rFont val="Humanst521 BT"/>
            <family val="2"/>
          </rPr>
          <t xml:space="preserve">Elija de la lista desplegable el nombre del proceso o subproceso y de forma automática se generará el objetivo del mismo.
Si selecciona </t>
        </r>
        <r>
          <rPr>
            <b/>
            <sz val="11"/>
            <color indexed="81"/>
            <rFont val="Humanst521 BT"/>
            <family val="2"/>
          </rPr>
          <t>TODOS LOS PROCESOS</t>
        </r>
        <r>
          <rPr>
            <sz val="11"/>
            <color indexed="81"/>
            <rFont val="Humanst521 BT"/>
            <family val="2"/>
          </rPr>
          <t xml:space="preserve">, y se presentan excepciones (procesos a los que no aplica) se debe insertar un comentario en la celda colocando a que procesos no aplica este riesgo. </t>
        </r>
      </text>
    </comment>
    <comment ref="C8" authorId="0" shapeId="0" xr:uid="{00000000-0006-0000-0100-000008000000}">
      <text>
        <r>
          <rPr>
            <b/>
            <sz val="11"/>
            <color indexed="81"/>
            <rFont val="Humanst521 BT"/>
            <family val="2"/>
          </rPr>
          <t xml:space="preserve">OBJETIVO DEL PROCESO O SUBPROCESO
</t>
        </r>
        <r>
          <rPr>
            <sz val="11"/>
            <color indexed="81"/>
            <rFont val="Humanst521 BT"/>
            <family val="2"/>
          </rPr>
          <t xml:space="preserve">
Es el objetivo que se encuentra en las caracterizaciones de proceso o subproceso
</t>
        </r>
        <r>
          <rPr>
            <b/>
            <sz val="11"/>
            <color indexed="81"/>
            <rFont val="Humanst521 BT"/>
            <family val="2"/>
          </rPr>
          <t>Nota:</t>
        </r>
        <r>
          <rPr>
            <sz val="11"/>
            <color indexed="81"/>
            <rFont val="Humanst521 BT"/>
            <family val="2"/>
          </rPr>
          <t xml:space="preserve"> Cada vez que sea actualizado el objetivo del proceso o subproceso se debe solicitar por correo electrónico a la Dirección de Control Interno y Evaluación de Gestión el ajuste de la plantilla de Riesgos. </t>
        </r>
      </text>
    </comment>
    <comment ref="D8" authorId="0" shapeId="0" xr:uid="{00000000-0006-0000-0100-000009000000}">
      <text>
        <r>
          <rPr>
            <b/>
            <sz val="11"/>
            <color indexed="81"/>
            <rFont val="Humanst521 BT"/>
            <family val="2"/>
          </rPr>
          <t>CLASIFICACIÓN DEL RIESGO:</t>
        </r>
        <r>
          <rPr>
            <sz val="11"/>
            <color indexed="81"/>
            <rFont val="Humanst521 BT"/>
            <family val="2"/>
          </rPr>
          <t xml:space="preserve">
Representa las clases de riesgos que pueden presentarse. 
Elija de la lista desplegable, </t>
        </r>
        <r>
          <rPr>
            <b/>
            <sz val="11"/>
            <color indexed="81"/>
            <rFont val="Humanst521 BT"/>
            <family val="2"/>
          </rPr>
          <t>la opción más representativa</t>
        </r>
        <r>
          <rPr>
            <sz val="11"/>
            <color indexed="81"/>
            <rFont val="Humanst521 BT"/>
            <family val="2"/>
          </rPr>
          <t xml:space="preserve"> por cada uno de los riesgos que se identifiquen en este mapa. 
Hacer clic en el icono para conocer las características de los riesgos.</t>
        </r>
      </text>
    </comment>
    <comment ref="E8" authorId="0" shapeId="0" xr:uid="{00000000-0006-0000-0100-00000A000000}">
      <text>
        <r>
          <rPr>
            <b/>
            <sz val="11"/>
            <color indexed="81"/>
            <rFont val="Humanst521 BT"/>
            <family val="2"/>
          </rPr>
          <t>CONSECUTIVO:</t>
        </r>
        <r>
          <rPr>
            <sz val="11"/>
            <color indexed="81"/>
            <rFont val="Humanst521 BT"/>
            <family val="2"/>
          </rPr>
          <t xml:space="preserve">
Este número consecutivo se utiliza para identificar cada riesgo, empezando desde R1, R2….Rn. El cual debe seleccionarse de la lista desplegable.
En caso de identificación de un nuevo riesgo debe continuar el consecutivo, sin asignar codificación ya utilizada. </t>
        </r>
        <r>
          <rPr>
            <sz val="11"/>
            <color indexed="81"/>
            <rFont val="Tahoma"/>
            <family val="2"/>
          </rPr>
          <t xml:space="preserve">
</t>
        </r>
      </text>
    </comment>
    <comment ref="F8" authorId="0" shapeId="0" xr:uid="{00000000-0006-0000-0100-00000B000000}">
      <text>
        <r>
          <rPr>
            <b/>
            <sz val="11"/>
            <color indexed="81"/>
            <rFont val="Humanst521 BT"/>
            <family val="2"/>
          </rPr>
          <t>ACTIVIDAD DE RIESGO:</t>
        </r>
        <r>
          <rPr>
            <sz val="11"/>
            <color indexed="81"/>
            <rFont val="Humanst521 BT"/>
            <family val="2"/>
          </rPr>
          <t xml:space="preserve">
Actividades ejecutadas por el proceso o subproceso, donde existe evidencia o se tienen indicios de que pueden ocurrir eventos de riesgo y deben mantenerse bajo control, para asegurar que cumpla con el objetivo del proceso.
</t>
        </r>
        <r>
          <rPr>
            <b/>
            <sz val="11"/>
            <color indexed="81"/>
            <rFont val="Humanst521 BT"/>
            <family val="2"/>
          </rPr>
          <t>Nota</t>
        </r>
        <r>
          <rPr>
            <sz val="11"/>
            <color indexed="81"/>
            <rFont val="Humanst521 BT"/>
            <family val="2"/>
          </rPr>
          <t xml:space="preserve">: para el caso de riesgo fiscal se determinan los puntos de riesgos. </t>
        </r>
      </text>
    </comment>
    <comment ref="G8" authorId="0" shapeId="0" xr:uid="{00000000-0006-0000-0100-00000C000000}">
      <text>
        <r>
          <rPr>
            <b/>
            <sz val="11"/>
            <color indexed="81"/>
            <rFont val="Humanst521 BT"/>
            <family val="2"/>
          </rPr>
          <t>TIPO DE AFECTACIÓN:</t>
        </r>
        <r>
          <rPr>
            <sz val="11"/>
            <color indexed="81"/>
            <rFont val="Humanst521 BT"/>
            <family val="2"/>
          </rPr>
          <t xml:space="preserve">
Hace referencia al tipo de afectación que se puede presentar por la materialización del riesgo, puede ser de tipo Económico, Reputacional o los dos. 
Elija de la lista desplegable.</t>
        </r>
      </text>
    </comment>
    <comment ref="H8" authorId="0" shapeId="0" xr:uid="{00000000-0006-0000-0100-00000D000000}">
      <text>
        <r>
          <rPr>
            <b/>
            <sz val="11"/>
            <color indexed="81"/>
            <rFont val="Humanst521 BT"/>
            <family val="2"/>
          </rPr>
          <t>CONSECUENCIA:</t>
        </r>
        <r>
          <rPr>
            <sz val="11"/>
            <color indexed="81"/>
            <rFont val="Humanst521 BT"/>
            <family val="2"/>
          </rPr>
          <t xml:space="preserve">
Describa de forma general, cual es la consecuencia potencial que generaría la materialización del riesgo. 
Nota: para la identificación de las consecuencias</t>
        </r>
        <r>
          <rPr>
            <b/>
            <sz val="11"/>
            <color indexed="81"/>
            <rFont val="Humanst521 BT"/>
            <family val="2"/>
          </rPr>
          <t xml:space="preserve"> puede</t>
        </r>
        <r>
          <rPr>
            <sz val="11"/>
            <color indexed="81"/>
            <rFont val="Humanst521 BT"/>
            <family val="2"/>
          </rPr>
          <t xml:space="preserve"> tener en cuenta los ejemplos que se encuentran en la </t>
        </r>
        <r>
          <rPr>
            <b/>
            <sz val="11"/>
            <color indexed="81"/>
            <rFont val="Humanst521 BT"/>
            <family val="2"/>
          </rPr>
          <t xml:space="preserve">hoja 'Tipo y consecuencias' </t>
        </r>
        <r>
          <rPr>
            <sz val="11"/>
            <color indexed="81"/>
            <rFont val="Humanst521 BT"/>
            <family val="2"/>
          </rPr>
          <t>de este documento.</t>
        </r>
      </text>
    </comment>
    <comment ref="I8" authorId="0" shapeId="0" xr:uid="{00000000-0006-0000-0100-00000E000000}">
      <text>
        <r>
          <rPr>
            <b/>
            <sz val="11"/>
            <color indexed="81"/>
            <rFont val="Tahoma"/>
            <family val="2"/>
          </rPr>
          <t xml:space="preserve">Desviación en la actividad: 
</t>
        </r>
        <r>
          <rPr>
            <sz val="11"/>
            <color indexed="81"/>
            <rFont val="Humanst521 BT"/>
            <family val="2"/>
          </rPr>
          <t xml:space="preserve">Razones por las cuales se puede presentar el riesgo, origen del problema o posible incumplimiento de la actividad. </t>
        </r>
        <r>
          <rPr>
            <sz val="9"/>
            <color indexed="81"/>
            <rFont val="Tahoma"/>
            <family val="2"/>
          </rPr>
          <t xml:space="preserve">
</t>
        </r>
      </text>
    </comment>
    <comment ref="J8" authorId="0" shapeId="0" xr:uid="{00000000-0006-0000-0100-00000F000000}">
      <text>
        <r>
          <rPr>
            <b/>
            <sz val="11"/>
            <color indexed="81"/>
            <rFont val="Humanst521 BT"/>
            <family val="2"/>
          </rPr>
          <t>DESCRIPCIÓN DEL RIESGO:</t>
        </r>
        <r>
          <rPr>
            <sz val="11"/>
            <color indexed="81"/>
            <rFont val="Humanst521 BT"/>
            <family val="2"/>
          </rPr>
          <t xml:space="preserve">  
Posibilidad de que suceda algún evento que tendrá un impacto sobre los objetivos de la Institución, pudiendo entorpecer el desarrollo de sus funciones.
Para la </t>
        </r>
        <r>
          <rPr>
            <b/>
            <sz val="11"/>
            <color indexed="81"/>
            <rFont val="Humanst521 BT"/>
            <family val="2"/>
          </rPr>
          <t>descripción del riesgo</t>
        </r>
        <r>
          <rPr>
            <sz val="11"/>
            <color indexed="81"/>
            <rFont val="Humanst521 BT"/>
            <family val="2"/>
          </rPr>
          <t xml:space="preserve"> se debe contemplar la siguiente estructura= "Posibilidad de" + tipo de afectación + consecuencia  + desviación en la actividad de riesgo. Ejemplo: </t>
        </r>
        <r>
          <rPr>
            <i/>
            <sz val="11"/>
            <color indexed="81"/>
            <rFont val="Humanst521 BT"/>
            <family val="2"/>
          </rPr>
          <t>Posibilidad de afectación económica y reputacional, por investigaciones o sanciones penales debido a malversación, apropiación o destinación indebida de recursos públicos.</t>
        </r>
        <r>
          <rPr>
            <sz val="11"/>
            <color indexed="81"/>
            <rFont val="Humanst521 BT"/>
            <family val="2"/>
          </rPr>
          <t xml:space="preserve">
</t>
        </r>
        <r>
          <rPr>
            <b/>
            <sz val="11"/>
            <color indexed="81"/>
            <rFont val="Humanst521 BT"/>
            <family val="2"/>
          </rPr>
          <t>Nota:</t>
        </r>
        <r>
          <rPr>
            <sz val="11"/>
            <color indexed="81"/>
            <rFont val="Humanst521 BT"/>
            <family val="2"/>
          </rPr>
          <t xml:space="preserve">  Es importante tener en cuenta que todos los riesgos que puedan llegar a existir en el proceso, no se deben plasmar en este mapa, la escogencia o definición  de estos riesgos, depende de lo que al interior del proceso se considere qué son los riesgos </t>
        </r>
        <r>
          <rPr>
            <b/>
            <sz val="11"/>
            <color indexed="81"/>
            <rFont val="Humanst521 BT"/>
            <family val="2"/>
          </rPr>
          <t>MAS IMPORTANTES</t>
        </r>
        <r>
          <rPr>
            <sz val="11"/>
            <color indexed="81"/>
            <rFont val="Humanst521 BT"/>
            <family val="2"/>
          </rPr>
          <t xml:space="preserve"> que de llegar a materializarse, podrían truncar, obstaculizar, retrasar o afectar de alguna manera, el cumplimiento de los objetivos del proceso y por ende los objetivos institucionales.</t>
        </r>
      </text>
    </comment>
    <comment ref="K8" authorId="0" shapeId="0" xr:uid="{00000000-0006-0000-0100-000010000000}">
      <text>
        <r>
          <rPr>
            <b/>
            <sz val="11"/>
            <color indexed="81"/>
            <rFont val="Humanst521 BT"/>
            <family val="2"/>
          </rPr>
          <t>CAUSAS</t>
        </r>
        <r>
          <rPr>
            <sz val="11"/>
            <color indexed="81"/>
            <rFont val="Humanst521 BT"/>
            <family val="2"/>
          </rPr>
          <t xml:space="preserve">: 
Medios, circunstancias o situaciones generadores del riesgo.
Es esencial que las causas tengan </t>
        </r>
        <r>
          <rPr>
            <b/>
            <sz val="11"/>
            <color indexed="81"/>
            <rFont val="Humanst521 BT"/>
            <family val="2"/>
          </rPr>
          <t xml:space="preserve">relación directa </t>
        </r>
        <r>
          <rPr>
            <sz val="11"/>
            <color indexed="81"/>
            <rFont val="Humanst521 BT"/>
            <family val="2"/>
          </rPr>
          <t>con el evento de riesgo y se describa de forma clara, y así poder tener una descripción precisa del riesgo identificado.</t>
        </r>
      </text>
    </comment>
    <comment ref="L8" authorId="0" shapeId="0" xr:uid="{00000000-0006-0000-0100-000011000000}">
      <text>
        <r>
          <rPr>
            <b/>
            <sz val="11"/>
            <color indexed="81"/>
            <rFont val="Humanst521 BT"/>
            <family val="2"/>
          </rPr>
          <t xml:space="preserve">CONTEXTO ESTRATÉGICO:
</t>
        </r>
        <r>
          <rPr>
            <sz val="11"/>
            <color indexed="81"/>
            <rFont val="Humanst521 BT"/>
            <family val="2"/>
          </rPr>
          <t xml:space="preserve">Son las condiciones internas y del entorno, que pueden generar eventos que originan oportunidades o afectan negativamente el cumplimiento de la misión y objetivos de la Institución.
Hacer clic en el icono para conocer los factores internos y externos. </t>
        </r>
      </text>
    </comment>
    <comment ref="U8" authorId="0" shapeId="0" xr:uid="{00000000-0006-0000-0100-000012000000}">
      <text>
        <r>
          <rPr>
            <b/>
            <sz val="11"/>
            <color indexed="81"/>
            <rFont val="Humanst521 BT"/>
            <family val="2"/>
          </rPr>
          <t xml:space="preserve">EVALUACIÓN DEL RIESGO: 
</t>
        </r>
        <r>
          <rPr>
            <sz val="11"/>
            <color indexed="81"/>
            <rFont val="Humanst521 BT"/>
            <family val="2"/>
          </rPr>
          <t>Permite comparar los resultados de la calificación del riesgo, con los criterios definidos para establecer el grado de exposición de la Institución al mismo; de esta forma es posible distinguir entre los riesgos bajos, moderados, altos y extremos y poder fijar las prioridades de las medidas a tomar requeridas para su manejo.</t>
        </r>
      </text>
    </comment>
    <comment ref="W8" authorId="0" shapeId="0" xr:uid="{00000000-0006-0000-0100-000013000000}">
      <text>
        <r>
          <rPr>
            <b/>
            <sz val="11"/>
            <color indexed="81"/>
            <rFont val="Humanst521 BT"/>
            <family val="2"/>
          </rPr>
          <t>CONSECUTIVO DEL CONTROL:</t>
        </r>
        <r>
          <rPr>
            <sz val="11"/>
            <color indexed="81"/>
            <rFont val="Humanst521 BT"/>
            <family val="2"/>
          </rPr>
          <t xml:space="preserve">
Este número consecutivo se utiliza para identificar cada </t>
        </r>
        <r>
          <rPr>
            <b/>
            <sz val="11"/>
            <color indexed="81"/>
            <rFont val="Humanst521 BT"/>
            <family val="2"/>
          </rPr>
          <t>control</t>
        </r>
        <r>
          <rPr>
            <sz val="11"/>
            <color indexed="81"/>
            <rFont val="Humanst521 BT"/>
            <family val="2"/>
          </rPr>
          <t xml:space="preserve">, empezando desde C1, C2….Cn. El cual se debe elegir de la lista desplegable.
El control puede aplicar a </t>
        </r>
        <r>
          <rPr>
            <b/>
            <sz val="11"/>
            <color indexed="81"/>
            <rFont val="Humanst521 BT"/>
            <family val="2"/>
          </rPr>
          <t xml:space="preserve">varias causas </t>
        </r>
        <r>
          <rPr>
            <sz val="11"/>
            <color indexed="81"/>
            <rFont val="Humanst521 BT"/>
            <family val="2"/>
          </rPr>
          <t xml:space="preserve">de un </t>
        </r>
        <r>
          <rPr>
            <b/>
            <sz val="11"/>
            <color indexed="81"/>
            <rFont val="Humanst521 BT"/>
            <family val="2"/>
          </rPr>
          <t>mismo riesgo.</t>
        </r>
        <r>
          <rPr>
            <sz val="11"/>
            <color indexed="81"/>
            <rFont val="Humanst521 BT"/>
            <family val="2"/>
          </rPr>
          <t xml:space="preserve">
</t>
        </r>
        <r>
          <rPr>
            <b/>
            <sz val="11"/>
            <color indexed="81"/>
            <rFont val="Humanst521 BT"/>
            <family val="2"/>
          </rPr>
          <t xml:space="preserve">
</t>
        </r>
        <r>
          <rPr>
            <sz val="11"/>
            <color indexed="81"/>
            <rFont val="Humanst521 BT"/>
            <family val="2"/>
          </rPr>
          <t>En el caso que el control identificado aplique para</t>
        </r>
        <r>
          <rPr>
            <b/>
            <sz val="11"/>
            <color indexed="81"/>
            <rFont val="Humanst521 BT"/>
            <family val="2"/>
          </rPr>
          <t xml:space="preserve"> otro riesgo</t>
        </r>
        <r>
          <rPr>
            <sz val="11"/>
            <color indexed="81"/>
            <rFont val="Humanst521 BT"/>
            <family val="2"/>
          </rPr>
          <t xml:space="preserve">, se debe </t>
        </r>
        <r>
          <rPr>
            <b/>
            <sz val="11"/>
            <color indexed="81"/>
            <rFont val="Humanst521 BT"/>
            <family val="2"/>
          </rPr>
          <t>repetir el consecutiv</t>
        </r>
        <r>
          <rPr>
            <sz val="11"/>
            <color indexed="81"/>
            <rFont val="Humanst521 BT"/>
            <family val="2"/>
          </rPr>
          <t xml:space="preserve">o, la </t>
        </r>
        <r>
          <rPr>
            <b/>
            <sz val="11"/>
            <color indexed="81"/>
            <rFont val="Humanst521 BT"/>
            <family val="2"/>
          </rPr>
          <t xml:space="preserve">descripción del control </t>
        </r>
        <r>
          <rPr>
            <sz val="11"/>
            <color indexed="81"/>
            <rFont val="Humanst521 BT"/>
            <family val="2"/>
          </rPr>
          <t xml:space="preserve">y </t>
        </r>
        <r>
          <rPr>
            <b/>
            <sz val="11"/>
            <color indexed="81"/>
            <rFont val="Humanst521 BT"/>
            <family val="2"/>
          </rPr>
          <t>realizar</t>
        </r>
        <r>
          <rPr>
            <sz val="11"/>
            <color indexed="81"/>
            <rFont val="Humanst521 BT"/>
            <family val="2"/>
          </rPr>
          <t xml:space="preserve"> </t>
        </r>
        <r>
          <rPr>
            <b/>
            <sz val="11"/>
            <color indexed="81"/>
            <rFont val="Humanst521 BT"/>
            <family val="2"/>
          </rPr>
          <t>nuevamente la valoración del control.</t>
        </r>
      </text>
    </comment>
    <comment ref="X8" authorId="0" shapeId="0" xr:uid="{00000000-0006-0000-0100-000014000000}">
      <text>
        <r>
          <rPr>
            <b/>
            <sz val="11"/>
            <color indexed="81"/>
            <rFont val="Humanst521 BT"/>
            <family val="2"/>
          </rPr>
          <t>DESCRIPCIÓN DEL CONTROL:</t>
        </r>
        <r>
          <rPr>
            <sz val="11"/>
            <color indexed="81"/>
            <rFont val="Humanst521 BT"/>
            <family val="2"/>
          </rPr>
          <t xml:space="preserve">
Describa de forma clara cuales son los controles que actualmente realiza el proceso para mitigar el riesgo inherente.
La descripción debe contener los siguientes elementos:
- </t>
        </r>
        <r>
          <rPr>
            <b/>
            <sz val="11"/>
            <color indexed="81"/>
            <rFont val="Humanst521 BT"/>
            <family val="2"/>
          </rPr>
          <t xml:space="preserve">Propósito: </t>
        </r>
        <r>
          <rPr>
            <sz val="11"/>
            <color indexed="81"/>
            <rFont val="Humanst521 BT"/>
            <family val="2"/>
          </rPr>
          <t>para qué se realiza el control</t>
        </r>
        <r>
          <rPr>
            <b/>
            <sz val="11"/>
            <color indexed="81"/>
            <rFont val="Humanst521 BT"/>
            <family val="2"/>
          </rPr>
          <t xml:space="preserve"> </t>
        </r>
        <r>
          <rPr>
            <sz val="11"/>
            <color indexed="81"/>
            <rFont val="Humanst521 BT"/>
            <family val="2"/>
          </rPr>
          <t xml:space="preserve">(verificar, validar, conciliar, comparar, revisar, otro).
- </t>
        </r>
        <r>
          <rPr>
            <b/>
            <sz val="11"/>
            <color indexed="81"/>
            <rFont val="Humanst521 BT"/>
            <family val="2"/>
          </rPr>
          <t xml:space="preserve">Cómo se realiza la actividad, </t>
        </r>
        <r>
          <rPr>
            <sz val="11"/>
            <color indexed="81"/>
            <rFont val="Humanst521 BT"/>
            <family val="2"/>
          </rPr>
          <t>de tal forma que se pueda identificar la fuente u origen de la información.
 -</t>
        </r>
        <r>
          <rPr>
            <b/>
            <sz val="11"/>
            <color indexed="81"/>
            <rFont val="Humanst521 BT"/>
            <family val="2"/>
          </rPr>
          <t>Desviaciones u observaciones</t>
        </r>
        <r>
          <rPr>
            <sz val="11"/>
            <color indexed="81"/>
            <rFont val="Humanst521 BT"/>
            <family val="2"/>
          </rPr>
          <t xml:space="preserve">: detalle que se hace en los casos que se presenten diferencias o aspectos que no cumplan con los resultados esperados del control. </t>
        </r>
      </text>
    </comment>
    <comment ref="Y8" authorId="2" shapeId="0" xr:uid="{00000000-0006-0000-0100-000015000000}">
      <text>
        <r>
          <rPr>
            <b/>
            <sz val="11"/>
            <color indexed="81"/>
            <rFont val="Humanst521 BT"/>
            <family val="2"/>
          </rPr>
          <t xml:space="preserve">RESPONSABLE: 
- Riesgos de Corrupción
</t>
        </r>
        <r>
          <rPr>
            <sz val="11"/>
            <color indexed="81"/>
            <rFont val="Humanst521 BT"/>
            <family val="2"/>
          </rPr>
          <t>Se debe incluir el proceso o unidad responsable del control</t>
        </r>
        <r>
          <rPr>
            <b/>
            <sz val="11"/>
            <color indexed="81"/>
            <rFont val="Humanst521 BT"/>
            <family val="2"/>
          </rPr>
          <t xml:space="preserve">
- Riesgos de Gestión y Fiscales
</t>
        </r>
        <r>
          <rPr>
            <sz val="11"/>
            <color indexed="81"/>
            <rFont val="Humanst521 BT"/>
            <family val="2"/>
          </rPr>
          <t xml:space="preserve">Se debe incluir el cargo/rol dentro de la unidad o proceso responsable del control 
</t>
        </r>
      </text>
    </comment>
    <comment ref="Z8" authorId="0" shapeId="0" xr:uid="{00000000-0006-0000-0100-000016000000}">
      <text>
        <r>
          <rPr>
            <b/>
            <sz val="11"/>
            <color indexed="81"/>
            <rFont val="Humanst521 BT"/>
            <family val="2"/>
          </rPr>
          <t>REGISTRO / EVIDENCIA:</t>
        </r>
        <r>
          <rPr>
            <sz val="11"/>
            <color indexed="81"/>
            <rFont val="Humanst521 BT"/>
            <family val="2"/>
          </rPr>
          <t xml:space="preserve">
Mencione el registro o la evidencia del control descrito.
Ejemplo: Listas de chequeo, Lista de Asistencia, Actas, Cuadro de control, Registro de ejecución de control en sistemas de información, Memorando, Correo electrónico, entre otros. 
Nota: Los controles pueden estar establecidos en Acuerdos, Resoluciones, Reglamentos, Manuales, Procedimientos, Protocolos, Instructivos, Guías, Sistemas de información.
</t>
        </r>
      </text>
    </comment>
    <comment ref="AA8" authorId="0" shapeId="0" xr:uid="{00000000-0006-0000-0100-000017000000}">
      <text>
        <r>
          <rPr>
            <b/>
            <sz val="11"/>
            <color indexed="81"/>
            <rFont val="Humanst521 BT"/>
            <family val="2"/>
          </rPr>
          <t>TIPOS DE CONTROL:</t>
        </r>
        <r>
          <rPr>
            <sz val="11"/>
            <color indexed="81"/>
            <rFont val="Humanst521 BT"/>
            <family val="2"/>
          </rPr>
          <t xml:space="preserve">
- </t>
        </r>
        <r>
          <rPr>
            <b/>
            <sz val="11"/>
            <color indexed="81"/>
            <rFont val="Humanst521 BT"/>
            <family val="2"/>
          </rPr>
          <t>Preventivo:</t>
        </r>
        <r>
          <rPr>
            <sz val="11"/>
            <color indexed="81"/>
            <rFont val="Humanst521 BT"/>
            <family val="2"/>
          </rPr>
          <t xml:space="preserve"> Aquellos que actúan para eliminar las causas del riesgo para prevenir su ocurrencia o materialización; su naturaleza está enfocada a atacar la </t>
        </r>
        <r>
          <rPr>
            <i/>
            <u/>
            <sz val="11"/>
            <color indexed="81"/>
            <rFont val="Humanst521 BT"/>
            <family val="2"/>
          </rPr>
          <t>probabilidad</t>
        </r>
        <r>
          <rPr>
            <sz val="11"/>
            <color indexed="81"/>
            <rFont val="Humanst521 BT"/>
            <family val="2"/>
          </rPr>
          <t xml:space="preserve">. 
- </t>
        </r>
        <r>
          <rPr>
            <b/>
            <sz val="11"/>
            <color indexed="81"/>
            <rFont val="Humanst521 BT"/>
            <family val="2"/>
          </rPr>
          <t>Detectivo</t>
        </r>
        <r>
          <rPr>
            <sz val="11"/>
            <color indexed="81"/>
            <rFont val="Humanst521 BT"/>
            <family val="2"/>
          </rPr>
          <t xml:space="preserve">: Aquellos que registran un evento después que se presenta; sirve para descubrir resultados no previstos, desviaciones al proceso o alertar sobre la presencia de un riesgo. Aportan en el tema de trazabilidad; su naturaleza está enfocada a atacar la </t>
        </r>
        <r>
          <rPr>
            <i/>
            <u/>
            <sz val="11"/>
            <color indexed="81"/>
            <rFont val="Humanst521 BT"/>
            <family val="2"/>
          </rPr>
          <t>probabilidad.</t>
        </r>
        <r>
          <rPr>
            <sz val="11"/>
            <color indexed="81"/>
            <rFont val="Humanst521 BT"/>
            <family val="2"/>
          </rPr>
          <t xml:space="preserve">
 -</t>
        </r>
        <r>
          <rPr>
            <b/>
            <sz val="11"/>
            <color indexed="81"/>
            <rFont val="Humanst521 BT"/>
            <family val="2"/>
          </rPr>
          <t>Correctivo:</t>
        </r>
        <r>
          <rPr>
            <sz val="11"/>
            <color indexed="81"/>
            <rFont val="Humanst521 BT"/>
            <family val="2"/>
          </rPr>
          <t xml:space="preserve"> Aquellos que permiten el restablecimiento de la actividad, después de ser detectado un evento no deseable. Estos no evitan que un evento suceda, pero permiten enfrentar la situación una vez se ha presentado; su naturaleza está enfocada a disminuir el</t>
        </r>
        <r>
          <rPr>
            <i/>
            <u/>
            <sz val="11"/>
            <color indexed="81"/>
            <rFont val="Humanst521 BT"/>
            <family val="2"/>
          </rPr>
          <t xml:space="preserve"> impacto. 
</t>
        </r>
        <r>
          <rPr>
            <sz val="11"/>
            <color indexed="81"/>
            <rFont val="Humanst521 BT"/>
            <family val="2"/>
          </rPr>
          <t xml:space="preserve">Hacer clic en el icono para ampliar la información. </t>
        </r>
      </text>
    </comment>
    <comment ref="AC8" authorId="0" shapeId="0" xr:uid="{00000000-0006-0000-0100-000018000000}">
      <text>
        <r>
          <rPr>
            <b/>
            <sz val="11"/>
            <color indexed="81"/>
            <rFont val="Humanst521 BT"/>
            <family val="2"/>
          </rPr>
          <t>IMPLEMENTACIÓN:
- Automático:</t>
        </r>
        <r>
          <rPr>
            <sz val="11"/>
            <color indexed="81"/>
            <rFont val="Humanst521 BT"/>
            <family val="2"/>
          </rPr>
          <t xml:space="preserve"> controles que implican actividades de procesamiento o validación de información que se ejecutan por un sistema y/o aplicativo de manera automática sin la intervención de personas para su realización.
</t>
        </r>
        <r>
          <rPr>
            <b/>
            <sz val="11"/>
            <color indexed="81"/>
            <rFont val="Humanst521 BT"/>
            <family val="2"/>
          </rPr>
          <t>- Manual:</t>
        </r>
        <r>
          <rPr>
            <sz val="11"/>
            <color indexed="81"/>
            <rFont val="Humanst521 BT"/>
            <family val="2"/>
          </rPr>
          <t xml:space="preserve"> controles que son ejecutados por una persona, tiene implícito el error humano.</t>
        </r>
      </text>
    </comment>
    <comment ref="AD8" authorId="0" shapeId="0" xr:uid="{00000000-0006-0000-0100-000019000000}">
      <text>
        <r>
          <rPr>
            <sz val="9"/>
            <color indexed="81"/>
            <rFont val="Tahoma"/>
            <family val="2"/>
          </rPr>
          <t xml:space="preserve">Este valor se obtiene del tipo de control y de la implementación que se encuentran en la hoja de valoración del control </t>
        </r>
      </text>
    </comment>
    <comment ref="AF8" authorId="1" shapeId="0" xr:uid="{00000000-0006-0000-0100-00001A000000}">
      <text>
        <r>
          <rPr>
            <b/>
            <sz val="11"/>
            <color indexed="81"/>
            <rFont val="Humanst521 BT"/>
            <family val="2"/>
          </rPr>
          <t xml:space="preserve">DOCUMENTACIÓN: 
- Documentado: </t>
        </r>
        <r>
          <rPr>
            <sz val="11"/>
            <color indexed="81"/>
            <rFont val="Humanst521 BT"/>
            <family val="2"/>
          </rPr>
          <t xml:space="preserve">controles que están documentados en el proceso, ya sea en manuales, procedimientos, guías o cualquier otro documento propio del proceso. 
</t>
        </r>
        <r>
          <rPr>
            <b/>
            <sz val="11"/>
            <color indexed="81"/>
            <rFont val="Humanst521 BT"/>
            <family val="2"/>
          </rPr>
          <t xml:space="preserve">- Sin documentar: </t>
        </r>
        <r>
          <rPr>
            <sz val="11"/>
            <color indexed="81"/>
            <rFont val="Humanst521 BT"/>
            <family val="2"/>
          </rPr>
          <t>controles que pese a que se ejecutan en el proceso no se encuentran documentados en ningún documento propio del proceso.</t>
        </r>
        <r>
          <rPr>
            <sz val="9"/>
            <color indexed="81"/>
            <rFont val="Tahoma"/>
            <family val="2"/>
          </rPr>
          <t xml:space="preserve">
</t>
        </r>
      </text>
    </comment>
    <comment ref="AG8" authorId="0" shapeId="0" xr:uid="{00000000-0006-0000-0100-00001B000000}">
      <text>
        <r>
          <rPr>
            <b/>
            <sz val="11"/>
            <color indexed="81"/>
            <rFont val="Humanst521 BT"/>
            <family val="2"/>
          </rPr>
          <t>FRECUENCIA/ PERIODICIDAD:</t>
        </r>
        <r>
          <rPr>
            <sz val="11"/>
            <color indexed="81"/>
            <rFont val="Humanst521 BT"/>
            <family val="2"/>
          </rPr>
          <t xml:space="preserve">
Establezca la frecuencia con la que realiza el control durante la vigencia:
En el caso que las evidencias tengan diferentes frecuencias, se deberá seleccionar aquella de menor periodicidad. </t>
        </r>
      </text>
    </comment>
    <comment ref="AH8" authorId="1" shapeId="0" xr:uid="{00000000-0006-0000-0100-00001C000000}">
      <text>
        <r>
          <rPr>
            <b/>
            <sz val="11"/>
            <color indexed="81"/>
            <rFont val="Humanst521 BT"/>
            <family val="2"/>
          </rPr>
          <t xml:space="preserve">EVIDENCIA:
- Con registro:  </t>
        </r>
        <r>
          <rPr>
            <sz val="11"/>
            <color indexed="81"/>
            <rFont val="Humanst521 BT"/>
            <family val="2"/>
          </rPr>
          <t xml:space="preserve">El control deja un registro permite evidencia la ejecución del control.
- </t>
        </r>
        <r>
          <rPr>
            <b/>
            <sz val="11"/>
            <color indexed="81"/>
            <rFont val="Humanst521 BT"/>
            <family val="2"/>
          </rPr>
          <t xml:space="preserve">Sin registro: </t>
        </r>
        <r>
          <rPr>
            <sz val="11"/>
            <color indexed="81"/>
            <rFont val="Humanst521 BT"/>
            <family val="2"/>
          </rPr>
          <t>El control no deja registro de la ejecución del control.</t>
        </r>
      </text>
    </comment>
    <comment ref="AP8" authorId="1" shapeId="0" xr:uid="{C154CD29-B382-4990-9E57-5EA910FC5D96}">
      <text>
        <r>
          <rPr>
            <b/>
            <sz val="11"/>
            <color indexed="81"/>
            <rFont val="Humanst521 BT"/>
            <family val="2"/>
          </rPr>
          <t>TRATAMIENTO:</t>
        </r>
        <r>
          <rPr>
            <sz val="11"/>
            <color indexed="81"/>
            <rFont val="Humanst521 BT"/>
            <family val="2"/>
          </rPr>
          <t xml:space="preserve">
Gestión que se debe adelantar frente al riesgo residual, que pueden ser según la zona de riesgo final: ASUMIR, ACEPTAR, REDUCIR O EVITAR. </t>
        </r>
      </text>
    </comment>
    <comment ref="AS8" authorId="1" shapeId="0" xr:uid="{00000000-0006-0000-0100-00001D000000}">
      <text>
        <r>
          <rPr>
            <b/>
            <sz val="11"/>
            <color indexed="81"/>
            <rFont val="Humanst521 BT"/>
            <family val="2"/>
          </rPr>
          <t>TRATAMIENTO:</t>
        </r>
        <r>
          <rPr>
            <sz val="11"/>
            <color indexed="81"/>
            <rFont val="Humanst521 BT"/>
            <family val="2"/>
          </rPr>
          <t xml:space="preserve">
Gestión que se debe adelantar frente al riesgo residual, que pueden ser según la zona de riesgo final: ASUMIR, ACEPTAR, REDUCIR O EVITAR. </t>
        </r>
      </text>
    </comment>
    <comment ref="L9" authorId="0" shapeId="0" xr:uid="{00000000-0006-0000-0100-00001E000000}">
      <text>
        <r>
          <rPr>
            <b/>
            <sz val="11"/>
            <color indexed="81"/>
            <rFont val="Humanst521 BT"/>
            <family val="2"/>
          </rPr>
          <t xml:space="preserve">FACTORES EXTERNOS: </t>
        </r>
        <r>
          <rPr>
            <sz val="11"/>
            <color indexed="81"/>
            <rFont val="Humanst521 BT"/>
            <family val="2"/>
          </rPr>
          <t xml:space="preserve">
Elija de la lista desplegable el tipo de factor </t>
        </r>
        <r>
          <rPr>
            <b/>
            <sz val="11"/>
            <color indexed="81"/>
            <rFont val="Humanst521 BT"/>
            <family val="2"/>
          </rPr>
          <t>principal</t>
        </r>
        <r>
          <rPr>
            <sz val="11"/>
            <color indexed="81"/>
            <rFont val="Humanst521 BT"/>
            <family val="2"/>
          </rPr>
          <t xml:space="preserve"> que esté relacionado con las causas y con la generación del riesgo que identificado.
</t>
        </r>
      </text>
    </comment>
    <comment ref="M9" authorId="0" shapeId="0" xr:uid="{00000000-0006-0000-0100-00001F000000}">
      <text>
        <r>
          <rPr>
            <b/>
            <sz val="11"/>
            <color indexed="81"/>
            <rFont val="Humanst521 BT"/>
            <family val="2"/>
          </rPr>
          <t xml:space="preserve">FACTORES INTERNOS: </t>
        </r>
        <r>
          <rPr>
            <sz val="11"/>
            <color indexed="81"/>
            <rFont val="Humanst521 BT"/>
            <family val="2"/>
          </rPr>
          <t xml:space="preserve">
Elija de la lista desplegable el tipo de factor</t>
        </r>
        <r>
          <rPr>
            <b/>
            <sz val="11"/>
            <color indexed="81"/>
            <rFont val="Humanst521 BT"/>
            <family val="2"/>
          </rPr>
          <t xml:space="preserve"> principal</t>
        </r>
        <r>
          <rPr>
            <sz val="11"/>
            <color indexed="81"/>
            <rFont val="Humanst521 BT"/>
            <family val="2"/>
          </rPr>
          <t xml:space="preserve"> que esté relacionado con las causas y con la generación del riesgo identificado.
</t>
        </r>
        <r>
          <rPr>
            <b/>
            <sz val="11"/>
            <color indexed="81"/>
            <rFont val="Humanst521 BT"/>
            <family val="2"/>
          </rPr>
          <t>Nota:</t>
        </r>
        <r>
          <rPr>
            <sz val="11"/>
            <color indexed="81"/>
            <rFont val="Humanst521 BT"/>
            <family val="2"/>
          </rPr>
          <t xml:space="preserve"> Todos los factores internos pueden aplicar para los riesgos de corrupción.</t>
        </r>
      </text>
    </comment>
    <comment ref="N9" authorId="0" shapeId="0" xr:uid="{00000000-0006-0000-0100-000020000000}">
      <text>
        <r>
          <rPr>
            <b/>
            <sz val="11"/>
            <color indexed="81"/>
            <rFont val="Humanst521 BT"/>
            <family val="2"/>
          </rPr>
          <t>FACTORES DEL PROCESO:</t>
        </r>
        <r>
          <rPr>
            <sz val="11"/>
            <color indexed="81"/>
            <rFont val="Humanst521 BT"/>
            <family val="2"/>
          </rPr>
          <t xml:space="preserve">
Elija de la lista desplegable el tipo de factor que esté relacionado con las causas y con la generación del riesgo identificado.
Son los </t>
        </r>
        <r>
          <rPr>
            <b/>
            <sz val="11"/>
            <color indexed="81"/>
            <rFont val="Humanst521 BT"/>
            <family val="2"/>
          </rPr>
          <t>factores característicos o aspectos esenciales del proceso</t>
        </r>
        <r>
          <rPr>
            <sz val="11"/>
            <color indexed="81"/>
            <rFont val="Humanst521 BT"/>
            <family val="2"/>
          </rPr>
          <t xml:space="preserve"> y sus interrelaciones.</t>
        </r>
      </text>
    </comment>
    <comment ref="O9" authorId="0" shapeId="0" xr:uid="{00000000-0006-0000-0100-000021000000}">
      <text>
        <r>
          <rPr>
            <b/>
            <sz val="9"/>
            <color indexed="81"/>
            <rFont val="Tahoma"/>
            <family val="2"/>
          </rPr>
          <t>FRECUENCIA</t>
        </r>
        <r>
          <rPr>
            <sz val="9"/>
            <color indexed="81"/>
            <rFont val="Tahoma"/>
            <family val="2"/>
          </rPr>
          <t xml:space="preserve">: 
Digitar el </t>
        </r>
        <r>
          <rPr>
            <b/>
            <sz val="9"/>
            <color indexed="81"/>
            <rFont val="Tahoma"/>
            <family val="2"/>
          </rPr>
          <t>número</t>
        </r>
        <r>
          <rPr>
            <sz val="9"/>
            <color indexed="81"/>
            <rFont val="Tahoma"/>
            <family val="2"/>
          </rPr>
          <t xml:space="preserve"> de veces en las que se presenta al año.
</t>
        </r>
        <r>
          <rPr>
            <b/>
            <sz val="9"/>
            <color indexed="81"/>
            <rFont val="Tahoma"/>
            <family val="2"/>
          </rPr>
          <t>MUY ALT</t>
        </r>
        <r>
          <rPr>
            <sz val="9"/>
            <color indexed="81"/>
            <rFont val="Tahoma"/>
            <family val="2"/>
          </rPr>
          <t xml:space="preserve">A: El proceso, actividad o situación que conlleva al riesgo se realiza 240 o más veces al año (se realiza 1 vez al día o más)
</t>
        </r>
        <r>
          <rPr>
            <b/>
            <sz val="9"/>
            <color indexed="81"/>
            <rFont val="Tahoma"/>
            <family val="2"/>
          </rPr>
          <t>ALTA</t>
        </r>
        <r>
          <rPr>
            <sz val="9"/>
            <color indexed="81"/>
            <rFont val="Tahoma"/>
            <family val="2"/>
          </rPr>
          <t xml:space="preserve">: El proceso, actividad o situación que conlleva al riesgo se realiza más de 48 y menos de 240 veces al año (se realiza 2 a 5 veces a la semana)
</t>
        </r>
        <r>
          <rPr>
            <b/>
            <sz val="9"/>
            <color indexed="81"/>
            <rFont val="Tahoma"/>
            <family val="2"/>
          </rPr>
          <t>MEDIA</t>
        </r>
        <r>
          <rPr>
            <sz val="9"/>
            <color indexed="81"/>
            <rFont val="Tahoma"/>
            <family val="2"/>
          </rPr>
          <t xml:space="preserve">: El proceso, actividad o situación que conlleva al riesgo se realiza de 12 a 48 veces al año (se realiza 1 a 4 veces al mes)
</t>
        </r>
        <r>
          <rPr>
            <b/>
            <sz val="9"/>
            <color indexed="81"/>
            <rFont val="Tahoma"/>
            <family val="2"/>
          </rPr>
          <t>BAJA</t>
        </r>
        <r>
          <rPr>
            <sz val="9"/>
            <color indexed="81"/>
            <rFont val="Tahoma"/>
            <family val="2"/>
          </rPr>
          <t xml:space="preserve">: El proceso, actividad o situación que conlleva al riesgo se realiza más de 2 y menos de 12 veces al año
</t>
        </r>
        <r>
          <rPr>
            <b/>
            <sz val="9"/>
            <color indexed="81"/>
            <rFont val="Tahoma"/>
            <family val="2"/>
          </rPr>
          <t>MUY BAJA</t>
        </r>
        <r>
          <rPr>
            <sz val="9"/>
            <color indexed="81"/>
            <rFont val="Tahoma"/>
            <family val="2"/>
          </rPr>
          <t xml:space="preserve">: El proceso, actividad o situación que conlleva al riesgo se realiza máximo 2 veces al año
</t>
        </r>
      </text>
    </comment>
    <comment ref="P9" authorId="0" shapeId="0" xr:uid="{00000000-0006-0000-0100-000022000000}">
      <text>
        <r>
          <rPr>
            <b/>
            <sz val="11"/>
            <color indexed="81"/>
            <rFont val="Humanst521 BT"/>
            <family val="2"/>
          </rPr>
          <t xml:space="preserve">PROBABILIDAD:
</t>
        </r>
        <r>
          <rPr>
            <sz val="11"/>
            <color indexed="81"/>
            <rFont val="Humanst521 BT"/>
            <family val="2"/>
          </rPr>
          <t>Para mayor información se puede consultar la TABLA DE PROBABILIDAD.
Dar clic en el icono para ver la Tabla.</t>
        </r>
      </text>
    </comment>
    <comment ref="Q9" authorId="0" shapeId="0" xr:uid="{00000000-0006-0000-0100-000023000000}">
      <text>
        <r>
          <rPr>
            <b/>
            <sz val="9"/>
            <color indexed="81"/>
            <rFont val="Tahoma"/>
            <family val="2"/>
          </rPr>
          <t xml:space="preserve">IMPACTO:
</t>
        </r>
        <r>
          <rPr>
            <sz val="9"/>
            <color indexed="81"/>
            <rFont val="Tahoma"/>
            <family val="2"/>
          </rPr>
          <t>Elija de la lista desplegable el nivel de impacto para el riesgo según corresponda de acuerdo con la descripción ubicada en la TABLA DE IMPACTO.
Hacer clic en el icono para ver la Tabla.</t>
        </r>
      </text>
    </comment>
    <comment ref="AU9" authorId="0" shapeId="0" xr:uid="{00000000-0006-0000-0100-000024000000}">
      <text>
        <r>
          <rPr>
            <b/>
            <sz val="11"/>
            <color indexed="81"/>
            <rFont val="Humanst521 BT"/>
            <family val="2"/>
          </rPr>
          <t>DESCRIPCIÓN DE LA ACCIÓN:</t>
        </r>
        <r>
          <rPr>
            <sz val="11"/>
            <color indexed="81"/>
            <rFont val="Humanst521 BT"/>
            <family val="2"/>
          </rPr>
          <t xml:space="preserve">
Describa de forma clara las acciones que emprenderá el proceso para hacer frente a los riesgos que se ubican en las zonas MODERADA, ALTA y EXTREMA del riesgo residual.  
La redacción debe iniciar en verbo en infinitivo.
</t>
        </r>
      </text>
    </comment>
    <comment ref="AV9" authorId="2" shapeId="0" xr:uid="{00000000-0006-0000-0100-000025000000}">
      <text>
        <r>
          <rPr>
            <b/>
            <sz val="11"/>
            <color indexed="81"/>
            <rFont val="Humanst521 BT"/>
            <family val="2"/>
          </rPr>
          <t>PRODUCTO / ENTREGABLE:</t>
        </r>
        <r>
          <rPr>
            <sz val="11"/>
            <color indexed="81"/>
            <rFont val="Humanst521 BT"/>
            <family val="2"/>
          </rPr>
          <t xml:space="preserve">
Hace referencia al </t>
        </r>
        <r>
          <rPr>
            <b/>
            <sz val="11"/>
            <color indexed="81"/>
            <rFont val="Humanst521 BT"/>
            <family val="2"/>
          </rPr>
          <t>resultado</t>
        </r>
        <r>
          <rPr>
            <sz val="11"/>
            <color indexed="81"/>
            <rFont val="Humanst521 BT"/>
            <family val="2"/>
          </rPr>
          <t xml:space="preserve"> esperado frente a las acciones planteadas. Puede ser cuantitativo o cualitativo.</t>
        </r>
        <r>
          <rPr>
            <sz val="9"/>
            <color indexed="81"/>
            <rFont val="Tahoma"/>
            <family val="2"/>
          </rPr>
          <t xml:space="preserve">
</t>
        </r>
      </text>
    </comment>
    <comment ref="AZ9" authorId="0" shapeId="0" xr:uid="{00000000-0006-0000-0100-000026000000}">
      <text>
        <r>
          <rPr>
            <b/>
            <sz val="11"/>
            <color indexed="81"/>
            <rFont val="Humanst521 BT"/>
            <family val="2"/>
          </rPr>
          <t>% DE AVANCE DE LA ACCIÓN:</t>
        </r>
        <r>
          <rPr>
            <sz val="11"/>
            <color indexed="81"/>
            <rFont val="Humanst521 BT"/>
            <family val="2"/>
          </rPr>
          <t xml:space="preserve">
Indicar el porcentaje de avance del cumplimiento de la acción, tener en cuenta que el porcentaje depende del producto/entregable.</t>
        </r>
      </text>
    </comment>
    <comment ref="BA9" authorId="0" shapeId="0" xr:uid="{00000000-0006-0000-0100-000027000000}">
      <text>
        <r>
          <rPr>
            <b/>
            <sz val="11"/>
            <color indexed="81"/>
            <rFont val="Humanst521 BT"/>
            <family val="2"/>
          </rPr>
          <t>DESCRIPCIÓN DEL AVANCE:</t>
        </r>
        <r>
          <rPr>
            <sz val="11"/>
            <color indexed="81"/>
            <rFont val="Humanst521 BT"/>
            <family val="2"/>
          </rPr>
          <t xml:space="preserve">
Describir claramente y de manera detallada el avance de cada una de las acciones formuladas, relacionando las evidencias respectivas. 
Puede contener: Fecha, número de acta, número de asistentes, nombre completo del registro, quien lo ejecutó (cargo), entre otros. </t>
        </r>
        <r>
          <rPr>
            <sz val="9"/>
            <color indexed="81"/>
            <rFont val="Tahoma"/>
            <family val="2"/>
          </rPr>
          <t xml:space="preserve">
</t>
        </r>
      </text>
    </comment>
    <comment ref="BB9" authorId="0" shapeId="0" xr:uid="{00000000-0006-0000-0100-000028000000}">
      <text>
        <r>
          <rPr>
            <b/>
            <sz val="9"/>
            <color indexed="81"/>
            <rFont val="Tahoma"/>
            <family val="2"/>
          </rPr>
          <t>EVIDENCIA DEL AVANCE DE LAS ACCIONES:</t>
        </r>
        <r>
          <rPr>
            <sz val="9"/>
            <color indexed="81"/>
            <rFont val="Tahoma"/>
            <family val="2"/>
          </rPr>
          <t xml:space="preserve">
Relacionar las evidencias que permiten verificar el porcentaje de avance de las acciones. 
</t>
        </r>
      </text>
    </comment>
    <comment ref="BC9" authorId="0" shapeId="0" xr:uid="{00000000-0006-0000-0100-000029000000}">
      <text>
        <r>
          <rPr>
            <b/>
            <sz val="11"/>
            <color indexed="81"/>
            <rFont val="Humanst521 BT"/>
            <family val="2"/>
          </rPr>
          <t>MATERIALIZACIÓN DEL RIESGO:</t>
        </r>
        <r>
          <rPr>
            <sz val="11"/>
            <color indexed="81"/>
            <rFont val="Humanst521 BT"/>
            <family val="2"/>
          </rPr>
          <t xml:space="preserve">
En el caso que haya evidencia de materialización del riesgo seleccione Si, de lo contrario seleccione No.
</t>
        </r>
      </text>
    </comment>
    <comment ref="BD9" authorId="0" shapeId="0" xr:uid="{00000000-0006-0000-0100-00002A000000}">
      <text>
        <r>
          <rPr>
            <b/>
            <sz val="11"/>
            <color indexed="81"/>
            <rFont val="Humanst521 BT"/>
            <family val="2"/>
          </rPr>
          <t>DESCRIPCIÓN DE LA MATERIALIZACIÓN:</t>
        </r>
        <r>
          <rPr>
            <sz val="11"/>
            <color indexed="81"/>
            <rFont val="Humanst521 BT"/>
            <family val="2"/>
          </rPr>
          <t xml:space="preserve">
Describa de manera clara y detallada como se presentó la materialización del riesgo.</t>
        </r>
      </text>
    </comment>
    <comment ref="BE9" authorId="0" shapeId="0" xr:uid="{00000000-0006-0000-0100-00002B000000}">
      <text>
        <r>
          <rPr>
            <b/>
            <sz val="11"/>
            <color indexed="81"/>
            <rFont val="Humanst521 BT"/>
            <family val="2"/>
          </rPr>
          <t>ACCIONES FRENTE A LA MATERIALIZACIÓN:</t>
        </r>
        <r>
          <rPr>
            <sz val="11"/>
            <color indexed="81"/>
            <rFont val="Humanst521 BT"/>
            <family val="2"/>
          </rPr>
          <t xml:space="preserve">
Relacione las actividades, </t>
        </r>
        <r>
          <rPr>
            <b/>
            <sz val="11"/>
            <color indexed="81"/>
            <rFont val="Humanst521 BT"/>
            <family val="2"/>
          </rPr>
          <t xml:space="preserve">acciones correctivas </t>
        </r>
        <r>
          <rPr>
            <sz val="11"/>
            <color indexed="81"/>
            <rFont val="Humanst521 BT"/>
            <family val="2"/>
          </rPr>
          <t xml:space="preserve">(descripción y número) o </t>
        </r>
        <r>
          <rPr>
            <b/>
            <sz val="11"/>
            <color indexed="81"/>
            <rFont val="Humanst521 BT"/>
            <family val="2"/>
          </rPr>
          <t>de cambio</t>
        </r>
        <r>
          <rPr>
            <sz val="11"/>
            <color indexed="81"/>
            <rFont val="Humanst521 BT"/>
            <family val="2"/>
          </rPr>
          <t xml:space="preserve"> (descripción y número) que se hayan formulado para mitigar los efectos de la materialización del riesgo. 
</t>
        </r>
        <r>
          <rPr>
            <b/>
            <sz val="11"/>
            <color indexed="81"/>
            <rFont val="Humanst521 BT"/>
            <family val="2"/>
          </rPr>
          <t xml:space="preserve">Nota: </t>
        </r>
        <r>
          <rPr>
            <sz val="11"/>
            <color indexed="81"/>
            <rFont val="Humanst521 BT"/>
            <family val="2"/>
          </rPr>
          <t xml:space="preserve">Siempre que se materialice un riesgo se deben formular acciones ya sea para fortalecer los controles o para crear nuevos controles. </t>
        </r>
      </text>
    </comment>
    <comment ref="BF9" authorId="0" shapeId="0" xr:uid="{00000000-0006-0000-0100-00002C000000}">
      <text>
        <r>
          <rPr>
            <b/>
            <sz val="11"/>
            <color indexed="81"/>
            <rFont val="Humanst521 BT"/>
            <family val="2"/>
          </rPr>
          <t>DESCRIPCIÓN DE CAMBIOS DEL RIESGO:</t>
        </r>
        <r>
          <rPr>
            <sz val="11"/>
            <color indexed="81"/>
            <rFont val="Humanst521 BT"/>
            <family val="2"/>
          </rPr>
          <t xml:space="preserve">
Describe los cambios realizados a los riesgos identificados por los procesos en cuanto a: causas, consecuencias, identificación de riesgo, controles, frecuencia, para su actualización.
Lo anterior permite mantener la trazabilidad de los cambios de cada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D3" authorId="0" shapeId="0" xr:uid="{00000000-0006-0000-0800-000001000000}">
      <text>
        <r>
          <rPr>
            <b/>
            <sz val="11"/>
            <color indexed="81"/>
            <rFont val="Humanst521 BT"/>
            <family val="2"/>
          </rPr>
          <t xml:space="preserve">RIESGOS DE GESTIÓN:
</t>
        </r>
        <r>
          <rPr>
            <sz val="11"/>
            <color indexed="81"/>
            <rFont val="Humanst521 BT"/>
            <family val="2"/>
          </rPr>
          <t xml:space="preserve">
- ESTRATÉGICO
- IMAGEN
- OPERATIVOS
- FINANCIEROS
- CUMPLIMIENTO
- TECNOLOGÍA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D3" authorId="0" shapeId="0" xr:uid="{00000000-0006-0000-0900-000001000000}">
      <text>
        <r>
          <rPr>
            <b/>
            <sz val="11"/>
            <color indexed="81"/>
            <rFont val="Humanst521 BT"/>
            <family val="2"/>
          </rPr>
          <t xml:space="preserve">RIESGOS DE GESTIÓN:
</t>
        </r>
        <r>
          <rPr>
            <sz val="11"/>
            <color indexed="81"/>
            <rFont val="Humanst521 BT"/>
            <family val="2"/>
          </rPr>
          <t xml:space="preserve">
- ESTRATÉGICO
- IMAGEN
- OPERATIVOS
- FINANCIEROS
- CUMPLIMIENTO
- TECNOLOGÍA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L4" authorId="0" shapeId="0" xr:uid="{00000000-0006-0000-0B00-000001000000}">
      <text>
        <r>
          <rPr>
            <b/>
            <sz val="9"/>
            <color indexed="81"/>
            <rFont val="Tahoma"/>
            <family val="2"/>
          </rPr>
          <t>- Automático: controles que implican actividades de procesamiento o validación de información que se ejecutan por un sistema y/o aplicativo de manera automática sin la intervención de personas para su realización.</t>
        </r>
      </text>
    </comment>
    <comment ref="M4" authorId="0" shapeId="0" xr:uid="{00000000-0006-0000-0B00-000002000000}">
      <text>
        <r>
          <rPr>
            <b/>
            <sz val="9"/>
            <color indexed="81"/>
            <rFont val="Tahoma"/>
            <family val="2"/>
          </rPr>
          <t>Manual: controles que son ejecutados por una persona, tiene implícito el error humano.</t>
        </r>
        <r>
          <rPr>
            <sz val="9"/>
            <color indexed="81"/>
            <rFont val="Tahoma"/>
            <family val="2"/>
          </rPr>
          <t xml:space="preserve">
</t>
        </r>
      </text>
    </comment>
    <comment ref="U7" authorId="0" shapeId="0" xr:uid="{00000000-0006-0000-0B00-000003000000}">
      <text>
        <r>
          <rPr>
            <b/>
            <sz val="11"/>
            <color indexed="81"/>
            <rFont val="Humanst521 BT"/>
            <family val="2"/>
          </rPr>
          <t xml:space="preserve">MITIGAR: </t>
        </r>
        <r>
          <rPr>
            <sz val="11"/>
            <color indexed="81"/>
            <rFont val="Humanst521 BT"/>
            <family val="2"/>
          </rPr>
          <t xml:space="preserve">acción que hace referencia a minimizar o aliviar algo. Cuando un fenómeno o un efecto es mitigado, se reduce su intensidad o su rigurosidad.
</t>
        </r>
        <r>
          <rPr>
            <b/>
            <sz val="11"/>
            <color indexed="81"/>
            <rFont val="Humanst521 BT"/>
            <family val="2"/>
          </rPr>
          <t xml:space="preserve">
TRANSFERIR:</t>
        </r>
        <r>
          <rPr>
            <sz val="11"/>
            <color indexed="81"/>
            <rFont val="Humanst521 BT"/>
            <family val="2"/>
          </rPr>
          <t xml:space="preserve"> acciones encaminadas a tercerizar procesos o trasladar el riesgo a través de seguros o pólizas. La responsabilidad económica recae sobre el tercero pero no se transfiere la responsabilidad sobre el tema reputacional.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H65" authorId="0" shapeId="0" xr:uid="{00000000-0006-0000-0D00-000001000000}">
      <text>
        <r>
          <rPr>
            <b/>
            <sz val="11"/>
            <color indexed="81"/>
            <rFont val="Humanst521 BT"/>
            <family val="2"/>
          </rPr>
          <t xml:space="preserve">MITIGAR: </t>
        </r>
        <r>
          <rPr>
            <sz val="11"/>
            <color indexed="81"/>
            <rFont val="Humanst521 BT"/>
            <family val="2"/>
          </rPr>
          <t xml:space="preserve">acción que hace referencia a minimizar o aliviar algo. Cuando un fenómeno o un efecto es mitigado, se reduce su intensidad o su rigurosidad.
</t>
        </r>
        <r>
          <rPr>
            <b/>
            <sz val="11"/>
            <color indexed="81"/>
            <rFont val="Humanst521 BT"/>
            <family val="2"/>
          </rPr>
          <t xml:space="preserve">
TRANSFERIR:</t>
        </r>
        <r>
          <rPr>
            <sz val="11"/>
            <color indexed="81"/>
            <rFont val="Humanst521 BT"/>
            <family val="2"/>
          </rPr>
          <t xml:space="preserve"> acciones encaminadas a tercerizar procesos o trasladar el riesgo a través de seguros o pólizas. La responsabilidad económica recae sobre el tercero pero no se transfiere la responsabilidad sobre el tema reputacional. </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<sst xmlns="http://schemas.openxmlformats.org/spreadsheetml/2006/main" count="2399" uniqueCount="1344">
  <si>
    <t>PROCESO SEGUIMIENTO INSTITUCIONAL</t>
  </si>
  <si>
    <t>Código: FSE.18</t>
  </si>
  <si>
    <t>MAPA DE RIESGOS</t>
  </si>
  <si>
    <t>Versión: 03</t>
  </si>
  <si>
    <r>
      <t xml:space="preserve">El Mapa de Riesgos está conformado por el instructivo, la Matriz de Riesgos, el Mapa de Calor y el Control de Cambios. 
Todas las hojas de cálculo contenidas en este documento hacen parte integral de la metodología definida por la Institución para la Administración de Riesgos, junto con lo establecido en el </t>
    </r>
    <r>
      <rPr>
        <b/>
        <sz val="11"/>
        <color theme="1"/>
        <rFont val="Humanst521 BT"/>
        <family val="2"/>
      </rPr>
      <t xml:space="preserve">Manual para la Administración del Riesgo MSE.01. </t>
    </r>
  </si>
  <si>
    <t>INSTRUCCIONES DE DILIGENCIAMIENTO</t>
  </si>
  <si>
    <t>Diligenciar la matriz de riesgos revisando los comentarios explicativos ubicados en los títulos de cada columna; en los campos con listas desplegables seleccionar la opción que corresponda al riesgo analizado y tener en cuenta que las celdas sombreadas se generan o se calculan de forma automática.</t>
  </si>
  <si>
    <t>Matriz de Riesgos'!A1</t>
  </si>
  <si>
    <t xml:space="preserve">Una vez se han identificado los riesgos asociados al proceso, automáticamente se visualizará el consecutivo (Rn) en la casilla correspondiente a la zona de riesgo, primero del RIESGO INHERENTE y luego en el RIESGO RESIDUAL. </t>
  </si>
  <si>
    <t>Cada casilla presenta comentarios e hipervínculos que direccionan a otras hojas que contienen información para orientar el diligenciamiento del formato.</t>
  </si>
  <si>
    <t xml:space="preserve">No se deben modificar fórmulas, ni incorporar o eliminar filas o columnas. </t>
  </si>
  <si>
    <t xml:space="preserve">Al diligenciar la matriz de riesgos no usar siglas, escribir el nombre completo del concepto al que se hace referencia. </t>
  </si>
  <si>
    <r>
      <t xml:space="preserve">En las siguientes hojas encontrará contenido ampliado de los diferentes conceptos que se desarrollan en la Matriz de Riesgos y en el Mapa de Calor, y hacen parte integral de la metodología, esta información le permitirá diligenciar con mayor claridad cada uno de los campos requeridos. </t>
    </r>
    <r>
      <rPr>
        <i/>
        <sz val="11"/>
        <color theme="1"/>
        <rFont val="Humanst521 BT"/>
        <family val="2"/>
      </rPr>
      <t xml:space="preserve">(Haga clic en cada botón) </t>
    </r>
  </si>
  <si>
    <t xml:space="preserve">ETAPA I  </t>
  </si>
  <si>
    <t>ETAPA II</t>
  </si>
  <si>
    <t>ETAPA III</t>
  </si>
  <si>
    <t>ETAPA IV</t>
  </si>
  <si>
    <t>ETAPA V</t>
  </si>
  <si>
    <t>ETAPA VI</t>
  </si>
  <si>
    <t xml:space="preserve"> IDENTIFICACIÓN DEL RIESGO</t>
  </si>
  <si>
    <t xml:space="preserve">ANÁLISIS DEL RIESGO INHERENTE </t>
  </si>
  <si>
    <t>VALORACIÓN DE CONTROLES</t>
  </si>
  <si>
    <t xml:space="preserve">ANÁLISIS DE RIESGO RESIDUAL </t>
  </si>
  <si>
    <t>PLAN DE TRATAMIENTO DEL RIESGO RESIDUAL</t>
  </si>
  <si>
    <t xml:space="preserve">MONITOREO Y REVISIÓN POR PARTE DEL LÍDER DEL PROCESO </t>
  </si>
  <si>
    <t xml:space="preserve">IDENTIFICACIÓN DE CONTROLES </t>
  </si>
  <si>
    <t>ATRIBUTOS</t>
  </si>
  <si>
    <t xml:space="preserve">EFECTO DEL CONTROL </t>
  </si>
  <si>
    <t>ACCIONES</t>
  </si>
  <si>
    <t xml:space="preserve">CUMPLIMIENTO DEL PLAN DE ACCIÓN </t>
  </si>
  <si>
    <t xml:space="preserve">SEGUIMIENTO A LA MATERIALIZACIÓN DEL RIESGO </t>
  </si>
  <si>
    <t xml:space="preserve">PROCESO / SUBPROCESO </t>
  </si>
  <si>
    <t>OBJETIVO DEL PROCESO O SUBPROCESO</t>
  </si>
  <si>
    <t>CLASIFICACIÓN 
DEL RIESGO</t>
  </si>
  <si>
    <t>CONSECUTIVO DEL RIESGO</t>
  </si>
  <si>
    <t>ACTIVIDAD DE RIESGO</t>
  </si>
  <si>
    <t>TIPO DE AFECTACIÓN</t>
  </si>
  <si>
    <t>CONSECUENCIA</t>
  </si>
  <si>
    <t xml:space="preserve">DESVIACIÓN EN LA ACTIVIDAD DE RIESGO </t>
  </si>
  <si>
    <t>DESCRIPCIÓN DEL RIESGO</t>
  </si>
  <si>
    <t>CAUSAS</t>
  </si>
  <si>
    <t>CONTEXTO ESTRATÉGICO</t>
  </si>
  <si>
    <t>CALIFICACIÓN DEL RIESGO</t>
  </si>
  <si>
    <t>EVALUACIÓN DEL RIESGO</t>
  </si>
  <si>
    <t xml:space="preserve">CONSECUTIVO DEL CONTROL </t>
  </si>
  <si>
    <t>DESCRIPCIÓN DEL CONTROL</t>
  </si>
  <si>
    <t>RESPONSABLE</t>
  </si>
  <si>
    <t>REGISTRO / EVIDENCIA</t>
  </si>
  <si>
    <t>TIPO DE 
CONTROL</t>
  </si>
  <si>
    <t xml:space="preserve">CALIFICACIÓN
TIPO DE CONTROL </t>
  </si>
  <si>
    <t xml:space="preserve">IMPLEMENTACIÓN </t>
  </si>
  <si>
    <t xml:space="preserve">CALIFICACIÓN  
IMPLEMENTACIÓN </t>
  </si>
  <si>
    <t>CALIFICACIÓN 
TIPO -IMPLEMENTACIÓN</t>
  </si>
  <si>
    <t xml:space="preserve">DOCUMENTACIÓN </t>
  </si>
  <si>
    <t>FRECUENCIA /PERIODICIDAD</t>
  </si>
  <si>
    <t xml:space="preserve">EVIDENCIA </t>
  </si>
  <si>
    <t xml:space="preserve">Probabilidad Residual del control </t>
  </si>
  <si>
    <t xml:space="preserve">IMPACTO Residual del control </t>
  </si>
  <si>
    <t xml:space="preserve">Nivel de exposición residual </t>
  </si>
  <si>
    <t>ZONA DE RIESGO FINAL</t>
  </si>
  <si>
    <t>TRATAMIENTO</t>
  </si>
  <si>
    <t>EXTERNOS</t>
  </si>
  <si>
    <t>INTERNOS</t>
  </si>
  <si>
    <t xml:space="preserve">PROCESO </t>
  </si>
  <si>
    <t xml:space="preserve">FRECUENCIA </t>
  </si>
  <si>
    <t>PROBABILIDAD</t>
  </si>
  <si>
    <t>IMPACTO</t>
  </si>
  <si>
    <t xml:space="preserve">Vr Probabilidad </t>
  </si>
  <si>
    <t xml:space="preserve">Vr Impacto </t>
  </si>
  <si>
    <t>Zona de riesgo</t>
  </si>
  <si>
    <t>ZONA DE RIESGO INICIAL</t>
  </si>
  <si>
    <t>OPCIONES DE MANEJO DEL RIESGO</t>
  </si>
  <si>
    <t>ACCIONES A IMPLEMENTAR FRENTE AL RIESGO RESIDUAL</t>
  </si>
  <si>
    <t>DESCRIPCIÓN DE LA ACCIÓN</t>
  </si>
  <si>
    <t xml:space="preserve">PRODUCTO /ENTREGABLE </t>
  </si>
  <si>
    <t>FECHA DE INICIO</t>
  </si>
  <si>
    <t>FECHA FIN</t>
  </si>
  <si>
    <t>RESPONSABLE (Cargo/Proceso/Unidad)</t>
  </si>
  <si>
    <t xml:space="preserve">% AVANCE DE LA ACCIÓN </t>
  </si>
  <si>
    <t>DESCRIPCIÓN DEL AVANCE DE LAS ACCIONES</t>
  </si>
  <si>
    <t xml:space="preserve">EVIDENCIAS DEL AVANCE DE LAS ACCIONES </t>
  </si>
  <si>
    <t>¿EL RIESGO SE MATERIALIZÓ?</t>
  </si>
  <si>
    <t>DESCRIPCIÓN DE LA MATERIALIZACIÓN DEL RIESGO</t>
  </si>
  <si>
    <t>¿QUÉ ACCIONES SE ADELANTARON SI EL RIESGO SE MATERIALIZÓ?</t>
  </si>
  <si>
    <t>DESCRIPCIÓN DE CAMBIOS DEL RIESGO</t>
  </si>
  <si>
    <t>DD/MM/AA</t>
  </si>
  <si>
    <t>MAPA DE CALOR RIESGO INHERENTE</t>
  </si>
  <si>
    <t xml:space="preserve">Teniendo en cuenta el resultado del riesgo INHERENTE (Etapa II), se genera el consecutivo del riesgo en la casilla correspondiente. </t>
  </si>
  <si>
    <t>CONCEPTO</t>
  </si>
  <si>
    <t xml:space="preserve">INSIGNIFICANTE </t>
  </si>
  <si>
    <t xml:space="preserve">MENOR </t>
  </si>
  <si>
    <t xml:space="preserve">MODERADO </t>
  </si>
  <si>
    <t xml:space="preserve">MAYOR </t>
  </si>
  <si>
    <t xml:space="preserve">CATASTRÓFICO </t>
  </si>
  <si>
    <t xml:space="preserve">ZONA DE RIESGO </t>
  </si>
  <si>
    <t>TRATAMIENTO RIESGO INHERENTE</t>
  </si>
  <si>
    <t xml:space="preserve">MUY BAJA </t>
  </si>
  <si>
    <t>BAJA</t>
  </si>
  <si>
    <t xml:space="preserve">ASUMIR </t>
  </si>
  <si>
    <t>MODERADA</t>
  </si>
  <si>
    <t xml:space="preserve">ACEPTAR </t>
  </si>
  <si>
    <t>ALTA</t>
  </si>
  <si>
    <t>REDUCIR  (MITIGAR - TRANSFERIR)</t>
  </si>
  <si>
    <t>EXTREMA</t>
  </si>
  <si>
    <t>EVITAR O REDUCIR</t>
  </si>
  <si>
    <t xml:space="preserve">BAJA </t>
  </si>
  <si>
    <t xml:space="preserve">MEDIA </t>
  </si>
  <si>
    <t xml:space="preserve">ALTA </t>
  </si>
  <si>
    <t xml:space="preserve">MUY ALTA </t>
  </si>
  <si>
    <t>MAPA DE CALOR RIESGO RESIDUAL</t>
  </si>
  <si>
    <t xml:space="preserve">Teniendo en cuenta el resultado del riesgo RESIDUAL (Etapa IV), se genera el consecutivo del riesgo en la casilla correspondiente. </t>
  </si>
  <si>
    <t xml:space="preserve">TRATAMIENTO RIESGO RESIDUAL </t>
  </si>
  <si>
    <t xml:space="preserve">CLASIFICACIÓN DEL RIESGO </t>
  </si>
  <si>
    <t>CORRUPCIÓN</t>
  </si>
  <si>
    <t>Posibilidad de que por acción u omisión se use el poder para poder desviar la gestión de lo público hacia un beneficio privado</t>
  </si>
  <si>
    <t>FISCAL</t>
  </si>
  <si>
    <t>Efecto dañoso sobre recursos públicos o bienes o intereses patrimoniales de naturaleza pública, a causa de un evento potencial.</t>
  </si>
  <si>
    <t xml:space="preserve">GESTIÓN </t>
  </si>
  <si>
    <t>ESTRATÉGICO</t>
  </si>
  <si>
    <t>El manejo del riesgo estratégico se enfoca en asuntos globales relacionados con la misión y el cumplimiento de los objetivos estratégicos, la clara definición de políticas, diseño y conceptualización de la Institución por parte de la dirección.</t>
  </si>
  <si>
    <t>IMAGEN</t>
  </si>
  <si>
    <t>Están relacionados con la percepción y la confianza por parte de la ciudadanía hacia la Institución; son eventos que pueden afectar la imagen, buen nombre o reputación ante las partes interesadas.</t>
  </si>
  <si>
    <t>OPERATIVOS</t>
  </si>
  <si>
    <t xml:space="preserve">Son eventos que afectan directamente el cumplimento de los objetivos del proceso. Comprenden riesgos provenientes del funcionamiento y operatividad de los sistemas de información institucional, de la definición de los procesos, de la estructura de la Institución, de la articulación entre dependencias. </t>
  </si>
  <si>
    <t>FINANCIEROS</t>
  </si>
  <si>
    <t xml:space="preserve">Se relacionan con el manejo de los recursos de la Institución que incluyen: la ejecución presupuestal, los estados financieros, los pagos, los manejos de excedentes de tesorería, el manejo sobre los bienes, entre otros. </t>
  </si>
  <si>
    <t>CUMPLIMIENTO</t>
  </si>
  <si>
    <t>Se asocian con la capacidad de la Institución para cumplir con los requisitos legales, contractuales, de ética pública y en general con su compromiso ante la comunidad.</t>
  </si>
  <si>
    <t>TECNOLOGÍA</t>
  </si>
  <si>
    <t>Están relacionados con la capacidad tecnológica de la Institución para satisfacer sus necesidades actuales y futuras y el cumplimiento de la misión; son eventos que afectan la totalidad o parte de la infraestructura tecnológica (hardware, software, redes, otros).</t>
  </si>
  <si>
    <t xml:space="preserve">TIPO DE AFECTACIÓN </t>
  </si>
  <si>
    <t xml:space="preserve">POSIBLES CONSECUENCIAS </t>
  </si>
  <si>
    <t xml:space="preserve">Económica </t>
  </si>
  <si>
    <t xml:space="preserve">Hace referencia a las posibles afectaciones que puede tener la Institución de tipo económico o financiero por factores internos o externos. </t>
  </si>
  <si>
    <t>Detrimento patrimonial</t>
  </si>
  <si>
    <t>Indemnizaciones a terceros</t>
  </si>
  <si>
    <t>Afectaciones a la ejecución presupuestal</t>
  </si>
  <si>
    <t>Pagos por sanciones y/o multas impuestas a la institución o a sus funcionarios</t>
  </si>
  <si>
    <t>Reputacional</t>
  </si>
  <si>
    <t xml:space="preserve">Hace referencia a las posibles afectaciones que puede tener la Universidad debido a una percepción desfavorable de su imagen por parte de los grupos de interés, debido a eventualidades internas o externas. </t>
  </si>
  <si>
    <t xml:space="preserve">Deterioro de la imagen Institucional o del proceso </t>
  </si>
  <si>
    <t>Insatisfacción de uno o varios de los grupos de interés</t>
  </si>
  <si>
    <t>Deterioro de la calidad académica y administrativa</t>
  </si>
  <si>
    <t xml:space="preserve">Hallazgos de auditorías internas y/o externas </t>
  </si>
  <si>
    <t xml:space="preserve">Entrega de información con inconsistencias </t>
  </si>
  <si>
    <t xml:space="preserve">Pérdida de información relevante para la Institución o el proceso </t>
  </si>
  <si>
    <t xml:space="preserve">Vulneraciones a la información </t>
  </si>
  <si>
    <t>Fallas en la prestación del servicio</t>
  </si>
  <si>
    <t xml:space="preserve">Pérdida de la confianza y credibilidad Institucional o del proceso </t>
  </si>
  <si>
    <t>Insatisfacción y afectación de la salud y el bienestar de los usuarios</t>
  </si>
  <si>
    <t>Afectaciones a terceros por inadecuada gestión ambiental</t>
  </si>
  <si>
    <t>Peticiones, Quejas y/o reclamos</t>
  </si>
  <si>
    <t>Económica y Reputacional</t>
  </si>
  <si>
    <t xml:space="preserve">Hace referencia a la posibilidad de afectación de los dos aspectos referenciados Económico y Reputacional.  </t>
  </si>
  <si>
    <t>Incumplimiento de Normativa Interna y Externa</t>
  </si>
  <si>
    <t>Hallazgos administrativos, disciplinarios, sancionatorio, fiscales y penales</t>
  </si>
  <si>
    <t>Obras inconclusas o mala calidad de las obras</t>
  </si>
  <si>
    <t xml:space="preserve">Interrupción o afectación de las actividades académico administrativas </t>
  </si>
  <si>
    <t>Incumplimiento en las metas (indicadores) y objetivos institucionales y/o de proceso</t>
  </si>
  <si>
    <t>Reprocesos por falencias en la gestión del proceso</t>
  </si>
  <si>
    <t>Incumplimiento en los tiempos de entrega (información, productos, obras, otros)</t>
  </si>
  <si>
    <t xml:space="preserve">Accidentes e incidentes </t>
  </si>
  <si>
    <t xml:space="preserve">Afectación o deterioro de la infraestructura física </t>
  </si>
  <si>
    <t xml:space="preserve">Afectación en la prestación del servicio por factores externos o internos (Orden público, salud pública, ambientales, otros)  </t>
  </si>
  <si>
    <t xml:space="preserve">Pérdida de certificación y habilitación </t>
  </si>
  <si>
    <t>EJEMPLO DE FACTORES EXTERNOS,  INTERNOS, Y POR PROCESO DE RIESGO</t>
  </si>
  <si>
    <t>FACTORES EXTERNOS</t>
  </si>
  <si>
    <t>ECONÓMICOS Y FINANCIEROS</t>
  </si>
  <si>
    <t>Disponibilidad de capital, liquidez, mercados financieros, desempleo, competencia.</t>
  </si>
  <si>
    <t>MEDIOAMBIENTALES</t>
  </si>
  <si>
    <t>Emisiones y residuos, energía, catástrofes naturales, desarrollo sostenible, sismos.</t>
  </si>
  <si>
    <t>POLÍTICOS</t>
  </si>
  <si>
    <t>Cambios de gobierno, legislación, políticas públicas, regulación.</t>
  </si>
  <si>
    <t>SOCIALES Y CULTURALES</t>
  </si>
  <si>
    <t>Demografía, responsabilidad social, orden público, educación.</t>
  </si>
  <si>
    <t>TECNOLÓGICOS</t>
  </si>
  <si>
    <t>Avances en tecnología, acceso a sistemas de información externos, gobierno en línea, comercio electrónico, datos externos.</t>
  </si>
  <si>
    <t>LEGALES Y REGLAMENTARIOS</t>
  </si>
  <si>
    <t>Normativa externa (leyes, decretos, resolución, ordenanzas, acuerdos, otros).</t>
  </si>
  <si>
    <t xml:space="preserve">INVESTIGACIÓN, DESARROLLO E INNOVACIÓN </t>
  </si>
  <si>
    <t>Investigación y Desarrollo: Hace alusión al proceso de investigación y desarrollo experimental (I+D) definido como el trabajo creativo llevado a cabo de forma sistemática para incrementar el volumen de los conocimientos humanos, culturales y sociales y el uso de esos conocimientos para derivar nuevas aplicaciones en todos los campos de la ciencia y la tecnología e involucra la investigación básica, aplicada y el desarrollo experimental. 
Innovación: Actividad cuyo resultado sea un avance en la obtención de nuevos productos, servicios, procesos de producción o mejoras sustanciales de los ya existentes.</t>
  </si>
  <si>
    <t xml:space="preserve">NO AFECTA </t>
  </si>
  <si>
    <t>No se evidencia un factor externo asociado directamente al riesgo que se está analizando.</t>
  </si>
  <si>
    <t>FACTORES INTERNOS</t>
  </si>
  <si>
    <t>INFRAESTRUCTURA</t>
  </si>
  <si>
    <t>Disponibilidad de activos, capacidad de los activos, condiciones de seguridad, condiciones ambientales internas.</t>
  </si>
  <si>
    <t>PERSONAL</t>
  </si>
  <si>
    <t>Capacidad y competencias del personal, seguridad y salud en el trabajo, disponibilidad del personal.</t>
  </si>
  <si>
    <t>PROCESOS</t>
  </si>
  <si>
    <t>Capacidad, diseño, ejecución, proveedores, entradas, salidas, gestión del conocimiento, otros.</t>
  </si>
  <si>
    <t>Integridad de datos, disponibilidad de datos y sistemas, desarrollo, producción, mantenimiento, sistemas de información.</t>
  </si>
  <si>
    <t>NORMATIVA</t>
  </si>
  <si>
    <t>Normativa interna (acuerdos, resoluciones), lineamientos institucionales o por proceso.</t>
  </si>
  <si>
    <t xml:space="preserve">FINANCIEROS </t>
  </si>
  <si>
    <t>Presupuesto de funcionamiento, recursos de inversión, recursos asociados a infraestructura, otros.</t>
  </si>
  <si>
    <t>ESTRATÉGICOS</t>
  </si>
  <si>
    <t xml:space="preserve">Direccionamiento estratégico, planeación institucional, liderazgo, trabajo en equipo, plan de desarrollo institucional, proyecto institucional. </t>
  </si>
  <si>
    <t>COMUNICACIÓN</t>
  </si>
  <si>
    <t>Canales utilizados y su efectividad, flujo de la información necesaria para el desarrollo de las operaciones.</t>
  </si>
  <si>
    <t>AFECTA MÁS DE UN FACTOR INTERNO</t>
  </si>
  <si>
    <t>Se evidencia el impacto de todos los factores internos en el riesgo analizado.</t>
  </si>
  <si>
    <t>No se evidencia un factor interno asociado directamente al riesgo analizado.</t>
  </si>
  <si>
    <t xml:space="preserve">FACTORES POR PROCESO </t>
  </si>
  <si>
    <t>DISEÑO DEL PROCESO</t>
  </si>
  <si>
    <t xml:space="preserve">Descripción del alcance, objetivo del proceso, flujo de actividades, otros. </t>
  </si>
  <si>
    <t>COMUNICACIÓN E INTERACCIONES CON OTROS PROCESOS</t>
  </si>
  <si>
    <t>Flujo de información, interacción con otros procesos, relación precisa con otros procesos en cuanto a información, proveedores, servicios o productos, usuarios o beneficiarios.</t>
  </si>
  <si>
    <t>TRANSVERSALIDAD</t>
  </si>
  <si>
    <t>Actividades del proceso que generan lineamientos necesarios para el desarrollo de todos los procesos de la entidad.</t>
  </si>
  <si>
    <t xml:space="preserve">ACTIVIDADES  DESARROLLADAS POR EL PROCESO </t>
  </si>
  <si>
    <t>Desarrollo de las actividades del proceso, las cuales pueden estar documentadas en manuales, guías, procedimientos, instructivos, protocolos, otros.</t>
  </si>
  <si>
    <t xml:space="preserve">RESPONSABILIDAD </t>
  </si>
  <si>
    <t>Grado de autoridad y responsabilidad de los funcionarios frente al proceso.</t>
  </si>
  <si>
    <t>ACTIVOS DE SEGURIDAD DIGITAL DEL PROCESO</t>
  </si>
  <si>
    <t>Información, aplicaciones, hardware entre otros, que se deben proteger para garantizar el funcionamiento
interno de cada proceso, y frente a los usuarios o beneficiarios.</t>
  </si>
  <si>
    <t>ANÁLISIS DE CAUSAS</t>
  </si>
  <si>
    <t>Las causas son los medios, circunstancias o situaciones generadoras del riesgo.
Es esencial que las causas tengan relación directa con el riesgo identificado. 
El análisis de causas puede ser realizado a través de diferentes metodologías o la sugerida por el sistema de gestión de calidad 5M y 3 Por qué.
Las causas pueden originarse a partir de diversos factores de riesgo, el proceso podrá identificar causas adicionales a las descritas en los siguientes ejemplos:</t>
  </si>
  <si>
    <t>FACTOR</t>
  </si>
  <si>
    <t>DEFINICIÓN</t>
  </si>
  <si>
    <t>EJEMPLOS</t>
  </si>
  <si>
    <t>Proceso</t>
  </si>
  <si>
    <t>Eventos relacionados con las actividades que deben realizar los funcionarios de la Institución.</t>
  </si>
  <si>
    <t xml:space="preserve">Falta de documentación, estandarización o actualización </t>
  </si>
  <si>
    <t xml:space="preserve">Errores en el registro de la información </t>
  </si>
  <si>
    <t>Errores en la aprobación de trámites</t>
  </si>
  <si>
    <t>Errores en cálculos para pagos internos y externos</t>
  </si>
  <si>
    <t>Errores en trámites financieros</t>
  </si>
  <si>
    <t>Falta de capacitación, temas relacionados con el personal</t>
  </si>
  <si>
    <t>Talento Humano</t>
  </si>
  <si>
    <t>Se analiza posible dolo e intención frente a la corrupción.
Incluye seguridad y salud en el trabajo.</t>
  </si>
  <si>
    <r>
      <t>Hurto de activos</t>
    </r>
    <r>
      <rPr>
        <sz val="11"/>
        <color rgb="FF000000"/>
        <rFont val="Arial"/>
        <family val="2"/>
      </rPr>
      <t xml:space="preserve"> </t>
    </r>
  </si>
  <si>
    <t>Posibles comportamientos no éticos de los empleados.</t>
  </si>
  <si>
    <t>Fraude interno (corrupción, soborno)</t>
  </si>
  <si>
    <t xml:space="preserve">Incumplimiento a los lineamientos de Seguridad y Salud en el Trabajo </t>
  </si>
  <si>
    <t>Tecnología</t>
  </si>
  <si>
    <t>Eventos relacionados con la infraestructura tecnológica de la Institución.</t>
  </si>
  <si>
    <t xml:space="preserve">Daño de equipos u obsolescencia </t>
  </si>
  <si>
    <t>Caída de aplicaciones o desactualización</t>
  </si>
  <si>
    <t>Caída de redes</t>
  </si>
  <si>
    <t>Errores en programas o plataformas</t>
  </si>
  <si>
    <t>Infraestructura / Ambiental</t>
  </si>
  <si>
    <t xml:space="preserve">Eventos relacionados con la infraestructura física de la Institución.
Incluye aspectos naturales, biológicos y propios del ambiente de trabajo. </t>
  </si>
  <si>
    <t>Derrumbes, sismos</t>
  </si>
  <si>
    <t>Incendios</t>
  </si>
  <si>
    <t>Inundaciones, humedades, filtraciones</t>
  </si>
  <si>
    <t xml:space="preserve">Deterioro de documentos físicos por factores biológicos </t>
  </si>
  <si>
    <t>Daños a activos fijos</t>
  </si>
  <si>
    <t>Evento externo</t>
  </si>
  <si>
    <t>Situaciones externas que afectan la Institución.</t>
  </si>
  <si>
    <t xml:space="preserve">Suplantación de identidad </t>
  </si>
  <si>
    <t>Asalto, robo, hurto</t>
  </si>
  <si>
    <t>Atentados, vandalismo, alteraciones de orden público</t>
  </si>
  <si>
    <t>CATÁLOGO INDICATIVO Y ENUNCIATIVO DE PUNTOS DE RIESGO FISCAL Y CIRCUNSTANCIAS INMEDIATAS</t>
  </si>
  <si>
    <t>Los puntos de riesgo fiscal que se enuncian en este catálogo indicativo, enunciativo y no restrictivo, corresponden a actividades que representan gestión fiscal, por ejemplo, aquellas de administración, gestión, ordenación, ejecución, manejo, adquisición, planeación, conservación, custodia, enajenación, consumo, adjudicación, gasto, inversión y disposición de los bienes o recursos públicos o intereses de naturaleza pública y que potencialmente pueden generar un efecto dañoso al patrimonio público*.</t>
  </si>
  <si>
    <t>Id Referencia</t>
  </si>
  <si>
    <r>
      <t xml:space="preserve">Puntos de Riesgo Fiscal
</t>
    </r>
    <r>
      <rPr>
        <i/>
        <sz val="12"/>
        <color theme="0"/>
        <rFont val="Humanst521 BT"/>
        <family val="2"/>
      </rPr>
      <t>Actividad en la que potencialmente se origina el riesgo fiscal</t>
    </r>
  </si>
  <si>
    <r>
      <t xml:space="preserve">Circunstancia Inmediata
</t>
    </r>
    <r>
      <rPr>
        <i/>
        <sz val="12"/>
        <color theme="0"/>
        <rFont val="Humanst521 BT"/>
        <family val="2"/>
      </rPr>
      <t>Situación por la que se presenta el riesgo</t>
    </r>
  </si>
  <si>
    <t xml:space="preserve">Cumplimiento de las normas y obligaciones ante autoridades  </t>
  </si>
  <si>
    <t>Pago de multas, cláusulas penales o cualquier tipo de sanción</t>
  </si>
  <si>
    <t xml:space="preserve">Cumplimiento de obligaciones </t>
  </si>
  <si>
    <t>Pago de Intereses moratorios</t>
  </si>
  <si>
    <t xml:space="preserve">Desplazamientos de los funcionarios y de los contratistas a lugares diferentes al domicilio de la entidad.  </t>
  </si>
  <si>
    <t>Pago de viáticos, honorarios o gastos de desplazamiento sin justificación o por encima de los valores establecidos normativamente</t>
  </si>
  <si>
    <t>Liquidación de impuestos</t>
  </si>
  <si>
    <t>Mayor valor pagado por concepto de impuestos</t>
  </si>
  <si>
    <t xml:space="preserve">Operaciones, actas o actos en los que se reconocen saldos a favor de la entidad </t>
  </si>
  <si>
    <t>Saldos o recursos a favor no cobrados</t>
  </si>
  <si>
    <t>Custodiar de los bienes muebles de la entidad</t>
  </si>
  <si>
    <t>Pérdida, extravío, hurto, robo o declaratoria de bienes faltantes pertenecientes a la Entidad</t>
  </si>
  <si>
    <t xml:space="preserve">Avalúos a bienes inmuebles de la entidad </t>
  </si>
  <si>
    <t>Error en los avalúos, afectando el valor de venta y/o negociación de un bien público</t>
  </si>
  <si>
    <t>Daño en bienes muebles de propiedad de la entidad</t>
  </si>
  <si>
    <t xml:space="preserve">Suscripción de contratos cuyo objeto es o incluye la representación judicial o extrajudicial de la entidad  </t>
  </si>
  <si>
    <t>Valor pagado por concepto de honorarios de apoderado cuando ocurre vencimiento de términos en los procesos judiciales o cualquier otra omisión del apoderado</t>
  </si>
  <si>
    <t xml:space="preserve">Pago de sentencias y conciliaciones </t>
  </si>
  <si>
    <t>Intereses moratorios por pago tardío de sentencias y conciliaciones</t>
  </si>
  <si>
    <t xml:space="preserve">Instrucción del Comité de Conciliación para iniciar acción de repetición </t>
  </si>
  <si>
    <t>Caducidad de la acción de repetición o falencias en el ejercicio de esta acción, generando la imposibilidad de recuperar los recursos pagados por el Estado</t>
  </si>
  <si>
    <t xml:space="preserve">Informe que acredite o anuncie la existencia de perjuicios generados a la entidad </t>
  </si>
  <si>
    <t xml:space="preserve">Omisión en la obligación de impulsar acción judicial para cobrar clausula penal u otros perjuicios </t>
  </si>
  <si>
    <t xml:space="preserve">Contratación de bienes o servicios </t>
  </si>
  <si>
    <t xml:space="preserve">Contratación de bienes y servicios no relacionados con las funciones de la Entidad y que no generan utilidad </t>
  </si>
  <si>
    <t xml:space="preserve">Contratación de bienes </t>
  </si>
  <si>
    <t>Compra o inversión en bienes innecesarios o suntuosos</t>
  </si>
  <si>
    <t xml:space="preserve">Contratación de estudios y diseños </t>
  </si>
  <si>
    <t>Estudios y diseños recibidos y pagados y que no cumplen condiciones de calidad</t>
  </si>
  <si>
    <t>Suscripción de contratos de estudios y diseños</t>
  </si>
  <si>
    <t>Estudios y diseños con amparo de calidad vencido al momento de contratar la obra y/o al momento de la ocurrencia</t>
  </si>
  <si>
    <t>Suscripción de contratos</t>
  </si>
  <si>
    <t xml:space="preserve">Sobrecostos en precios contractuales </t>
  </si>
  <si>
    <t xml:space="preserve">Pagos efectuados a causa de riesgos previsibles que debieron ser asignados al contratista en la matriz de riesgos previsibles y no se le asignaron    </t>
  </si>
  <si>
    <t xml:space="preserve">No incluir en el contrato de seguros -amparo de bienes de la entidad- todos los bienes muebles e inmuebles de la entidad </t>
  </si>
  <si>
    <t xml:space="preserve">No exigir garantía única de cumplimiento contractual </t>
  </si>
  <si>
    <t xml:space="preserve">Suscripción de contratos respecto de los cuales la ley establece un cubrimiento mínimo en los amparos de la garantía única de cumplimiento </t>
  </si>
  <si>
    <t xml:space="preserve">Exigir garantía única de cumplimiento contractual con un cubrimiento inferior al exigido por la ley </t>
  </si>
  <si>
    <t xml:space="preserve">Pagos efectuados a contratistas </t>
  </si>
  <si>
    <t xml:space="preserve">Pagar bienes, servicios u obras a pesar de no cumplir las condiciones de calidad. </t>
  </si>
  <si>
    <t xml:space="preserve">Constancias de recibo a satisfacción de bienes, servicios u obras, firmadas por supervisor o interventor </t>
  </si>
  <si>
    <t>Bienes, servicios u obras inconclusos, infuncionales y/o que no brindan utilidad o beneficio</t>
  </si>
  <si>
    <t xml:space="preserve"> Modificaciones contractuales firmadas </t>
  </si>
  <si>
    <t>Modificaciones contractuales cuyas causas son imputables al contratista total o parcialmente y cuyos costos colaterales asume la Entidad contratante</t>
  </si>
  <si>
    <t xml:space="preserve">Giros efectuados por concepto de anticipo contractual </t>
  </si>
  <si>
    <t>Mal manejo o fallas en la legalización de anticipos, no amortización del anticipo</t>
  </si>
  <si>
    <t>Giros efectuados por concepto de anticipo contractual</t>
  </si>
  <si>
    <t>Rendimientos financieros de recursos de anticipo o de cualquier recurso público no devueltos al tesoro público</t>
  </si>
  <si>
    <t>Reconocimiento y pago de desequilibrio contractual</t>
  </si>
  <si>
    <t>Reconocimiento y pago de desequilibrio contractual por causa imputable a la Entidad</t>
  </si>
  <si>
    <t xml:space="preserve">Firma de actas contractuales de recibo parcial o final </t>
  </si>
  <si>
    <t>Errores o imprecisiones en las actas de recibo parcial o final</t>
  </si>
  <si>
    <t>Firma de adiciones de ítems, actividades o productos no previstos (contratos adicionales)</t>
  </si>
  <si>
    <t>Adición de ítem, actividad o producto no previsto sin estudio de mercado y/o con sobrecosto</t>
  </si>
  <si>
    <t>Firma de adiciones de ítems, actividades o productos inicialmente previstos (adiciones)</t>
  </si>
  <si>
    <t>Mayores cantidades reconocidas y pagadas con valores unitarios superiores al pactado en el contrato</t>
  </si>
  <si>
    <t xml:space="preserve">Actos administrativos sancionatorios contractuales emitidos y ejecutoriados </t>
  </si>
  <si>
    <t xml:space="preserve">Cuantificación errada de multa o clausula penal </t>
  </si>
  <si>
    <t xml:space="preserve">Obras recibidas a satisfacción </t>
  </si>
  <si>
    <t>Colapso o fallas en la estabilidad de la obra</t>
  </si>
  <si>
    <t>Pagos finales efectuados a contratistas</t>
  </si>
  <si>
    <t>Ejecución de un alcance inferior al contratado y pago total del contrato</t>
  </si>
  <si>
    <t xml:space="preserve">Actas de recibo final a satisfacción firmadas </t>
  </si>
  <si>
    <t>Infuncionalidad de lo ejecutado</t>
  </si>
  <si>
    <t xml:space="preserve">Contratos finalizados </t>
  </si>
  <si>
    <t>Bienes, servicios u obras inconclusas y/o que no brindan utilidad o beneficio</t>
  </si>
  <si>
    <t xml:space="preserve">Inadecuada deducción de impuestos, tasas o contribuciones al contratista </t>
  </si>
  <si>
    <t xml:space="preserve">Pagos por concepto de comisión a éxito </t>
  </si>
  <si>
    <t>Pago de comisiones a éxito sin debida justificación</t>
  </si>
  <si>
    <t xml:space="preserve">Actas de liquidación suscritas </t>
  </si>
  <si>
    <t>Suscripción de acta de liquidación con imprecisiones de fondo</t>
  </si>
  <si>
    <t>Actas de liquidación suscritas</t>
  </si>
  <si>
    <t xml:space="preserve">Suscripción de acta de liquidación sin relacionar las sanciones impuestas al contratistas </t>
  </si>
  <si>
    <t>Contratos finalizados en los que se contemplaba o requería liquidación.</t>
  </si>
  <si>
    <t>Pérdida de competencia para liquidar por vencimiento del plazo legal, con saldos a favor de la Entidad</t>
  </si>
  <si>
    <t>Liquidación de mutuo acuerdo con recibo a satisfacción, habiendo imprecisiones o falsedades</t>
  </si>
  <si>
    <t xml:space="preserve">Bienes u obras recibidas a satisfacción </t>
  </si>
  <si>
    <t>Deterioro del bien u obra por indebido mantenimiento</t>
  </si>
  <si>
    <t>Actas de recibo final a satisfacción firmadas</t>
  </si>
  <si>
    <t>Suscripción de acta de recibo final  con imprecisiones de fondo</t>
  </si>
  <si>
    <t xml:space="preserve">Reintegro de saldos a favor de la entidad o pagos por parte de deudores </t>
  </si>
  <si>
    <t>Reintegro de saldos a favor de la entidad sin indexación (reintegro sin actualización del dinero en el tiempo)</t>
  </si>
  <si>
    <t xml:space="preserve">Predios adquiridos </t>
  </si>
  <si>
    <t>Adquisición de predios sin las especificaciones técnicas requeridas</t>
  </si>
  <si>
    <t xml:space="preserve">Pérdida de tenencia de bienes de la entidad </t>
  </si>
  <si>
    <t>Pérdida de la tenencia de bienes inmuebles de la Entidad</t>
  </si>
  <si>
    <t xml:space="preserve">Pago de subsidios, transferencias o beneficios a particulares </t>
  </si>
  <si>
    <t>Bases de datos con falencias de información que genera pagos de subsidios u otros beneficios sin el cumplimiento de requisitos y condiciones</t>
  </si>
  <si>
    <t>Pago de subsidios, transferencias o beneficios a particulares</t>
  </si>
  <si>
    <t>Pago de subsidio u otros beneficios a personas fallecidas</t>
  </si>
  <si>
    <t>Pago de subsidios u otros beneficios a personas que no tienen derecho a los mismos a la luz de requisitos de ley</t>
  </si>
  <si>
    <t>Pago de subsidios por encima del beneficio otorgado</t>
  </si>
  <si>
    <t xml:space="preserve">Deudas a favor de la entidad </t>
  </si>
  <si>
    <t xml:space="preserve">Vencimiento de plazos para la labor de cobro directo (persuasivo o coactivo) o judicial </t>
  </si>
  <si>
    <t xml:space="preserve">* Tomado de Anexo 1. Guía para la administración del riesgo y el diseño de controles en entidades públicas versión 6 noviembre 2022, emitida por el DAFP </t>
  </si>
  <si>
    <t xml:space="preserve">TABLA DE PROBABILIDAD </t>
  </si>
  <si>
    <t>NIVEL</t>
  </si>
  <si>
    <t xml:space="preserve">FISCAL </t>
  </si>
  <si>
    <t xml:space="preserve">DESCRIPCIÓN </t>
  </si>
  <si>
    <t>CRITERIO</t>
  </si>
  <si>
    <t>Veces al año</t>
  </si>
  <si>
    <t>Veces al mes</t>
  </si>
  <si>
    <t>Veces al día</t>
  </si>
  <si>
    <t>MUY ALTA</t>
  </si>
  <si>
    <t>X</t>
  </si>
  <si>
    <t xml:space="preserve">Muy alta probabilidad de ocurrencia </t>
  </si>
  <si>
    <r>
      <rPr>
        <b/>
        <sz val="11"/>
        <rFont val="Humanst521 BT"/>
        <family val="2"/>
      </rPr>
      <t>Se presenta con alta frecuencia</t>
    </r>
    <r>
      <rPr>
        <sz val="11"/>
        <rFont val="Humanst521 BT"/>
        <family val="2"/>
      </rPr>
      <t xml:space="preserve">
El proceso, actividad o situación que conlleva al riesgo se realiza 240 o más veces al año</t>
    </r>
  </si>
  <si>
    <t>El proceso, actividad o situación que conlleva al riesgo se realiza 1 vez al día o más</t>
  </si>
  <si>
    <t>Alta probabilidad de ocurrencia</t>
  </si>
  <si>
    <r>
      <rPr>
        <b/>
        <sz val="11"/>
        <rFont val="Humanst521 BT"/>
        <family val="2"/>
      </rPr>
      <t xml:space="preserve">Se presenta con frecuencia </t>
    </r>
    <r>
      <rPr>
        <sz val="11"/>
        <rFont val="Humanst521 BT"/>
        <family val="2"/>
      </rPr>
      <t xml:space="preserve">
El proceso, actividad o situación que conlleva al riesgo se realiza más de 48 y menos de 240 veces al año</t>
    </r>
  </si>
  <si>
    <t>El proceso, actividad o situación que conlleva al riesgo se realiza 2 a 5 veces a la semana</t>
  </si>
  <si>
    <t>MEDIA</t>
  </si>
  <si>
    <t xml:space="preserve">Mediana probabilidad de ocurrencia </t>
  </si>
  <si>
    <r>
      <rPr>
        <b/>
        <sz val="11"/>
        <rFont val="Humanst521 BT"/>
        <family val="2"/>
      </rPr>
      <t>Se presenta con alguna frecuencia</t>
    </r>
    <r>
      <rPr>
        <sz val="11"/>
        <rFont val="Humanst521 BT"/>
        <family val="2"/>
      </rPr>
      <t xml:space="preserve">
El proceso, actividad o situación que conlleva al riesgo se realiza de 12 a 48 veces al año</t>
    </r>
  </si>
  <si>
    <t>El proceso, actividad o situación que conlleva al riesgo se realiza 1 a 4 veces al mes</t>
  </si>
  <si>
    <t>Baja probabilidad de ocurrencia</t>
  </si>
  <si>
    <r>
      <rPr>
        <b/>
        <sz val="11"/>
        <rFont val="Humanst521 BT"/>
        <family val="2"/>
      </rPr>
      <t>Se presenta con escasa frecuencia</t>
    </r>
    <r>
      <rPr>
        <sz val="11"/>
        <rFont val="Humanst521 BT"/>
        <family val="2"/>
      </rPr>
      <t xml:space="preserve">
El proceso, actividad o situación que conlleva al riesgo se realiza más de 2 y menos de 12 veces al año</t>
    </r>
  </si>
  <si>
    <t>MUY BAJA</t>
  </si>
  <si>
    <t xml:space="preserve">Difícil que ocurra </t>
  </si>
  <si>
    <r>
      <rPr>
        <b/>
        <sz val="11"/>
        <rFont val="Humanst521 BT"/>
        <family val="2"/>
      </rPr>
      <t>Es improbable que el acontecimiento se materialice o nunca ha ocurrido.</t>
    </r>
    <r>
      <rPr>
        <sz val="11"/>
        <rFont val="Humanst521 BT"/>
        <family val="2"/>
      </rPr>
      <t xml:space="preserve">
El proceso, actividad o situación que conlleva al riesgo se realiza máximo 2</t>
    </r>
    <r>
      <rPr>
        <sz val="11"/>
        <color rgb="FFFF0000"/>
        <rFont val="Humanst521 BT"/>
        <family val="2"/>
      </rPr>
      <t xml:space="preserve"> </t>
    </r>
    <r>
      <rPr>
        <sz val="11"/>
        <rFont val="Humanst521 BT"/>
        <family val="2"/>
      </rPr>
      <t>veces al año</t>
    </r>
  </si>
  <si>
    <t>TABLA DE IMPACTO</t>
  </si>
  <si>
    <t>DESCRIPTOR</t>
  </si>
  <si>
    <t>TIPO</t>
  </si>
  <si>
    <t>CATASTRÓFICO</t>
  </si>
  <si>
    <t xml:space="preserve">Impacto catastrófico; de la materialización del riesgo representado en efectos graves y permanentes. </t>
  </si>
  <si>
    <r>
      <rPr>
        <b/>
        <sz val="11"/>
        <rFont val="Humanst521 BT"/>
        <family val="2"/>
      </rPr>
      <t>ECONÓMICO</t>
    </r>
    <r>
      <rPr>
        <sz val="11"/>
        <rFont val="Humanst521 BT"/>
        <family val="2"/>
      </rPr>
      <t xml:space="preserve">
Afectación económica mayor a 500 SMLMV
Pérdida total de información relevante para la toma de decisiones y el funcionamiento de la Universidad, sin opción de recuperación. 
Falta de información o de medios para su procesamiento para el análisis y toma de decisiones institucionales. </t>
    </r>
  </si>
  <si>
    <r>
      <rPr>
        <b/>
        <sz val="11"/>
        <rFont val="Humanst521 BT"/>
        <family val="2"/>
      </rPr>
      <t>INSTITUCIONAL</t>
    </r>
    <r>
      <rPr>
        <sz val="11"/>
        <rFont val="Humanst521 BT"/>
        <family val="2"/>
      </rPr>
      <t xml:space="preserve">
Incumplimiento de las metas y objetivos estratégicos de la Universidad. 
Pérdida de reconocimiento como institución de educación superior de alta calidad.  
Exposición negativa de la Universidad en medios de comunicación pública nacional o internacional, relacionados con actos de corrupción o disciplinarios comprobados. 
Cierre total por más de cinco (5) días de las actividades de la Universidad.</t>
    </r>
  </si>
  <si>
    <r>
      <rPr>
        <b/>
        <sz val="11"/>
        <rFont val="Humanst521 BT"/>
        <family val="2"/>
      </rPr>
      <t xml:space="preserve">SEGURIDAD Y SALUD EN EL TRABAJO (SST) Y MEDIO AMBIENTE
</t>
    </r>
    <r>
      <rPr>
        <sz val="11"/>
        <rFont val="Humanst521 BT"/>
        <family val="2"/>
      </rPr>
      <t>Daños ambientales irreversibles.
Accidentes o enfermedades laborales que generen muerte en el funcionario originada por siniestro a causa de incumplimiento de la normatividad en SST. 
Cierre de la Institución y/o multas mayores o iguales a 501 SMMLV, derivado del incumplimiento de la normativa en SST. 
Emergencia que requiera del apoyo de más de un Organismo de Socorro Externo y de un Organismo del Estado (ejm. terremoto).</t>
    </r>
  </si>
  <si>
    <t xml:space="preserve">Impacto mayor; cuando el efecto de la materialización del riesgo representa situaciones graves de carácter temporal pero significativos para la Universidad </t>
  </si>
  <si>
    <r>
      <rPr>
        <b/>
        <sz val="11"/>
        <rFont val="Humanst521 BT"/>
        <family val="2"/>
      </rPr>
      <t>ECONÓMICO</t>
    </r>
    <r>
      <rPr>
        <sz val="11"/>
        <rFont val="Humanst521 BT"/>
        <family val="2"/>
      </rPr>
      <t xml:space="preserve">
Afectación económica entre 100 y 500 SMLMV
Pérdida parcial de información relevante para el funcionamiento de la Universidad, sin opción de recuperación. 
Inoportunidad en el reporte de </t>
    </r>
    <r>
      <rPr>
        <u/>
        <sz val="11"/>
        <rFont val="Humanst521 BT"/>
        <family val="2"/>
      </rPr>
      <t>información</t>
    </r>
    <r>
      <rPr>
        <sz val="11"/>
        <rFont val="Humanst521 BT"/>
        <family val="2"/>
      </rPr>
      <t>, afectando la  toma de decisiones a nivel institucional.</t>
    </r>
  </si>
  <si>
    <r>
      <rPr>
        <b/>
        <sz val="11"/>
        <rFont val="Humanst521 BT"/>
        <family val="2"/>
      </rPr>
      <t>INSTITUCIONAL</t>
    </r>
    <r>
      <rPr>
        <sz val="11"/>
        <rFont val="Humanst521 BT"/>
        <family val="2"/>
      </rPr>
      <t xml:space="preserve">
Desviación importante en el comportamiento esperado de alguno de los objetivos estratégicos de la Universidad.
Pérdida de credibilidad de la Universidad en su zona regional de impacto. 
Exposición negativa de la Universidad en medios de comunicación pública nacional o internacional. 
Interrupción por tres a cinco días de las actividades de la Universidad.
Reclamaciones o quejas de los usuarios que podrían implicar una denuncia ante los entes de control, o pueden resultar en una demanda para la institución.</t>
    </r>
  </si>
  <si>
    <r>
      <rPr>
        <b/>
        <sz val="11"/>
        <rFont val="Humanst521 BT"/>
        <family val="2"/>
      </rPr>
      <t>SEGURIDAD Y SALUD EN EL TRABAJO (SST) Y MEDIO AMBIENTE</t>
    </r>
    <r>
      <rPr>
        <sz val="11"/>
        <rFont val="Humanst521 BT"/>
        <family val="2"/>
      </rPr>
      <t xml:space="preserve">
Daños ambientales reversibles que requieren implementación de planes de mitigación.
Accidentes de trabajo con lesiones graves o enfermedades laborales que generen una pérdida de capacidad laboral debidamente certificada por la autoridad competente superior al 50%.
Parálisis o suspensión inmediata de trabajos o actividades y/o multas de hasta 500 SMMLV por incumplimiento de la normativa en SST.
Emergencia que requiera el apoyo de un Organismo de Socorro Externo (ejm. incendio con intervención de bomberos).</t>
    </r>
  </si>
  <si>
    <t>Impacto moderado; se representa en efectos menores o locales al momento de la materialización del riesgo</t>
  </si>
  <si>
    <r>
      <rPr>
        <b/>
        <sz val="11"/>
        <rFont val="Humanst521 BT"/>
        <family val="2"/>
      </rPr>
      <t>ECONÓMICO</t>
    </r>
    <r>
      <rPr>
        <sz val="11"/>
        <rFont val="Humanst521 BT"/>
        <family val="2"/>
      </rPr>
      <t xml:space="preserve">
Afectación económica entre 50 y 100 SMLMV
Pérdida parcial de información relevante para el funcionamiento de la Universidad, con  opción de recuperación
Inoportunidad en el reporte de</t>
    </r>
    <r>
      <rPr>
        <b/>
        <sz val="11"/>
        <rFont val="Humanst521 BT"/>
        <family val="2"/>
      </rPr>
      <t xml:space="preserve"> </t>
    </r>
    <r>
      <rPr>
        <u/>
        <sz val="11"/>
        <rFont val="Humanst521 BT"/>
        <family val="2"/>
      </rPr>
      <t>información</t>
    </r>
    <r>
      <rPr>
        <sz val="11"/>
        <rFont val="Humanst521 BT"/>
        <family val="2"/>
      </rPr>
      <t xml:space="preserve">, afectando la  toma de decisiones en los procesos.  </t>
    </r>
  </si>
  <si>
    <r>
      <rPr>
        <b/>
        <sz val="11"/>
        <rFont val="Humanst521 BT"/>
        <family val="2"/>
      </rPr>
      <t>INSTITUCIONAL</t>
    </r>
    <r>
      <rPr>
        <sz val="11"/>
        <rFont val="Humanst521 BT"/>
        <family val="2"/>
      </rPr>
      <t xml:space="preserve">
Desviación en el comportamiento esperado en los objetivos o metas de los proyectos de gestión institucionales. 
Pérdida de credibilidad de la Universidad a nivel interinstitucional.  
Exposición negativa de la Universidad en medios en medios de comunicación regional. 
Interrupción por uno o dos días de las actividades de la Universidad.
Reclamaciones por parte de algún miembro de la comunidad o proveedor, que afectan la relación con la Universidad. </t>
    </r>
  </si>
  <si>
    <r>
      <rPr>
        <b/>
        <sz val="11"/>
        <rFont val="Humanst521 BT"/>
        <family val="2"/>
      </rPr>
      <t>SEGURIDAD Y SALUD EN EL TRABAJO (SST) Y MEDIO AMBIENTE</t>
    </r>
    <r>
      <rPr>
        <sz val="11"/>
        <rFont val="Humanst521 BT"/>
        <family val="2"/>
      </rPr>
      <t xml:space="preserve">
Daños ambientales reversibles que requieren implementación de acciones de mitigación concretos 
Accidentes de trabajo con lesiones graves o enfermedades laborales que generan pérdida de capacidad laboral debidamente certificada por la autoridad competente superior al 5% e inferior al 49.9%. 
Formulación de plan de mejoramiento solicitado por el Ministerio del Trabajo por incumplimiento de la normativa. 
Emergencia que requiera intervención de los recursos humanos y logísticos propios de la Universidad (ejm. Activación de brigada de emergencias, uso de extintores de otras unidades)</t>
    </r>
  </si>
  <si>
    <t>N.A.</t>
  </si>
  <si>
    <t xml:space="preserve">Impacto menor; se representa en efectos  que se superan en periodos de tiempo menor a 24 horas. </t>
  </si>
  <si>
    <r>
      <rPr>
        <b/>
        <sz val="11"/>
        <rFont val="Humanst521 BT"/>
        <family val="2"/>
      </rPr>
      <t>ECONÓMICO</t>
    </r>
    <r>
      <rPr>
        <sz val="11"/>
        <rFont val="Humanst521 BT"/>
        <family val="2"/>
      </rPr>
      <t xml:space="preserve">
Afectación económica entre 10 y 50 SMLMV
Pérdida de datos relevante para el funcionamiento de la Universidad,  que requieren reprocesos de tabulación. 
Inoportunidad en el reporte de </t>
    </r>
    <r>
      <rPr>
        <u/>
        <sz val="11"/>
        <rFont val="Humanst521 BT"/>
        <family val="2"/>
      </rPr>
      <t>datos</t>
    </r>
    <r>
      <rPr>
        <sz val="11"/>
        <rFont val="Humanst521 BT"/>
        <family val="2"/>
      </rPr>
      <t xml:space="preserve"> para la toma de decisiones en los procesos. </t>
    </r>
  </si>
  <si>
    <r>
      <rPr>
        <b/>
        <sz val="11"/>
        <rFont val="Humanst521 BT"/>
        <family val="2"/>
      </rPr>
      <t>INSTITUCIONAL</t>
    </r>
    <r>
      <rPr>
        <sz val="11"/>
        <rFont val="Humanst521 BT"/>
        <family val="2"/>
      </rPr>
      <t xml:space="preserve">
Desviación en el comportamiento esperado en uno de los objetivos o metas de los programas o proyectos de gestión de la unidad. 
Pérdida de credibilidad de la Universidad a nivel local. 
Exposición negativa de la Universidad en redes sociales. 
Interrupción por menos de 8 horas de las actividades de la Universidad.</t>
    </r>
  </si>
  <si>
    <r>
      <rPr>
        <b/>
        <sz val="11"/>
        <rFont val="Humanst521 BT"/>
        <family val="2"/>
      </rPr>
      <t>SEGURIDAD Y SALUD EN EL TRABAJO (SST) Y MEDIO AMBIENTE</t>
    </r>
    <r>
      <rPr>
        <sz val="11"/>
        <rFont val="Humanst521 BT"/>
        <family val="2"/>
      </rPr>
      <t xml:space="preserve">
Daños ambientales reversibles que requieren acciones correctivas de resultado inmediato. 
Accidentes de trabajo con lesiones o enfermedades laborales que generen incapacidad médica o pérdida de capacidad laboral debidamente certificada por la autoridad competente inferior al 5%.
Formulación de plan de mejoramiento en conjunto con la ARL por incumplimiento de la normativa de SST.
Emergencias que requiera intervención de los recursos humanos y logísticos propios de la unidad (ejm. Activación de un extintor del área para control de un conato).</t>
    </r>
  </si>
  <si>
    <t xml:space="preserve">Impacto leve o insignificante; se representa en efectos nulos o reducidos y se evidencia únicamente en actividades propias del proceso. </t>
  </si>
  <si>
    <r>
      <rPr>
        <b/>
        <sz val="11"/>
        <rFont val="Humanst521 BT"/>
        <family val="2"/>
      </rPr>
      <t>ECONÓMICO</t>
    </r>
    <r>
      <rPr>
        <sz val="11"/>
        <rFont val="Humanst521 BT"/>
        <family val="2"/>
      </rPr>
      <t xml:space="preserve">
Afectación económica menor a 10 SMLMV .
Pérdida mínima de datos relevante para el funcionamiento de la Universidad,  que pueden reconstruirse con procesos sencillos.  
Inoportunidad en el reporte de </t>
    </r>
    <r>
      <rPr>
        <u/>
        <sz val="11"/>
        <rFont val="Humanst521 BT"/>
        <family val="2"/>
      </rPr>
      <t>datos</t>
    </r>
    <r>
      <rPr>
        <sz val="11"/>
        <rFont val="Humanst521 BT"/>
        <family val="2"/>
      </rPr>
      <t xml:space="preserve"> pero no afecta la toma de decisiones. </t>
    </r>
  </si>
  <si>
    <r>
      <rPr>
        <b/>
        <sz val="11"/>
        <rFont val="Humanst521 BT"/>
        <family val="2"/>
      </rPr>
      <t>INSTITUCIONAL</t>
    </r>
    <r>
      <rPr>
        <sz val="11"/>
        <rFont val="Humanst521 BT"/>
        <family val="2"/>
      </rPr>
      <t xml:space="preserve">
Desviación en el comportamiento esperado en las metas de operación del proceso. 
Disminución de la credibilidad del proceso a nivel interno de la institución. 
No hay interrupción de las actividades de la Universidad.</t>
    </r>
  </si>
  <si>
    <r>
      <rPr>
        <b/>
        <sz val="11"/>
        <rFont val="Humanst521 BT"/>
        <family val="2"/>
      </rPr>
      <t xml:space="preserve">SEGURIDAD Y SALUD EN EL TRABAJO (SST) Y MEDIO AMBIENTE
</t>
    </r>
    <r>
      <rPr>
        <sz val="11"/>
        <rFont val="Humanst521 BT"/>
        <family val="2"/>
      </rPr>
      <t>No se reportan daños ambientales, lesiones o situaciones de emergencia. 
Incidentes laborales que no generan lesión en el trabajador.  
Formulación de acciones derivadas de oportunidades de mejora identificadas en auditorias internas en temas relacionados con SST.</t>
    </r>
  </si>
  <si>
    <t xml:space="preserve">A continuación se muestran las zonas de riesgo según el nivel de severidad, resultado de la combinación entre la probabilidad y el impacto. </t>
  </si>
  <si>
    <t xml:space="preserve">MAPA DE CALOR </t>
  </si>
  <si>
    <t>INSIGNIFICANTE 
(1)</t>
  </si>
  <si>
    <t>MENOR 
(2)</t>
  </si>
  <si>
    <t>MODERADO 
(3)</t>
  </si>
  <si>
    <t>MAYOR 
(4)</t>
  </si>
  <si>
    <t>CATASTRÓFICO 
(5)</t>
  </si>
  <si>
    <r>
      <t xml:space="preserve">Teniendo en cuenta el resultado del riesgo INHERENTE (Etapa II), la herramienta automáticamente ubica el consecutivo (Rn) del riesgo en la casilla correspondiente en la pestaña denominada </t>
    </r>
    <r>
      <rPr>
        <b/>
        <sz val="11"/>
        <color theme="1"/>
        <rFont val="Humanst521 BT"/>
        <family val="2"/>
      </rPr>
      <t>Resultado Mapa de Calor</t>
    </r>
    <r>
      <rPr>
        <sz val="11"/>
        <color theme="1"/>
        <rFont val="Humanst521 BT"/>
        <family val="2"/>
      </rPr>
      <t xml:space="preserve">. Adicionalmente, una vez se realiza la valoración de controles, la herramienta también ubica automáricamente el consecutivo (Rn) del riesgo en el mapa de calor del riesgo residual. </t>
    </r>
  </si>
  <si>
    <t xml:space="preserve">IDENTIFICACIÓN Y VALORACIÓN DE CONTROLES </t>
  </si>
  <si>
    <t>EFICIENCIA DE LA IMPLEMENTACIÓN  DEL CONTROL SEGÚN ATRIBUTOS</t>
  </si>
  <si>
    <t>TRATAMIENTO DEL RIESGO RESIDUAL</t>
  </si>
  <si>
    <t xml:space="preserve">La siguiente tabla muestra el tipo de gestión que se debe adelantar frente al riesgo residual </t>
  </si>
  <si>
    <t xml:space="preserve">CARACTERÍSTICAS </t>
  </si>
  <si>
    <t>TIPO DE CONTROL</t>
  </si>
  <si>
    <t>FUNCIÓN</t>
  </si>
  <si>
    <t>VERBOS PARA LA REDACCIÓN SEGÚN TIPO DE  CONTROL</t>
  </si>
  <si>
    <t xml:space="preserve">AUTOMÁTICO 
(25%) </t>
  </si>
  <si>
    <t>MANUAL 
(15%)</t>
  </si>
  <si>
    <t>EFECTO DEL CONTROL</t>
  </si>
  <si>
    <t xml:space="preserve">RIESGO RESIDUAL </t>
  </si>
  <si>
    <t>UBICACIÓN EN EL MAPA DE CALOR</t>
  </si>
  <si>
    <t>ZONA DE RIESGO</t>
  </si>
  <si>
    <t>ACCIONES A IMPLEMENTAR</t>
  </si>
  <si>
    <t>Atributos de eficiencia</t>
  </si>
  <si>
    <t>Tipo</t>
  </si>
  <si>
    <t xml:space="preserve">Preventivo </t>
  </si>
  <si>
    <r>
      <t xml:space="preserve">Aquellos que actúan para eliminar las causas del riesgo para prevenir su ocurrencia o materialización.
Control accionado en la </t>
    </r>
    <r>
      <rPr>
        <u/>
        <sz val="11"/>
        <color theme="1"/>
        <rFont val="Humanst521 BT"/>
        <family val="2"/>
      </rPr>
      <t xml:space="preserve">entrada del proceso y antes </t>
    </r>
    <r>
      <rPr>
        <sz val="11"/>
        <color theme="1"/>
        <rFont val="Humanst521 BT"/>
        <family val="2"/>
      </rPr>
      <t>de que se realice la actividad originadora del riesgo, se busca establecer las condiciones que aseguren el resultado final esperado.
Efecto sobre la probabilidad de ocurrencia del riesgo.</t>
    </r>
  </si>
  <si>
    <t>PREVENTIVO 
(25%)</t>
  </si>
  <si>
    <t>* Evitar eventualidades.
* Prevenir errores, omisiones o actos inapropiados.
* Tratar el riesgo desde el origen (causas y agentes generadores).</t>
  </si>
  <si>
    <t>* Procedimientos documentados y aplicados
* Referentes normativos
* Personal calificado
* Segregación de funciones y niveles de autorización
* Chequeos de validación
* Seguimientos periódicos
* Validación de credenciales 
* Validaciones en sistemas</t>
  </si>
  <si>
    <t>Comparar 
Conciliar
Cotejar
Revisar
Validar
Verificar</t>
  </si>
  <si>
    <t>Probabilidad</t>
  </si>
  <si>
    <t>Aceptación de riesgo</t>
  </si>
  <si>
    <t>ASUMIR</t>
  </si>
  <si>
    <t xml:space="preserve">NO requiere Plan de Acción  </t>
  </si>
  <si>
    <t>Detectivo</t>
  </si>
  <si>
    <r>
      <t>Aquellos que registran un evento después que se presenta; sirve para descubrir resultados no previstos, desviaciones al proceso o alertar sobre la presencia de un riesgo.
Control accionado</t>
    </r>
    <r>
      <rPr>
        <u/>
        <sz val="11"/>
        <color theme="1"/>
        <rFont val="Humanst521 BT"/>
        <family val="2"/>
      </rPr>
      <t xml:space="preserve"> durante</t>
    </r>
    <r>
      <rPr>
        <sz val="11"/>
        <color theme="1"/>
        <rFont val="Humanst521 BT"/>
        <family val="2"/>
      </rPr>
      <t xml:space="preserve"> la ejecución del proceso. Estos controles detectan el riesgo, pero generan reprocesos.
Efecto sobre la probabilidad de ocurrencia del riesgo. </t>
    </r>
  </si>
  <si>
    <t>DETECTIVO 
(15%)</t>
  </si>
  <si>
    <t>* Detectar errores, omisiones o actos inapropiados ocurridos.
* Identifica el error pero no lo evita.</t>
  </si>
  <si>
    <t>* Conciliaciones
* Puntos de chequeo
* Doble verificación de cálculos
* Auditorías
* Sistemas de detección</t>
  </si>
  <si>
    <t>Tolerancia al riesgo</t>
  </si>
  <si>
    <t>ACEPTAR</t>
  </si>
  <si>
    <t>Acciones encaminadas a mantener y fortalecer los controles existentes Requiere Plan de Acción para riesgos de corrupción y para los demás según análisis del proceso.</t>
  </si>
  <si>
    <t>Correctivo</t>
  </si>
  <si>
    <r>
      <t xml:space="preserve">Aquellos que permiten el restablecimiento de la actividad, después de ser detectado un evento no deseable; también la modificación de las acciones que propiciaron su ocurrencia.
Control accionado en la </t>
    </r>
    <r>
      <rPr>
        <u/>
        <sz val="11"/>
        <color theme="1"/>
        <rFont val="Humanst521 BT"/>
        <family val="2"/>
      </rPr>
      <t>salida del proceso y después</t>
    </r>
    <r>
      <rPr>
        <sz val="11"/>
        <color theme="1"/>
        <rFont val="Humanst521 BT"/>
        <family val="2"/>
      </rPr>
      <t xml:space="preserve"> de que se materializa el riesgo. Estos controles tienen costos implícitos.
Efecto sobre el impacto frente a la materialización del riesgo. </t>
    </r>
  </si>
  <si>
    <t>CORRECTIVO 
(10%)</t>
  </si>
  <si>
    <t>* Reducir el impacto ante la posible materialización de un riesgo.
* Corregir las eventualidades presentadas.
* Investigar y rectificar los errores y sus causas.</t>
  </si>
  <si>
    <t>* Seguros (pólizas)
* Actividades de contingencia
* Planes de emergencia
* Procedimientos o actividades de respaldo</t>
  </si>
  <si>
    <t>Ajustar
Anular
Corregir 
Reprocesar</t>
  </si>
  <si>
    <t>Impacto</t>
  </si>
  <si>
    <t>Administración de riesgos</t>
  </si>
  <si>
    <t>REDUCIR (MITIGAR - TRANSFERIR)</t>
  </si>
  <si>
    <t>Acciones encaminadas a fortalecer los controles existentes o crear nuevos controles, a través de acciones de mitigación, reducción o transferencia.
Requiere plan de acción</t>
  </si>
  <si>
    <t>Implementación</t>
  </si>
  <si>
    <t>Automático</t>
  </si>
  <si>
    <t xml:space="preserve">Controles que implican actividades de procesamiento o validación de información que se ejecutan por un sistema y/o aplicativo de manera automática sin la intervención de personas para su realización. Pueden ser controles de acceso, o de seguimiento, aprobaciones o ejecuciones que se realizan por algún sistema de información, generación de reportes o indicadores, sistemas de seguridad con scanner, sistemas de grabación, entre otros. Este tipo de controles suelen ser más efectivos en algunos ámbitos dada su complejidad. </t>
  </si>
  <si>
    <t>Nivel máximo de severidad</t>
  </si>
  <si>
    <t>Acciones encaminadas a mitigar, reducir, transferir, reemplazar, rediseñar o eliminar la actividad que origina el riesgo.
Requiere plan de acción</t>
  </si>
  <si>
    <t>Manual</t>
  </si>
  <si>
    <t>Controles que son ejecutados por una persona, tiene implícito el error humano. Pueden ser: Políticas de operación aplicables, autorizaciones a través de firmas o confirmaciones vía correo electrónico, archivos físicos, consecutivos, listas de chequeo, controles de seguridad con personal especializado, entre otros.</t>
  </si>
  <si>
    <t>* Atributos informativos</t>
  </si>
  <si>
    <t>Documentación</t>
  </si>
  <si>
    <t>Documentado</t>
  </si>
  <si>
    <t>Controles que están documentados en el proceso, ya sea en manuales, procedimientos, guías o cualquier otro documento propio del proceso.</t>
  </si>
  <si>
    <t>Sin documentar</t>
  </si>
  <si>
    <t>Identifica a los controles que pese a que se ejecutan en el proceso no se encuentran documentados en ningún documento propio del proceso.</t>
  </si>
  <si>
    <t>Frecuencia</t>
  </si>
  <si>
    <t xml:space="preserve">Diaria </t>
  </si>
  <si>
    <t>Todos los días</t>
  </si>
  <si>
    <t xml:space="preserve">Semanal </t>
  </si>
  <si>
    <t xml:space="preserve">Cada 7-8 días </t>
  </si>
  <si>
    <t>Quincenal</t>
  </si>
  <si>
    <t>Cada 15 días</t>
  </si>
  <si>
    <t xml:space="preserve">Mensual </t>
  </si>
  <si>
    <t>Una vez al Mes</t>
  </si>
  <si>
    <t>Bimestral</t>
  </si>
  <si>
    <t>Cada dos meses</t>
  </si>
  <si>
    <t xml:space="preserve">Trimestral </t>
  </si>
  <si>
    <t>Cada tres meses</t>
  </si>
  <si>
    <t xml:space="preserve">Semestral </t>
  </si>
  <si>
    <t xml:space="preserve">Cada seis meses </t>
  </si>
  <si>
    <t>Anual</t>
  </si>
  <si>
    <t xml:space="preserve">Cada año </t>
  </si>
  <si>
    <t>Bienal</t>
  </si>
  <si>
    <t xml:space="preserve">Cada dos años </t>
  </si>
  <si>
    <t>Cuando aplique</t>
  </si>
  <si>
    <t>Evidencia</t>
  </si>
  <si>
    <t>Con registro</t>
  </si>
  <si>
    <t xml:space="preserve">El control genera un registro que permite evidenciar su ejecución. </t>
  </si>
  <si>
    <t>Sin registro</t>
  </si>
  <si>
    <t>El control no genera un registro de su ejecución.</t>
  </si>
  <si>
    <r>
      <rPr>
        <b/>
        <i/>
        <sz val="11"/>
        <color theme="1"/>
        <rFont val="Humanst521 BT"/>
        <family val="2"/>
      </rPr>
      <t xml:space="preserve">*Nota: </t>
    </r>
    <r>
      <rPr>
        <i/>
        <sz val="11"/>
        <color theme="1"/>
        <rFont val="Humanst521 BT"/>
        <family val="2"/>
      </rPr>
      <t>Los atributos informativos solo permiten darle formalidad al control y su fin es el de conocer el entorno del control y complementar el análisis con elementos cualitativos; sin embargo, estos no tienen una incidencia directa en su efectividad.</t>
    </r>
  </si>
  <si>
    <t xml:space="preserve">PROCESOS/SUBPROCESO </t>
  </si>
  <si>
    <t>OBJETIVO DEL PROCESO</t>
  </si>
  <si>
    <t xml:space="preserve">Fecha de Actualización </t>
  </si>
  <si>
    <t>DIRECCIÓN INSTITUCIONAL</t>
  </si>
  <si>
    <t>Garantizar el cumplimiento de la Misión, Visión y Políticas Institucionales conforme a la normatividad aplicable y a las disposiciones del orden nacional.</t>
  </si>
  <si>
    <t>PROCESOS ESTRATÉGICOS</t>
  </si>
  <si>
    <t>PLANEACIÓN INSTITUCIONAL</t>
  </si>
  <si>
    <t>Asesorar y apoyar la planificación institucional, en el horizonte de la Misión, Visión, Objetivos y Políticas establecidas por el Consejo Superior, el Consejo Académico y el Rector.</t>
  </si>
  <si>
    <t xml:space="preserve">PI - Planeación Estratégica </t>
  </si>
  <si>
    <t>Asesorar y apoyar la planeación estratégica de la Universidad en el marco de los lineamientos establecidos por el Consejo Superior, el Consejo Académico y el Rector</t>
  </si>
  <si>
    <t>PI - UIAES</t>
  </si>
  <si>
    <t>Capturar, organizar, procesar y analizar la información primaria que la Universidad genera para satisfacer tanto los requerimientos de entes externos como las necesidades propias de la Universidad y la comunidad en general.</t>
  </si>
  <si>
    <t>SEGUIMIENTO INSTITUCIONAL</t>
  </si>
  <si>
    <t>Realizar seguimiento continuo a los procesos Estratégicos, Misionales, de Evaluación y Apoyo de la Universidad a través de un enfoque sistémico de auditorías internas; de igual forma, dar asesoría y acompañamiento en Administración del Riesgo y Planes de Mejoramiento. Así mismo, proporcionar valor agregado a la organización a través de recomendaciones con un alcance preventivo y de mejoramiento de los procesos. Además, apoyar la Solución de Conflictos administrativos y facilitar el flujo de información con Entes Externos.</t>
  </si>
  <si>
    <t>PROCESOS DE EVALUACIÓN</t>
  </si>
  <si>
    <t>GESTIÓN DE LA CALIDAD ACADÉMICA</t>
  </si>
  <si>
    <t>Garantizar el mejoramiento continuo de la calidad académica de la UIS.</t>
  </si>
  <si>
    <t>CA - Renovación de la Acreditación Institucional</t>
  </si>
  <si>
    <t>Evaluar la Calidad Académica de la UIS: Su Proyecto Institucional, sus procesos de formación, investigación y extensión; así como su organización y funcionamiento, según los lineamientos del Consejo Nacional de Acreditación.</t>
  </si>
  <si>
    <t>CA - Acreditación o Renovación de la Acreditación de Programas</t>
  </si>
  <si>
    <t>Evaluar la calidad de los programas académicos de la UIS: su proyecto educativo, sus procesos académicos, su organización y funcionamiento, sus logros, según los lineamientos del Consejo Nacional de Acreditación.</t>
  </si>
  <si>
    <t>CA - Gestión de Programas Académicos</t>
  </si>
  <si>
    <t>Garantizar que los programas académicos ofrecidos por la Universidad Industrial de Santander cumplen con las condiciones de calidad para su ofrecimiento y desarrollo.</t>
  </si>
  <si>
    <t xml:space="preserve">FORMACIÓN </t>
  </si>
  <si>
    <t>Garantizar el desarrollo de los Programas Académicos.</t>
  </si>
  <si>
    <t>PROCESOS
MISIONALES</t>
  </si>
  <si>
    <t>INVESTIGACIÓN</t>
  </si>
  <si>
    <t>Promover el desarrollo de las políticas de investigación y propiedad intelectual de la Universidad reafirmando la prioridad y el valor estratégico y misional que la Institución reconoce en estas actividades.</t>
  </si>
  <si>
    <t>IN - Gestión y Promoción de la Investigación</t>
  </si>
  <si>
    <t>Promover las condiciones adecuadas para el desarrollo de las actividades de investigación lideradas por la Comunidad Universitaria.</t>
  </si>
  <si>
    <t>IN - Gestión y Protección de la Propiedad Intelectual</t>
  </si>
  <si>
    <t>Coordinar y apoyar a nivel institucional las estrategias y programas relacionados con la propiedad intelectual, velando por el respeto, protección y aprovechamiento de los derechos de propiedad intelectual propios y de terceros.</t>
  </si>
  <si>
    <t>EXTENSIÓN</t>
  </si>
  <si>
    <t>Gestionar, fomentar y realizar seguimiento al registro de las actividades de extensión de la Universidad basado en el cumplimiento de los requisitos y procedimientos administrativos de la política de extensión según la normativa vigente.</t>
  </si>
  <si>
    <t xml:space="preserve">EX - Instituto de Lenguas </t>
  </si>
  <si>
    <t>Ofrecer con calidad UIS, programas y servicios de lenguas extranjeras atendiendo estándares nacionales e internacionales tanto a usuarios individuales como a empresas, instituciones educativas y a la comunidad universitaria en general.</t>
  </si>
  <si>
    <t xml:space="preserve">EX - Consultorio Jurídico </t>
  </si>
  <si>
    <t>Consolidar los conocimientos de los estudiantes de la carrera de Derecho y Ciencia Política a través de prácticas garantizando su formación, así como, la prestación del servicio social de asesoría jurídica y la promoción de mecanismos alternativos de resolución de conflictos a personas de escasos recursos económicos de la región, en las áreas del Derecho Penal, Familia, Público, Privado, laboral y líneas transversales.</t>
  </si>
  <si>
    <t>ADMISIONES Y REGISTRO ACADÉMICO</t>
  </si>
  <si>
    <t>Garantizar que las actividades de admisión de aspirantes y de registro académico se realicen de forma oportuna y confiable de acuerdo al calendario académico</t>
  </si>
  <si>
    <t>PROCESOS DE APOYO</t>
  </si>
  <si>
    <t>AR - Admisiones</t>
  </si>
  <si>
    <t>Dar a conocer y proporcionar información de los Programas Académicos ofrecidos en la Universidad y desarrollar las actividades relacionadas con la inscripción, selección y admisión de aspirantes de acuerdo a los parámetros establecidos por la Universidad.</t>
  </si>
  <si>
    <t>AR - Registro Académico</t>
  </si>
  <si>
    <t>Garantizar que la información académica se proporcione de manera oportuna, confiable y de acuerdo con lo estipulado en el Calendario Académico.</t>
  </si>
  <si>
    <t>CONTRATACIÓN</t>
  </si>
  <si>
    <t>Contratar, apoyar, asesorar y capacitar a las diferentes Unidades Académico Administrativas y a la Alta Dirección en el proceso de contratación de la Universidad Industrial de Santander conforme a los principios, políticas procedimientos, facultades y competencias estipuladas en el Estatuto de Contratación vigente, con su correspondiente reglamentación.</t>
  </si>
  <si>
    <t>CO - Operaciones Internacionales</t>
  </si>
  <si>
    <t>Asesorar y tramitar la adquisición de bienes y/o servicios internacionales, que requieran las diferentes Unidades Académico Administrativas y/o proyectos de la Universidad.</t>
  </si>
  <si>
    <t>JURÍDICO</t>
  </si>
  <si>
    <t>Asesorar y representar jurídicamente a la Universidad de forma oportuna y de acuerdo a la normatividad vigente, así como suministrar información y atender requerimientos solicitados por entes internos y/o externos.</t>
  </si>
  <si>
    <t>RELACIONES EXTERIORES</t>
  </si>
  <si>
    <t>Orientar, promover y desarrollar procesos de movilidad de personas, de intercambios de servicios y conocimientos y de cooperación interinstitucional, en los ámbitos nacional e internacional así como suministrar servicios encaminados a beneficiar la comunidad de egresados.</t>
  </si>
  <si>
    <t>RE - Programa de Egresados</t>
  </si>
  <si>
    <t>Coordinar actividades de formación e información dirigidas a la comunidad de Egresados UIS, con el fin de fortalecer el vínculo con la Universidad.</t>
  </si>
  <si>
    <t>BIBLIOTECA</t>
  </si>
  <si>
    <t>Satisfacer las necesidades de información científica, técnica y humanística de la comunidad universitaria, asegurando la disponibilidad de material bibliográfico.</t>
  </si>
  <si>
    <t>BI - Atención a Usuarios</t>
  </si>
  <si>
    <t>Satisfacer las necesidades de información científica, técnica y humanística asegurando el mantenimiento y disponibilidad de material bibliográfico, así como una adecuada orientación en los servicios y uso de los recursos bibliográficos a la comunidad universitaria.</t>
  </si>
  <si>
    <t>BI - Procesamiento Técnico</t>
  </si>
  <si>
    <t>Garantizar la adquisición continúa y oportuna del material bibliográfico pertinente, así como su procesamiento y disponibilidad.</t>
  </si>
  <si>
    <t>FINANCIERO</t>
  </si>
  <si>
    <t>Administrar eficientemente los recursos financieros de la Universidad.</t>
  </si>
  <si>
    <t>FI - Presupuesto</t>
  </si>
  <si>
    <t>Apoyar, verificar y coordinar los procesos de ejecución presupuestal.</t>
  </si>
  <si>
    <t>FI - Tesorería</t>
  </si>
  <si>
    <t>Verificar y realizar las actividades referentes al ingreso de dinero y pagos por la adquisición de bienes y servicios autorizados por las UAA.</t>
  </si>
  <si>
    <t>FI - Inventarios</t>
  </si>
  <si>
    <t>Orientar y coordinar las actividades de control de inventarios de los bienes de la Universidad.</t>
  </si>
  <si>
    <t>FI - Contabilidad</t>
  </si>
  <si>
    <t>Analizar, verificar y preparar la información para la elaboración de los estados financieros de la Universidad.</t>
  </si>
  <si>
    <t>FI - Recaudos</t>
  </si>
  <si>
    <t>Coordinar las actividades de Recaudo relacionadas con Cartera, Estampilla ProUIS y Liquidaciones de pregrado.</t>
  </si>
  <si>
    <t>PUBLICACIONES</t>
  </si>
  <si>
    <t>Ofrecer servicios editoriales, de artes gráficas y de difusión, mediante el uso de tecnologías y talento humano calificados, para contribuir a la generación del conocimiento y a la conservación y la reinterpretación de la cultura, de manera que sea accesible a la comunidad.</t>
  </si>
  <si>
    <t>PU - Gestión Administrativa y de Servicio al Cliente</t>
  </si>
  <si>
    <t>Realizar una adecuada orientación a nuestros clientes, asegurando la capacidad de cumplimiento de sus requisitos, la conformidad en la entrega del producto terminado y la gestión del cobro.</t>
  </si>
  <si>
    <t>PU - Editorial</t>
  </si>
  <si>
    <t>Contribuir a la visibilidad de la Universidad Industrial de Santander mediante la publicación, y divulgación de la producción intelectual de profesores, estudiantes y actores culturales de la región y del país con altos niveles de calidad.</t>
  </si>
  <si>
    <t>PU - Producción</t>
  </si>
  <si>
    <t>Garantizar los recursos, la ejecución de las actividades y las responsabilidades, necesarios para la realización de los productos, de acuerdo con las necesidades y expectativas de los clientes, y hacer seguimiento y control a la planificación realizada</t>
  </si>
  <si>
    <t>PU - Comercialización y Distribución</t>
  </si>
  <si>
    <t>Promover, distribuir y comercializar libros, material de apoyo pedagógico, revistas y productos fabricados por la División de Publicaciones, así como gestionar la compra y venta de productos institucionales, libros de otras editoriales y material de apoyo en general.</t>
  </si>
  <si>
    <t>SERVICIOS INFORMÁTICOS Y DE TELECOMUNICACIONES</t>
  </si>
  <si>
    <t xml:space="preserve">Gestionar y administrar los recursos y servicios de tecnologías de la información y comunicación - TICs - para el soporte de los procesos institucionales, mediante la modernización de la infraestructura de los servicios informáticos institucionales, el adecuado uso de los recursos y la innovación tecnológica, apoyando la consecución de los objetivos estratégicos y misionales de la Universidad. </t>
  </si>
  <si>
    <t>SI - Desarrollo de Software</t>
  </si>
  <si>
    <t>Desarrollar sistemas de información, aplicaciones y/o software, para el soporte de los procesos institucionales y la atención de las necesidades de las diferentes Unidades Académico Administrativas.</t>
  </si>
  <si>
    <t>SI - Servicios de Tecnologías de la información</t>
  </si>
  <si>
    <t>Gestionar los recursos y servicios de tecnologías de la información, ofrecidos a la comunidad universitaria, por la División de Servicios Informáticos y de Telecomunicaciones.</t>
  </si>
  <si>
    <t>BIENESTAR ESTUDIANTIL</t>
  </si>
  <si>
    <t>Ofrecer y mantener servicios y programas que promuevan la formación integral y el mejoramiento de la calidad de vida de la Comunidad Universitaria.</t>
  </si>
  <si>
    <t>BE - Atención en Salud</t>
  </si>
  <si>
    <t>Prestar servicios de salud en el primer nivel de complejidad a estudiantes de pregrado y postgrado tiempo completo (Maestría y Doctorado), en modalidad Presencial y Presencialidad Remota</t>
  </si>
  <si>
    <t>BE - Atención Socioeconómica</t>
  </si>
  <si>
    <t>Ofrecer, adjudicar y hacer seguimiento a los servicios de alimentación subsidiada y otros beneficios socioeconómicos para los estudiantes y a los servicios de alimentación no subsidiada para la Comunidad Universitaria</t>
  </si>
  <si>
    <t>BE - Programas Educativo-Preventivos</t>
  </si>
  <si>
    <t>Fomentar en la Comunidad Estudiantil la promoción de la salud, la prevención de enfermedades, el autocuidado y la adopción de estilos de vida saludables</t>
  </si>
  <si>
    <t>GESTIÓN CULTURAL</t>
  </si>
  <si>
    <t>Contribuir a la formación integral de la comunidad universitaria y nutrir el proceso cultural de la región, mediante el desarrollo de actividades artísticas y culturales.</t>
  </si>
  <si>
    <t>CU - Organización y Coordinación de Eventos Culturales y Artísticos</t>
  </si>
  <si>
    <t>Organizar, coordinar y ejecutar eventos culturales y artísticos para facilitar el acceso de la comunidad a las diversas manifestaciones del arte y la cultura, en consonancia con el Proyecto Institucional.</t>
  </si>
  <si>
    <t>CU - Promoción y Fortalecimiento de Grupos Artísticos y Culturales</t>
  </si>
  <si>
    <t>Promover en los estudiantes la participación en los grupos artísticos y culturales de la Universidad Industrial de Santander y proyectar su trabajo artístico en la comunidad universitaria y en la comunidad en general.</t>
  </si>
  <si>
    <t>RECURSOS FÍSICOS</t>
  </si>
  <si>
    <t>RF - Mantenimiento Físico</t>
  </si>
  <si>
    <t>RF - Seguridad y Vigilancia</t>
  </si>
  <si>
    <t>TALENTO HUMANO</t>
  </si>
  <si>
    <t>Coordinar y apoyar las actividades de selección, inducción, entrenamiento, capacitación, administración y retiro de todo el personal de la Universidad, asegurando su integridad y buscando el aprovechamiento y mejoramiento de su talento para el cumplimiento de la misión institucional.</t>
  </si>
  <si>
    <t>TH - Desarrollo Humano Organizacional</t>
  </si>
  <si>
    <t>Promover acciones de bienestar laboral, personal y familiar en las etapas de ingreso, desarrollo y retiro de los integrantes de la comunidad trabajadora UIS, propiciando el desarrollo humano como herramienta para fortalecer la salud, el clima organizacional, la cohesión social y la construcción de comunidad.</t>
  </si>
  <si>
    <t>TH - Asuntos Personal Docente</t>
  </si>
  <si>
    <t>Atender y coordinar las actividades relacionadas con los profesores de planta y de cátedra, de la Universidad.</t>
  </si>
  <si>
    <t>TH - Formación del Personal</t>
  </si>
  <si>
    <t xml:space="preserve">Satisfacer las necesidades de formación, entrenamiento y capacitación del personal administrativo de la Universidad, en términos de conocimientos, habilidades y aptitudes, que le permitan desempeñar el cargo acorde a las necesidades de la Institución; y orientar y brindar acompañamiento al personal docente en el trámite de solicitudes de comisiones de estudio conducentes a título, estancias posdoctorales y año sabático. </t>
  </si>
  <si>
    <t>TH - Seguridad y Salud en el Trabajo</t>
  </si>
  <si>
    <t>Promover entornos seguros y estilos de trabajo saludables mediante la gestión eficaz en Seguridad y Salud en el Trabajo (SST), controlando la incidencia de enfermedades profesionales y lesiones personales en funcionarios de planta, docentes cátedra, tutores, estudiantes, contratistas y visitantes de la Universidad Industrial de Santander.</t>
  </si>
  <si>
    <t>TH - Administración de la Compensación Salarial</t>
  </si>
  <si>
    <t>Mantener y asegurar un sistema de compensación salarial del Talento Humano de acuerdo a las directrices de la Universidad y normatividad legal vigente que aplique a los procedimientos de liquidación.</t>
  </si>
  <si>
    <t>TH - Asuntos Pensionales</t>
  </si>
  <si>
    <t>Gestionar y tramitar asuntos pensionales conforme a la legislación vigente y demás disposiciones de la Universidad Industrial de Santander</t>
  </si>
  <si>
    <t>TH - Asuntos Personal Administrativo</t>
  </si>
  <si>
    <t>Atender y coordinar las actividades relacionadas con el personal administrativo de la UIS de acuerdo con la reglamentación vigente.</t>
  </si>
  <si>
    <t>COMUNICACIÓN INSTITUCIONAL</t>
  </si>
  <si>
    <t>Gestionar los procesos comunicativos y el relacionamiento con el público de interés de la Institución, en concordancia con el desarrollo de sus funciones misionales (docencia, investigación y extensión) y la gestión administrativa.</t>
  </si>
  <si>
    <t>CI - Producción de Medios</t>
  </si>
  <si>
    <t>Producir material comunicativo en donde se difunda información institucional pertinente, de calidad, actualizada a la Comunidad Universitaria y a la sociedad en general, teniendo en cuenta los tres procesos misionales de la Institución: formación, investigación y extensión.</t>
  </si>
  <si>
    <t>CI - Difusión Interna y Externa</t>
  </si>
  <si>
    <t>Informar a la comunidad universitaria y al público en general, los acontecimientos de la vida universitaria y de la sociedad, mediante la difusión de productos comunicativos radiales, audiovisuales, impresos y multimediales.</t>
  </si>
  <si>
    <t>GESTIÓN DOCUMENTAL</t>
  </si>
  <si>
    <t>Orientar y asesorar a las Unidades Académico-Administrativas en la organización y conservación de los documentos y archivos de la Universidad Industrial de Santander, así como el control de los documentos y registros del Sistema de Gestión Integrado.</t>
  </si>
  <si>
    <t>GD - Gestión de Producción y Control de Documentos</t>
  </si>
  <si>
    <t>Gestionar la estandarización de los documentos de la Universidad Industrial de Santander y el control de los documentos establecidos en los procesos de la institución conforme a la normativa vigente aplicable</t>
  </si>
  <si>
    <t>GD - Gestión de Correspondencia</t>
  </si>
  <si>
    <t>Garantizar que los documentos recibidos y emitidos por la Universidad Industrial de Santander, lleguen oportunamente a su destino.</t>
  </si>
  <si>
    <t>GD - Gestión Archivística</t>
  </si>
  <si>
    <t>Organizar, disponer y conservar los documentos de forma que se garantice el acceso y la integridad física de los mismos de
acuerdo a los lineamientos aplicables de la Ley General de Archivo.</t>
  </si>
  <si>
    <t>RECURSOS TECNOLÓGICOS</t>
  </si>
  <si>
    <t>Gestionar los procesos de mantenimiento preventivos y correctivos para los activos de las diferentes Unidades Académico Administrativas, Laboratorios y Sedes Regionales de la Universidad Industrial de Santander.</t>
  </si>
  <si>
    <t>RT - Mantenimiento de Equipos</t>
  </si>
  <si>
    <t>Apoyar el correcto funcionamiento de los equipos eléctricos, electrónicos, electromecánicos, ópticos, mecánicos, térmicos y de refrigeración de la Universidad Industrial de Santander, mediante la realización o supervisión de los mantenimientos preventivos o mantenimientos correctivos.</t>
  </si>
  <si>
    <t>RT - Verificación Metrológica</t>
  </si>
  <si>
    <t>Apoyar el correcto funcionamiento de los equipos de la Universidad Industrial de Santander teniendo en cuenta las actividades de
Verificación Metrológica en las magnitudes de masa y temperatura.</t>
  </si>
  <si>
    <t>UISALUD</t>
  </si>
  <si>
    <t>Contribuir al mejoramiento del estado de salud de la población usuaria, mediante el aseguramiento y prestación de servicios de salud en los ámbitos primario y complementario, que garanticen altos estándares éticos y de calidad en la atención.</t>
  </si>
  <si>
    <t>UD - Dirección estratégica y Calidad - UISALUD</t>
  </si>
  <si>
    <t>Garantizar una mejora continua en los procesos estratégicos, administrativos, de aseguramiento y de prestación de servicios asistenciales, a través de la definición y seguimiento de objetivos basados en los enfoques estratégicos del Plan de Desarrollo Institucional, lineamientos de acreditación en salud y las normas de los sistemas de gestión aplicables.</t>
  </si>
  <si>
    <t>UD - Gestión del riesgo en salud</t>
  </si>
  <si>
    <t>UD - Gestión Administrativa UISALUD</t>
  </si>
  <si>
    <t>Apoyar y controlar la gestión financiera y administrativa necesaria para garantizar la prestación de los servicios médico asistenciales en los ámbitos primario y complementario, a los usuarios cotizantes y beneficiarios; asegurando la calidad, accesibilidad, oportunidad, continuidad e integralidad de los servicios mediante el cumplimiento de la normativa legal vigente.</t>
  </si>
  <si>
    <t>UD - Prestación de servicios asistenciales</t>
  </si>
  <si>
    <t>Garantizar la prestación de los servicios médico asistenciales ambulatorios, de baja y mediana complejidad, a los afiliados a UISALUD, asegurando la calidad, accesibilidad, oportunidad, continuidad e integralidad de la atención mediante el cumplimiento de la normativa legal vigente.</t>
  </si>
  <si>
    <t>UD - Prestación de programas de promoción y prevención</t>
  </si>
  <si>
    <t xml:space="preserve">Definir y ejecutar programas de promoción de la salud y prevención de enfermedades, de conformidad con las Rutas Integrales de Atención en Salud (RIAS) y la normativa legal vigente aplicable para el control de los factores de riego que afecten las condiciones de salud de la población usuaria. </t>
  </si>
  <si>
    <t>UD - Aseguramiento de la prestación del servicio.</t>
  </si>
  <si>
    <t>Asegurar la prestación de los servicios médico asistenciales en los ámbitos primario y complementario, a los usuarios cotizantes y beneficiarios; asegurando la calidad, accesibilidad, oportunidad, continuidad e integralidad de los servicios mediante el cumplimiento de la normativa legal vigente.</t>
  </si>
  <si>
    <t>UD - Aseguramiento del recaudo</t>
  </si>
  <si>
    <t>UD - Aseguramiento de la afiliación</t>
  </si>
  <si>
    <t>Asegurar la afiliación a UISALUD de cotizantes y su grupo familiar, de conformidad con lo establecido en la normativa legal vigente.</t>
  </si>
  <si>
    <t xml:space="preserve">TODOS LOS PROCESOS </t>
  </si>
  <si>
    <t>Objetivos de todos los procesos.
Nota: En caso de ser necesario agregar un comentario en la celda anterior (proceso) mencionando las salvedades a que haya lugar. Ejemplo: excepciones.</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</si>
  <si>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</si>
  <si>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</si>
  <si>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</si>
  <si>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</si>
  <si>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</si>
  <si>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</si>
  <si>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</si>
  <si>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</si>
  <si>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</si>
  <si>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</si>
  <si>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</si>
  <si>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</si>
  <si>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</si>
  <si>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</si>
  <si>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</si>
  <si>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</si>
  <si>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</si>
  <si>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</si>
  <si>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</si>
  <si>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</si>
  <si>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</si>
  <si>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</si>
  <si>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</si>
  <si>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</si>
  <si>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</si>
  <si>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</si>
  <si>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</si>
  <si>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</si>
  <si>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</si>
  <si>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</si>
  <si>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</si>
  <si>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</si>
  <si>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</si>
  <si>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</si>
  <si>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</si>
  <si>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</si>
  <si>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</si>
  <si>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</si>
  <si>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</si>
  <si>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</si>
  <si>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</si>
  <si>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</si>
  <si>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</si>
  <si>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</si>
  <si>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</si>
  <si>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</si>
  <si>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</si>
  <si>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</si>
  <si>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</si>
  <si>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</si>
  <si>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</si>
  <si>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</si>
  <si>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</si>
  <si>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</si>
  <si>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</si>
  <si>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</si>
  <si>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</si>
  <si>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</si>
  <si>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</si>
  <si>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</si>
  <si>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</si>
  <si>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</si>
  <si>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</si>
  <si>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</si>
  <si>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</si>
  <si>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</si>
  <si>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</si>
  <si>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</si>
  <si>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</si>
  <si>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</si>
  <si>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 xml:space="preserve">Sin iniciar </t>
  </si>
  <si>
    <t xml:space="preserve">En proceso </t>
  </si>
  <si>
    <t xml:space="preserve">Cumplida </t>
  </si>
  <si>
    <t xml:space="preserve">Incumplida </t>
  </si>
  <si>
    <t xml:space="preserve">No Aplica </t>
  </si>
  <si>
    <t>SI</t>
  </si>
  <si>
    <t>NO</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</si>
  <si>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</si>
  <si>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</si>
  <si>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</si>
  <si>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</si>
  <si>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</si>
  <si>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</si>
  <si>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</si>
  <si>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</si>
  <si>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</si>
  <si>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</si>
  <si>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</si>
  <si>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</si>
  <si>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</si>
  <si>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</si>
  <si>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</si>
  <si>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</si>
  <si>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</si>
  <si>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</si>
  <si>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</si>
  <si>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</si>
  <si>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</si>
  <si>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</si>
  <si>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</si>
  <si>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</si>
  <si>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</si>
  <si>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</si>
  <si>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</si>
  <si>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</si>
  <si>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</si>
  <si>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</si>
  <si>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</si>
  <si>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</si>
  <si>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</si>
  <si>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</si>
  <si>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</si>
  <si>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</si>
  <si>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</si>
  <si>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</si>
  <si>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</si>
  <si>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</si>
  <si>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</si>
  <si>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</si>
  <si>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</si>
  <si>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</si>
  <si>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</si>
  <si>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</si>
  <si>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</si>
  <si>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</si>
  <si>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</si>
  <si>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</si>
  <si>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</si>
  <si>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</si>
  <si>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</si>
  <si>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</si>
  <si>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</si>
  <si>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</si>
  <si>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</si>
  <si>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</si>
  <si>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</si>
  <si>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</si>
  <si>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</si>
  <si>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</si>
  <si>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</si>
  <si>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</si>
  <si>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</si>
  <si>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</si>
  <si>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</si>
  <si>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</si>
  <si>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</si>
  <si>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</si>
  <si>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</si>
  <si>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</si>
  <si>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</si>
  <si>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</si>
  <si>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</si>
  <si>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</si>
  <si>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</si>
  <si>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</si>
  <si>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</si>
  <si>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</si>
  <si>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</si>
  <si>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</si>
  <si>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</si>
  <si>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</si>
  <si>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</si>
  <si>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</si>
  <si>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</si>
  <si>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</si>
  <si>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</si>
  <si>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</si>
  <si>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 xml:space="preserve">Posibilidad de </t>
  </si>
  <si>
    <t>Afectación económica</t>
  </si>
  <si>
    <t>Afectación reputacional</t>
  </si>
  <si>
    <t>Afectación económica y reputacional</t>
  </si>
  <si>
    <t>Efecto dañoso sobre bienes públicos</t>
  </si>
  <si>
    <t>Efecto dañoso sobre recursos públicos</t>
  </si>
  <si>
    <t>Efecto dañoso sobre intereses patrimoniales de naturaleza pública</t>
  </si>
  <si>
    <t>MATRIZ DE CALIFICACIÓN, EVALUACIÓN Y RESPUESTA A LOS RIESGOS</t>
  </si>
  <si>
    <t>MUY BAJO 
(1)</t>
  </si>
  <si>
    <t xml:space="preserve">ASUMIR O ACEPTAR </t>
  </si>
  <si>
    <t>BAJO
(2)</t>
  </si>
  <si>
    <t xml:space="preserve">REDUCIR </t>
  </si>
  <si>
    <t xml:space="preserve">EVITAR </t>
  </si>
  <si>
    <t>MEDIO 
(3)</t>
  </si>
  <si>
    <t xml:space="preserve">COMPARTIR O TRANSFERIR </t>
  </si>
  <si>
    <t>ALTO
(4)</t>
  </si>
  <si>
    <t>MUY ALTO
(5)</t>
  </si>
  <si>
    <t>riesgo inherente</t>
  </si>
  <si>
    <t xml:space="preserve">riesgo residual </t>
  </si>
  <si>
    <t xml:space="preserve">tratamiento riesgo residual </t>
  </si>
  <si>
    <t>BAJA (P 20% , I 20%)</t>
  </si>
  <si>
    <r>
      <rPr>
        <b/>
        <sz val="12"/>
        <color theme="1"/>
        <rFont val="Humanst521 BT"/>
        <family val="2"/>
      </rPr>
      <t>NO</t>
    </r>
    <r>
      <rPr>
        <sz val="12"/>
        <color theme="1"/>
        <rFont val="Humanst521 BT"/>
        <family val="2"/>
      </rPr>
      <t xml:space="preserve"> requiere Plan de Acción  </t>
    </r>
  </si>
  <si>
    <t>BAJA (P 20% , I 40%)</t>
  </si>
  <si>
    <t>BAJA (P 40% , I 20% )</t>
  </si>
  <si>
    <t>MODERADA (P 20% , I 60%)</t>
  </si>
  <si>
    <t>Debe establecer Acciones para fortalecer la gestión de riesgos</t>
  </si>
  <si>
    <t>MODERADA (P 40% , I 40%)</t>
  </si>
  <si>
    <t>MODERADA (P 40% , I 60%)</t>
  </si>
  <si>
    <t>MODERADA (P 60% , I 20%)</t>
  </si>
  <si>
    <t>MODERADA (P 60% , I 40%)</t>
  </si>
  <si>
    <t>MODERADA (P 60% , I 60%)</t>
  </si>
  <si>
    <t>MODERADA (P 80% , I 20%)</t>
  </si>
  <si>
    <t>MODERADA (P 80% , I 40%)</t>
  </si>
  <si>
    <t>ALTA (P 20% , I 80%)</t>
  </si>
  <si>
    <t>REDUCIR</t>
  </si>
  <si>
    <r>
      <rPr>
        <b/>
        <sz val="12"/>
        <color theme="1"/>
        <rFont val="Humanst521 BT"/>
        <family val="2"/>
      </rPr>
      <t>SI</t>
    </r>
    <r>
      <rPr>
        <sz val="12"/>
        <color theme="1"/>
        <rFont val="Humanst521 BT"/>
        <family val="2"/>
      </rPr>
      <t xml:space="preserve"> requiere Acción Correctiva</t>
    </r>
  </si>
  <si>
    <t>ALTA (P 40% , I 80%)</t>
  </si>
  <si>
    <t>ALTA (P 60% , I 80%)</t>
  </si>
  <si>
    <t>ALTA (P 80% , I 60%)</t>
  </si>
  <si>
    <t>ALTA (P 80% , I 80%)</t>
  </si>
  <si>
    <t>ALTA (P 100% , I 20%)</t>
  </si>
  <si>
    <t>ALTA (P 100% , I 40%)</t>
  </si>
  <si>
    <t>ALTA (P 100% , I 60%)</t>
  </si>
  <si>
    <t>ALTA (P 100% , I 80%)</t>
  </si>
  <si>
    <t>EXTREMA (P 20% , I 100%)</t>
  </si>
  <si>
    <t>EXTREMA (P 40% , I 100%)</t>
  </si>
  <si>
    <t>EXTREMA (P 60% , I 100%)</t>
  </si>
  <si>
    <t>EXTREMA (P 80% , I 100%)</t>
  </si>
  <si>
    <t>EXTREMA (P 100% , I 100%)</t>
  </si>
  <si>
    <t>CONTROL DE CAMBIOS</t>
  </si>
  <si>
    <t>VERSIÓN</t>
  </si>
  <si>
    <t xml:space="preserve">FECHA DE APROBACIÓN </t>
  </si>
  <si>
    <t>DESCRIPCIÓN DE LOS CAMBIOS REALIZADOS</t>
  </si>
  <si>
    <t>Abril 15 de 2009</t>
  </si>
  <si>
    <t>Inclusión del control de cambios</t>
  </si>
  <si>
    <t>Actualización general de la herramienta producto de la adaptación de las guías emitidas por el Departamento Administrativo de la Función Pública, Norma ISO 9000:2015, la Norma ISO 9001:2015 y  la Norma ISO 31000:2018.</t>
  </si>
  <si>
    <t>Diciembre 06 de 2023</t>
  </si>
  <si>
    <t>2020 - 2040 - 4040</t>
  </si>
  <si>
    <t>2060 – 4040 – 4060 – 6020 – 6040 – 6060 – 8020 - 8040</t>
  </si>
  <si>
    <t>2080 – 4080 – 6080 – 8060 – 8080 – 10020 – 10040 – 10060 - 10080</t>
  </si>
  <si>
    <t>20100 – 40100 – 60100 – 80100 - 100100</t>
  </si>
  <si>
    <t>Nivel de exposición residual probabilidad</t>
  </si>
  <si>
    <t>Nivel de exposición residual impacto</t>
  </si>
  <si>
    <t>Nivel de exposición residual final</t>
  </si>
  <si>
    <t>Garantizar las condiciones de infraestructura y mantenimiento físico; seguridad; transporte y movilidad y ambientales en las instalaciones de la Universidad, que permitan el correcto desarrollo de las funciones misionales y actividades de apoyo de la Institución.</t>
  </si>
  <si>
    <t>RF - Asesoría Especializada</t>
  </si>
  <si>
    <t>Ejecutar y controlar la gestión financiera y administrativa del proceso de Recursos Físicos, para atender los requerimientos institucionales conforme con la normativa vigente.</t>
  </si>
  <si>
    <t>RF - Administrativo y Financiero</t>
  </si>
  <si>
    <t>Garantizar el servicio de transporte y movilidad de la Universidad para facilitar el desplazamiento seguro, eficiente y oportuno de estudiantes, administrativos, docentes, personal externo autorizado, así como de bienes muebles y de residuos, dentro del campus central y hacia otras sedes o destinos externos.</t>
  </si>
  <si>
    <t>RF - Transporte y Movilidad</t>
  </si>
  <si>
    <t>RF - Espacio Público Central</t>
  </si>
  <si>
    <t>RF - Central Zona A</t>
  </si>
  <si>
    <t>RF - Central Zona B</t>
  </si>
  <si>
    <t>Garantizar el mantenimiento físico de las instalaciones de la Universidad mediante los servicios de albañilería y fontanería, soldadura, carpintería, electricidad y pintura para el correcto desarrollo de las funciones misionales y actividades de apoyo de la Institución.</t>
  </si>
  <si>
    <t>Garantizar las condiciones de seguridad y vigilancia de los bienes e instalaciones de la Universidad, para el correcto desarrollo de las funciones misionales y actividades de apoyo de la Institución.</t>
  </si>
  <si>
    <t>Asesorar y apoyar las actividades de diseño, supervisión, montaje y mantenimiento de la infraestructura física existente y nueva, así como la gestión ambiental para el correcto desarrollo de las funciones misionales y actividades de apoyo de la Institución.</t>
  </si>
  <si>
    <t>Garantizar las condiciones ambientales y de mantenimiento físico del espacio público de la sede Central de la Universidad para el correcto desarrollo de las funciones misionales y actividades de apoyo de la Institución.</t>
  </si>
  <si>
    <t>Garantizar el mantenimiento físico de las instalaciones ubicadas en la zona A de la sede Central de la Universidad para el correcto desarrollo de las funciones misionales y actividades de apoyo de la Institución.</t>
  </si>
  <si>
    <t>Garantizar el mantenimiento físico de las instalaciones ubicadas en la zona B de la sede Central de la Universidad para el correcto desarrollo de las funciones misionales y actividades de apoyo de la Institución.</t>
  </si>
  <si>
    <t>Garantizar las condiciones de infraestructura física, ambientales y realizar actividades administrativas de la sede Guatiguará de la Universidad para correcto desarrollo de las funciones misionales y actividades de apoyo de la Institución.</t>
  </si>
  <si>
    <t>RF - Guatiguará</t>
  </si>
  <si>
    <t>Garantizar las condiciones de infraestructura física, ambientales y realizar actividades administrativas de las sedes Floridablanca y Bucarica de la Universidad para el correcto desarrollo de las funciones misionales y actividades de apoyo de la Institución.</t>
  </si>
  <si>
    <t>RF - Floridablanca y Bucarica</t>
  </si>
  <si>
    <t>RF - Facultad de Salud, Mesón de los Búcaros e Instituto de Lenguas (sede Conucos)</t>
  </si>
  <si>
    <t>Garantizar las condiciones de infraestructura física y ambientales de las sedes Facultad de Salud, Mesón de los Búcaros e Instituto de Lenguas (sede Conucos) de la Universidad para el correcto desarrollo de las funciones misionales y actividades de apoyo de la Institución.</t>
  </si>
  <si>
    <t>Garantizar las condiciones de infraestructura física, ambientales y realizar actividades administrativas de las sedes regionales de la Universidad para el correcto desarrollo de las funciones misionales y actividades de apoyo de la Institución.</t>
  </si>
  <si>
    <t>RF - Sedes Regionales</t>
  </si>
  <si>
    <t>Asignacion de la totalidad de los cupos disponibles</t>
  </si>
  <si>
    <t>Perdida de cupos disponibles en los diferentes programas de pregrado ofrecidos en todas las sedes (Bucaramanga y regionales), por falta de inscritos o admitidlos desortores</t>
  </si>
  <si>
    <t>Inconvenientes en los procesos de liquidacion y legalizacion de matricula</t>
  </si>
  <si>
    <t>Falta de comunicacion de los procesos de inscripcion y selección de la universidad en Bucaramanga y las sedes regionales (nivel introductorio)</t>
  </si>
  <si>
    <t xml:space="preserve">Numero de aspirantes insuficientes para la cantidad de cupos ofertados en los programas academicos de pregrado </t>
  </si>
  <si>
    <t>Dificultad  en los procesos de liquidacion y financiacion de matricula</t>
  </si>
  <si>
    <t xml:space="preserve">Actualizacion del modulo de inscripcion en cada convocatoria, brindando las caracteristicas propias del proceso con material didactico para la mejor compresion de las actividades a desarrollar </t>
  </si>
  <si>
    <t>Profesional de Admisiones y Registro Academico/ Cooridinadora de Admisiones</t>
  </si>
  <si>
    <t>Modulo de inscirpciones actualizado</t>
  </si>
  <si>
    <t>Convocatorias extras o modificaciones en el proceso de reasignacion de cupos</t>
  </si>
  <si>
    <t>Director de Admisiones y Registro Academico/ Coordinadora de Admisiones</t>
  </si>
  <si>
    <t>Acuerdo de consejo academico/ Informe de reasignacion de cupos</t>
  </si>
  <si>
    <t>Crear el cronograma del proceso de liquidacion y legalizacion en una reunion  donde participen ambas unidades y se pueda identificar las caracteristicas para el proceso</t>
  </si>
  <si>
    <t>Director de Admisiones y  Registro Academico</t>
  </si>
  <si>
    <t>Acta de reunion/ Calendario de convocatoria</t>
  </si>
  <si>
    <t>baja disponibilidad de material bibliográfico en cantidad y calidad, desactualización del acervo bibliográfico, disminución del uso de la biblioteca, pérdida de acreditaciones o certificaciones institucionales, mayor dependencia de recursos electrónicos gratuitos o informales e insatisfacción y quejas de los usuarios</t>
  </si>
  <si>
    <t>inadecuada gestión de los recursos financieros para la adquisición de material bibliográfico, que afecta la planificación, ejecución y seguimiento del proceso presupuestal asignado a la biblioteca</t>
  </si>
  <si>
    <t>Gestión de recursos financieros para la adquisición de material bibliográfico</t>
  </si>
  <si>
    <t>Ausencia de análisis estadístico sobre el uso y demanda del material bibliográfico</t>
  </si>
  <si>
    <t>Falta de planeación estratégica en la adquisición de material bibliográfico</t>
  </si>
  <si>
    <t>Ejecución ineficiente de los proyectos de inversión relacionados con bibliografía</t>
  </si>
  <si>
    <t>Dependencia limitada de proveedores en la adquisición de recursos bibliográficos</t>
  </si>
  <si>
    <t>Verificar el  análisis estadístico periódico sobre el uso del material bibliográfico para evaluar su impacto y toma de decisiones en la adquisición y gestión del acervo. Se recopilarán y analizarán datos sobre la consulta y préstamo de material bibliográfico, diferenciando entre recursos físicos y electrónicos. La información se obtendrá mediante los registros del sistema de gestión bibliotecaria y otras herramientas de análisis de uso. Si se detecta un bajo uso de ciertos materiales o colecciones, se implementarán estrategias de difusión y capacitación para promover su consulta. En caso de inconsistencias en los datos, se revisarán los sistemas de registro y recolección de información para garantizar su fiabilidad.</t>
  </si>
  <si>
    <t>Profesional de apoyo Bses de datos</t>
  </si>
  <si>
    <t>Asegurar la existencia y pertinencia del proyecto de inversión para la adquisición de recursos bibliográficos, alineado con las necesidades académicas e investigativas de la comunidad universitaria. El control se realiza mediante la revisión periódica de la formulación, radicación y aprobación del proyecto en el Banco de Proyectos de la universidad, así como su concordancia con los lineamientos institucionales y la planeación bibliográfica anual. En caso de presentarse una disminución de los recursos financieros por el recaudo de la estampilla PRO-UIS, se gestionará con la alta dirección la asignación de fondos complementarios que garanticen la continuidad en la adquisición del material bibliográfico.</t>
  </si>
  <si>
    <t xml:space="preserve">Director de Biblioteca  </t>
  </si>
  <si>
    <t>Supervisar la ejecución del proyecto de inversión en los sistemas de información de la universidad, garantizando que los objetivos y actividades se cumplan dentro del tiempo estipulado, con resultados concretos, medibles y verificables. En caso de detectar un bajo nivel de cumplimiento en la ejecución, se deberá realizar una reevaluación del proyecto y priorizar la adquisición de recursos bibliográficos esenciales, ajustando el plan de inversión según las necesidades académicas e investigativas.</t>
  </si>
  <si>
    <t>Diversificar los proveedores y estrategias de adquisición de material bibliográfico, realizando estudios de mercado y explorando nuevas opciones de compra, como licitaciones, compras consorciadas, proveedores internacionales y acceso a recursos de acceso abierto. En caso de identificar una alta dependencia de pocos proveedores, se implementarán planes de negociación con nuevos distribuidores y se fortalecerán convenios interbibliotecarios para garantizar la disponibilidad de recursos.</t>
  </si>
  <si>
    <t xml:space="preserve">Profesional apoyo selección y adquisición </t>
  </si>
  <si>
    <t>Informe de evaluación y aprobación del proyecto de inversión</t>
  </si>
  <si>
    <t>01/06/2025</t>
  </si>
  <si>
    <t>01/12/2025</t>
  </si>
  <si>
    <t>Director de Biblioteca</t>
  </si>
  <si>
    <t>Garantizar la adecuada gestión de los recursos financieros y la optimización de la adquisición y disponibilidad del material bibliográfico, mitigando los efectos negativos sobre la reputación institucional, la satisfacción de los usuarios y el cumplimiento de estándares de calidad.</t>
  </si>
  <si>
    <t>Informe de análisis de brecha presupuestal para la adquisición de material bibliográfico</t>
  </si>
  <si>
    <t>16/01/2025</t>
  </si>
  <si>
    <t>19/12/2025</t>
  </si>
  <si>
    <t>Profesional adquisiciones</t>
  </si>
  <si>
    <t>Realizar análisis estadístico periódico sobre el uso del material bibliográfico para optimizar la toma de decisiones en la adquisición.</t>
  </si>
  <si>
    <t>Profesional de apoyo</t>
  </si>
  <si>
    <t>Estudios de mercado, comparativos de proveedores, acuerdos de compra.</t>
  </si>
  <si>
    <t>• Registros en los sistemas de información de la universidad
• Listado de recursos bibliográficos adquiridos y su incorporación en el catálogo de la biblioteca
• Contratos o facturas de compra que respalden la ejecución financiera del proyecto
• Registros de uso y consulta de los recursos adquiridos en el sistema de gestión bibliotecaria.</t>
  </si>
  <si>
    <t>• Listados de proveedores potenciales y contactos 
• Contratos o acuerdos de compra con nuevos proveedores 
• Informes de gestión y evaluación de proveedores</t>
  </si>
  <si>
    <t>• Informes estadísticos periódicos
• Registros del sistema de gestión bibliotecaria 
• Reportes de uso de bases de datos y recursos electrónicos
• Comparativos de uso de material bibliográfico por facultad, programa o área de conocimiento</t>
  </si>
  <si>
    <t xml:space="preserve">• Documento del proyecto de inversión
• Código BPPI de banco de proyectos de inversión de la Universidad
• Solicitudes o comunicaciones dirigidas a la alta dirección
• Respuesta de la alta dirección 
• Listado de recursos bibliográficos adquiridos
• Contratos o facturas de compra
• Reportes de incorporación de material al acervo </t>
  </si>
  <si>
    <t>Administración y manejo de recursos, insumos y bienes de Bienestar Estudiantil</t>
  </si>
  <si>
    <t>Detrimento patrimonial, hallazgos de auditorías internas y/o externas, hallazgos administrativos, disciplinarios y sancionatorios, disminución de la calidad de los programas y servicios y daño de la imagen</t>
  </si>
  <si>
    <t>Pérdida de recursos, insumos o bienes sin justificación de Bienestar Estudiantil</t>
  </si>
  <si>
    <t>No se realiza verificación del personal operativo de la CSA y de sus pertenencias al momento de finalizar los turnos de trabajo</t>
  </si>
  <si>
    <t>Falta de capacitación del personal en procedimientos de inventario y control de activos</t>
  </si>
  <si>
    <t>Posibles comportamientos no éticos de los empleados, tales como hurto de insumos, uso personal de bienes de la institución, o malversación de fondos</t>
  </si>
  <si>
    <t>Falta de un sistema de gestión de inventario automatizado y actualizado que permita el seguimiento en tiempo real de los recursos</t>
  </si>
  <si>
    <t>Dispersión del inventario en diferentes sitios sin medidas de seguridad adecuadas ni responsables designados</t>
  </si>
  <si>
    <t>Vulnerabilidad de recursos físicos (equipos, materiales, etc.) ante asaltos, robos, hurtos, atentados, vandalismo o alteraciones del orden público</t>
  </si>
  <si>
    <t xml:space="preserve">Ausencia de controles efectivos y sistemáticos en la revisión del personal, así como la falta de cultura organizacional en el cumplimiento de los protocolos de seguridad e inventarios, lo que facilita irregularidades en el manejo de alimentos, equipos y utensilios </t>
  </si>
  <si>
    <t>Verificar que el personal encargado de la custodia y manejo de bienes haya recibido capacitación en procedimientos de inventario y control de activos, comparando la lista de asistentes a la capacitación con el listado del personal responsable, en caso de identificar personal sin capacitación, programar de inmediato la capacitación y realizar seguimiento a la asistencia</t>
  </si>
  <si>
    <t>Realizar arqueos sorpresa de caja y fondos fijos para cotejar el saldo real con el saldo reportado, utilizando un informe de arqueo como soporte documental, en caso de encontrar diferencias, investigar la causa y tomar las medidas correctivas necesarias</t>
  </si>
  <si>
    <t>Realizar inventarios aleatorios de productos en los almacenes y cafeterías para comparar los resultados con el inventario registrado en el sistema, utilizando un informe de inventario/acta de inventario como soporte documental, en caso de encontrar diferencias, se ajustará el inventario y se investigará la causa</t>
  </si>
  <si>
    <t>Realizar inspecciones periódicas a los sitios de almacenamiento para verificar el cumplimiento de las medidas de seguridad, utilizando una lista de chequeo como soporte documental, en caso de encontrar incumplimientos, se tomarán medidas inmediatas en espacios asegurados</t>
  </si>
  <si>
    <t>Verificar la elaboración y presentación oportuna de informes de productos perdidos a la División de Planta Física y la Sección de Inventarios, cotejando que los informes contengan la información completa, precisa y sean presentados dentro de los plazos establecidos, en caso de identificar informes incompletos, imprecisos o presentados fuera de plazo, se solicitará la información faltante y la corrección del informe, posteriormente se analizaran las causas de la demora y se tomarán medidas para evitar que se repita</t>
  </si>
  <si>
    <t>Verificar la contratación de pólizas de seguros que cubran los recursos físicos de Bienestar Estudiantil ante posibles pérdidas por asalto, robo, hurto, atentados, vandalismo o alteraciones del orden público, se revisarán los bienes objetos a cubrir y se comprara con la póliza contratada que incluya todos los bienes, en caso de haber bienes sin cubrir, se reportará a la Sección de inventarios</t>
  </si>
  <si>
    <t>Realizar revisiones diarias, periódicas y aleatorias al personal operativo de la CSA, para prevenir pérdidas de inventario, garantizar la seguridad en el manejo de alimentos, proteger los derechos laborales con inspecciones respetuosas y mantener la trazabilidad de insumos; estas incluyen la verificación de pertenencias, uniformes y lockers. En caso de desviaciones, la situación será registrada en el formato FBE.147 y reportada a la Coordinadora de la CSA y a la Dirección de Control Interno y Evaluación de Gestión para la aplicación de medidas y correctivos necesarios.</t>
  </si>
  <si>
    <t>Coordinadoras BE</t>
  </si>
  <si>
    <t xml:space="preserve">Listas de asistencia a capacitaciones </t>
  </si>
  <si>
    <t xml:space="preserve"> Coordinadora y profesionales CSA / Dirección de Control Interno y Evaluación de Gestión</t>
  </si>
  <si>
    <t xml:space="preserve">Informe de arqueos </t>
  </si>
  <si>
    <t>Coordinadoras y profesionales BE</t>
  </si>
  <si>
    <t xml:space="preserve">Informe de inventario </t>
  </si>
  <si>
    <t xml:space="preserve">Lista de chequeo diligenciada </t>
  </si>
  <si>
    <t>Director y Coordinadoras BE</t>
  </si>
  <si>
    <t xml:space="preserve">Informes presentados </t>
  </si>
  <si>
    <t xml:space="preserve">Informe </t>
  </si>
  <si>
    <t>Coordinadora, profesionales y supervisores turno de cocina CSA</t>
  </si>
  <si>
    <t xml:space="preserve">Formato FBE.147 diligenciado </t>
  </si>
  <si>
    <t>Realizar jornadas de sensibilización sobre la importancia y cuidado de los bienes muebles de la UIS</t>
  </si>
  <si>
    <t>Material jornada de sensibilzación</t>
  </si>
  <si>
    <t>01/08/2025</t>
  </si>
  <si>
    <t>30/06/2026</t>
  </si>
  <si>
    <t>Director de BE /  Sección Inventarios</t>
  </si>
  <si>
    <t>Hacer seguimiento a las necesidades de desarrollo para los módulos de inventarios, de los almacenes de la CSA y la CSISDP</t>
  </si>
  <si>
    <t>Solicitud realizada a la DTIC</t>
  </si>
  <si>
    <t>Liquidación de factores salariales, prestacionales y aportes a seguridad social.</t>
  </si>
  <si>
    <t>afectaciones a la ejecución presupuestal e insatisfacción de uno o varios de los grupos de interés</t>
  </si>
  <si>
    <t>la liquidación de mayores o menores valores en factores salariales, prestacionales y aportes a seguridad social.</t>
  </si>
  <si>
    <t>Tramite extemporáneo  de novedades</t>
  </si>
  <si>
    <t>Errores que se pueden presentar principalmente por dos causas: el error humano involuntario en los cargues (masivos y manuales) de novedades mensuales y en segunda instancia por error en el sistema de información.</t>
  </si>
  <si>
    <t>Enviar y realizar seguimiento de recepción, por parte del profesional del Subproceso ACS, de un correo semestral a los líderes de los Subprocesos de la DGTH, informando las fechas límites mensuales de recepción de novedades y entrega definitiva de las nóminas.</t>
  </si>
  <si>
    <t>Líder Subproceso ACS</t>
  </si>
  <si>
    <t>Correo notificando fechas límites de liquidación</t>
  </si>
  <si>
    <t>Enviar correos mensuales a las Unidades Académicas con la información de la generación de las novedades horas catedra y las fechas límite de verificación y ajustes correspondientes, y la Auxiliar Administrativa del Subproceso ACS genera y verifica el reporte de las Unidades que realizaron el proceso de revisión a través del sistema de información SIA.</t>
  </si>
  <si>
    <t>Auxiliar administrativo ACS responsable de la nómina cátedra</t>
  </si>
  <si>
    <t>Reporte generado por el SIA</t>
  </si>
  <si>
    <t>Enviar un correo electrónico automático a través del Sistema de Información SIA a las unidades académicas que no realizaron la revisión de novedades mnesuales, otorgando unas horas adicionales para la misma y haciendo la salvedad de que, en caso de presentarse una liquidación incorrecta por horas no revisadas, la responsabilidad es competencia de la Escuela.</t>
  </si>
  <si>
    <t>Correo electrónico y listado de unidades académicas a quienes fue remitido</t>
  </si>
  <si>
    <t xml:space="preserve">Participar en inducciones y reinducciones en calidad de ponente, en la capacitación informativa programada por Formación de Personal, de acuerdo a la vinculación y revinculación de funcionarios UIS, donde la profesional del Subproceso ACS da a conocer a ellos las actividades desarolladas desde el mismo y la importancia de la entrega oportuna de las novedades. </t>
  </si>
  <si>
    <t>Reporte de respuestas correctas a la consulta posterior a la  participación de la capacitación</t>
  </si>
  <si>
    <t>Revisar mensualmente, en estado prenómina, las alertas generadas por el sistema de información de Recursos Humanos, tanto para los procesos de nómina como de liquidación de aportes a seguridad social y los profesionales y auxiliares adminsitrativos del Subproceso ACS realizan la verificación y ajuste a que haya lugar.</t>
  </si>
  <si>
    <t>Funcionarios subproceso ACS</t>
  </si>
  <si>
    <t>Alertas sistema DGTH</t>
  </si>
  <si>
    <t>Contratar</t>
  </si>
  <si>
    <t>hallazgos administrativos, disciplinarios, sancionatorio, fiscales y penales de los entes de control</t>
  </si>
  <si>
    <t>deficiencias de carácter jurídico, financiero o técnico, omitidas durante  la etapa pre contractual, contractual y pos contractual al momento de hacer y ejecutar un contrato</t>
  </si>
  <si>
    <t>*Desconocimiento de la normativa interna por parte del funcionario</t>
  </si>
  <si>
    <t>*Cambios esporádicos en la normativa</t>
  </si>
  <si>
    <t>*Contratos con asencia de información</t>
  </si>
  <si>
    <t>*Capacitación a los funcionarios que ingresan por primera vez a la universidad*, si el funcionario no puede asistir a una capacitación se envia la información por correo.</t>
  </si>
  <si>
    <t>Jefe de División</t>
  </si>
  <si>
    <t>Facilitadora de Calidad</t>
  </si>
  <si>
    <t>*Verificar la información de los contratos en la etapa pre contractual para registrar en la plataforma Sia observa de la contraloría Departamental, de igual forma se verifica los documentos de ejecución y finalización. En el momento que no se encuentre la información se envía un correo solicitando el documento</t>
  </si>
  <si>
    <t>Profesional encargado de hacer seguimiento</t>
  </si>
  <si>
    <t>Correos</t>
  </si>
  <si>
    <t>"*Socializar la información cada vez que haya un cambio a través del correo, en caso que la información no la reciban, podrán consultarla a través de la pagina web 
https://uis.edu.co/uis-contratacion-es/"</t>
  </si>
  <si>
    <t>Asistencia 
Correo</t>
  </si>
  <si>
    <t>Correo
Información publicada en la pagina web</t>
  </si>
  <si>
    <t>Gestión de pagos a proveedores y cobro de facturas emitidas, a través del Sistema de Información Financiero de la División de Publicaciones.</t>
  </si>
  <si>
    <t>Sanciones fiscales o disciplinarias, pérdida de recursos públicos, afectación de la ejecución presupuestal y deterioro de la imagen institucional.</t>
  </si>
  <si>
    <t>Incumplimiento de la normativa interna y de los procedimientos establecidos para los pagos a proveedores y cobros de facturas.</t>
  </si>
  <si>
    <t>Insuficiencia de fondos disponibles para efectuar los pagos en los plazos establecidos.</t>
  </si>
  <si>
    <t>Falta de gestión y seguimiento financiero eficaz en los procesos de pago.</t>
  </si>
  <si>
    <t>Ausencia de controles adecuados en el proceso de cobro de facturas.</t>
  </si>
  <si>
    <t>Falta de seguimiento oportuno a las facturas vencidas.</t>
  </si>
  <si>
    <t>Verificar el estado de liquidez de la División de Publicaciones.  Se coteja el saldo inicial del fondo especial con los compromisos vigentes de pago pendientes. En caso de que los fondos sean insuficientes, se deben priorizar los pagos más urgentes.</t>
  </si>
  <si>
    <t>Profesional de apoyo administrativo</t>
  </si>
  <si>
    <t>Reporte del Estado de liquidez</t>
  </si>
  <si>
    <t>Monitorear el estado de las facturas pendientes de pago y generar alertas cuando se acerquen las fechas de vencimiento. Para ello, se debe utilizar una hoja de cálculo de gestión de cuentas en la que se registren las facturas pendientes. Si se identifica una factura que se aproxima a su fecha de vencimiento, se debe solicitar los documentos al proveedor para poder realizar el pago lo antes posible.</t>
  </si>
  <si>
    <t>Registro de control de seguimiento pagos</t>
  </si>
  <si>
    <t>Controlar y registrar en un archivo Excel la fecha de emisión de la factura, la fecha de vencimiento y el nombre del cliente, incluyendo además el valor de la factura, el estado del pago, la fecha de pago (si aplica) y observaciones relevantes. Este archivo debe actualizarse de forma periódica, para revisar los vencimientos próximos y realizar las respectivas acciones de cobro oportunas.</t>
  </si>
  <si>
    <t>Registro de control de pagos de facturas</t>
  </si>
  <si>
    <t>Verificar el estado de las facturas emitidas a través del Sistema de Información Financiero. Esta actividad se realiza generando un informe a través del Sistema Putty.  En caso de identificar diferencias entre el estado del Sistema Putty y los pagos efectivamente recibidos, se deben documentar las observaciones y realizar las gestiones necesarias para su actualización.</t>
  </si>
  <si>
    <t>Informe del Estado del pago de las facturas</t>
  </si>
  <si>
    <t>Secretaria 
Profesional Tienda Universitaria</t>
  </si>
  <si>
    <t>No realizar la gestión de cobro matriculas pregrado y posgrado</t>
  </si>
  <si>
    <t>Incremento en las cuentas por cobrar por concepto de liquidaciones de matricula de pregrado y posgrado.</t>
  </si>
  <si>
    <t>Posgrados: No se realiza seguimiento por parte de la Coordinación de Posgrados a las liquidaciones de matrícula generadas.
Pregrado: No giro de los recursos por parte de las entidades gubernamentales y de crédito educativo</t>
  </si>
  <si>
    <t xml:space="preserve">Falta de seguimiento a las liquidaciones de matrícula no pagas por parte de estudiantes de posgrados y activas en el sisteam de información </t>
  </si>
  <si>
    <t xml:space="preserve">Exclusión de beneficiarios de la politica de gratuidad </t>
  </si>
  <si>
    <t>Baja periodicidad en el seguimiento a los giros por parte de las entidades de crédito de educativo para liquidaciones de  pregrado y posgrado</t>
  </si>
  <si>
    <t>Registro de seguimiento mensual</t>
  </si>
  <si>
    <t>Conciliar con las entidades los reportes de beneficiarios de la politica de gratuidad y realizar la gestión de cobro a los estudiantes excluidos</t>
  </si>
  <si>
    <t>Informe Semestral de la Politica de Gratuidad</t>
  </si>
  <si>
    <t>Seguimiento mensual al reporte de los giros de por parte de las entidades de crédito educativo</t>
  </si>
  <si>
    <t>Informe mensual de de los giros por parte de las entidades de crédito educativo</t>
  </si>
  <si>
    <t>Realizar seguimiento mensual  a las liquidaciones de matrícula no pagas por parte de estudiantes de posgrados y activas en el sistema de información 	"Jefe Sección de Recaudos
Coordinación de Posgrados"	Registro de seguimiento mensual	Detectivo</t>
  </si>
  <si>
    <t>Jefe Sección de Recaudos
Coordinación de Posgrados</t>
  </si>
  <si>
    <t>Jefe Sección de Recaudos
Profesional Sección Recaudos</t>
  </si>
  <si>
    <t>Jefe Sección de Recaudos
Auxiliar Administrativa Sección de Recaudos</t>
  </si>
  <si>
    <t xml:space="preserve">Se continuará realizando el seguimiento mensual  a las liquidaciones de matrícula no pagas por parte de estudiantes de posgrados y activas en el sistema de información </t>
  </si>
  <si>
    <t>Informe mensual</t>
  </si>
  <si>
    <t>02/07/2024</t>
  </si>
  <si>
    <t>30/06/2025</t>
  </si>
  <si>
    <t>Se elaborará el procedimiento para definir lineamientos en políticas gubernamentales para la aplicación de beneficios a estudiantes en el pago de liquidaciones de matrícula de pregrado.</t>
  </si>
  <si>
    <t>Procedimiento publicado</t>
  </si>
  <si>
    <t>Se elaborará eun instructivo para definir los lineamientos en el seguimiento a los giros por parte de entidades de crédito educativo.</t>
  </si>
  <si>
    <t>Instructivo socializado</t>
  </si>
  <si>
    <t>Jefe Sección de Recaudos
Profesional Sección Recaudos
Profesional División Financiera</t>
  </si>
  <si>
    <t>Jefe Sección de Recaudos
Auxiliar Administrativa Sección de Recaudos
Profesional División Financiera</t>
  </si>
  <si>
    <t>Viabilización de Proyectos de Inversión a financiar</t>
  </si>
  <si>
    <t>hallazgos administrativos, disciplinarios, sancionatorios, fiscales o penales</t>
  </si>
  <si>
    <t xml:space="preserve">viabilizar proyectos con una relación costo/beneficio negativa  </t>
  </si>
  <si>
    <t>Falta de criterios claros para la priorización de proyectos de inversión.</t>
  </si>
  <si>
    <t>Estudios técnicos, financieros y sociales de los proyectos incompletos.</t>
  </si>
  <si>
    <t>Falta de capacitación de los responsables de formular y radicar los proyectos de inversión</t>
  </si>
  <si>
    <t>Necesidades de ajuste en algunos de los componentes del proyecto por parte del ente financiador</t>
  </si>
  <si>
    <t>Verificar la información incluida en las fichas de formulación teniendo en cuenta los parámetros establecidos. En caso de que no cumpla se devuelve con observaciones</t>
  </si>
  <si>
    <t>Revisar que los anexos referenciados en las fichas de formulación sean pertinentes, con apoyo técnico en caso que se requiera. En caso que los anexos no cumplan se devuelve con observaciones</t>
  </si>
  <si>
    <t>Realizar asesorías al responsable de formular y radicar los proyectos de inversión</t>
  </si>
  <si>
    <t xml:space="preserve">Subsanar observaciones presentadas por el ente financiador en caso de presentarse </t>
  </si>
  <si>
    <t>Profesional de Planeación</t>
  </si>
  <si>
    <t>Lista de chequeo</t>
  </si>
  <si>
    <t>Comunicación escrita</t>
  </si>
  <si>
    <t>Registro de la asesoría</t>
  </si>
  <si>
    <t>Acta de reunión</t>
  </si>
  <si>
    <t xml:space="preserve">Riesgos en relación a los derechos de autor para la emisora radiodifusión análoga </t>
  </si>
  <si>
    <t>Demanda por violación de derechos de autor, pago de indemnizaciones y pérdida de credibilidad</t>
  </si>
  <si>
    <t xml:space="preserve">uso de material protegido por derechos de autor sin la debida autorización radiodifusión análoga </t>
  </si>
  <si>
    <t>Falta de gestión de recurso para el pago de sayco y cinpro</t>
  </si>
  <si>
    <t xml:space="preserve">Fallas en la elaboración de la Ordenes de pago </t>
  </si>
  <si>
    <t xml:space="preserve">Fallas en los tramites de pago a las entidades de Sayco y Acinpro </t>
  </si>
  <si>
    <t xml:space="preserve">Falta de gestión para tramitar el paz y Salvo de Sayco y acinpro </t>
  </si>
  <si>
    <t xml:space="preserve">Vincular en el presupuesto de Tazas e impuestos los recursos para tramitar el pago de sayco y Acinpro </t>
  </si>
  <si>
    <t>Solicitar valores a cancelar, tramitar CDPS y ordenes de pago Manual de acuerdo al procedimiento PFI.05</t>
  </si>
  <si>
    <t xml:space="preserve">Remitir las OPM tramitadas solicitando las facturas y dar tramite de cumplimiento </t>
  </si>
  <si>
    <t>Remitir correo a las entidades de Sayco y Acinpro para la emisión del paz y salvo</t>
  </si>
  <si>
    <t xml:space="preserve">Lider del proceso </t>
  </si>
  <si>
    <t xml:space="preserve">Lider del proceso, secretaria y  coordinación de radio </t>
  </si>
  <si>
    <t xml:space="preserve">Registro en el presupuesto anual </t>
  </si>
  <si>
    <t xml:space="preserve">CDPS y OPM </t>
  </si>
  <si>
    <t xml:space="preserve">Tramite de la OPM </t>
  </si>
  <si>
    <t>Paz y Salvo</t>
  </si>
  <si>
    <t>En el mes de septiembre 2024 incluir en el presupuesto el rubro de tazas e impuesto para el año 2025</t>
  </si>
  <si>
    <t xml:space="preserve">En el mes de enero 2025 se debe solicitar los valores anuales para cancelar Sayco y Acinpro  </t>
  </si>
  <si>
    <t xml:space="preserve">Solicitar el CDP y elaborar las OPM para cancelar los costos anuales de las emisoras análogas en las entidades Sayco y Acinpro </t>
  </si>
  <si>
    <t xml:space="preserve">Solicitar los paz y salvos de Sayco y Acinpro </t>
  </si>
  <si>
    <t xml:space="preserve">Captura de imagen del tramite del rubro tazas e impuestos </t>
  </si>
  <si>
    <t>06/08/2024</t>
  </si>
  <si>
    <t>20/09/2024</t>
  </si>
  <si>
    <t xml:space="preserve">Lider del proceso, secrtaria y coordinador </t>
  </si>
  <si>
    <t xml:space="preserve">Correo remitido por la DIR.COM y respuesta de la entidad de Sayco y Acinpro </t>
  </si>
  <si>
    <t>20/01/2025</t>
  </si>
  <si>
    <t>05/02/2025</t>
  </si>
  <si>
    <t xml:space="preserve">CDP y OPM elaborada </t>
  </si>
  <si>
    <t>06/02/2025</t>
  </si>
  <si>
    <t>02/28/2025</t>
  </si>
  <si>
    <t xml:space="preserve">Paz y Salvo </t>
  </si>
  <si>
    <t>01/03/2025</t>
  </si>
  <si>
    <t>25/03/2025</t>
  </si>
  <si>
    <t>Falencias en el manejo técnico de los cotenidos audiovisuales (Radio y T.v )</t>
  </si>
  <si>
    <t xml:space="preserve">Deterioro físico del material fonográfico debido a la manipulación y uso permanente o perdida de información difgital </t>
  </si>
  <si>
    <t>condiciones inadecuadas de almacenamiento del material audiovisual Radio y T.V</t>
  </si>
  <si>
    <t xml:space="preserve">Condiciones inadecuadas de almacenamiento de los contenidos audiovisuales </t>
  </si>
  <si>
    <t>Por falta de sistematización de los archivos audiovisuales</t>
  </si>
  <si>
    <t xml:space="preserve">Falencias en la catalogación de los Archivos sonoros en CD / LP – CASSETE acumulados </t>
  </si>
  <si>
    <t>Mejorar las condiciones actuales de los archivos físicos</t>
  </si>
  <si>
    <t xml:space="preserve">Gestionar proyectos de inversión para adquisición, mantenimiento, adecuación y mejoramiento de espacios que permitan que permitan almacenamiento y conservación de los archivos en digital.  </t>
  </si>
  <si>
    <t>Organizar o gestionar el contenido físico que tiene las Emisoras UIS</t>
  </si>
  <si>
    <t xml:space="preserve">Lider del proceso y coordinadoras emisoras UIS </t>
  </si>
  <si>
    <t>Lider de proceso y coordinador de radio y T.V</t>
  </si>
  <si>
    <t xml:space="preserve">Lider de las Emisoras </t>
  </si>
  <si>
    <t xml:space="preserve">En la actualidad se esta realizando una reorganización de la sonoteca para mejorar los espacios y las condiciones de almacenamiento físico </t>
  </si>
  <si>
    <t xml:space="preserve">Solicitudes de cotización para evaluar los costos para el proyecto de inversión  </t>
  </si>
  <si>
    <t xml:space="preserve">En la actualidad no se ha iniciado esta labor y e tiene previsto una vez se organicen los espacios para iniciar el levantamiento de la información </t>
  </si>
  <si>
    <t xml:space="preserve">Organizar los espacios para mejorar las condiciones de almacenamiento físico </t>
  </si>
  <si>
    <t xml:space="preserve">Fotografias </t>
  </si>
  <si>
    <t xml:space="preserve">Continuar solicitando cotizaciones para mejorar los espacios físicos e información digital y que permita identificar los costos para llevarlos a un programa de inversión </t>
  </si>
  <si>
    <t xml:space="preserve">Se realizara una catalogación del material en físico con el que cuenta las emisoras </t>
  </si>
  <si>
    <t>05/08/2024</t>
  </si>
  <si>
    <t>12/12/2024</t>
  </si>
  <si>
    <t xml:space="preserve">Cotizaciones </t>
  </si>
  <si>
    <t xml:space="preserve">Cataogación en excel desarrollado por etapas </t>
  </si>
  <si>
    <t>Gestión y apoyo en la etapa precontractual, contractual y poscontractual de los proyectos en los que interviene el proceso Recursos Físicos</t>
  </si>
  <si>
    <t>entrega de información con inconsistencias, incumplimiento de normativa interna o externa y hallazgos administrativos, disciplinarios, sancionatorio o fiscales</t>
  </si>
  <si>
    <t>falencias en la gestión y apoyo en la etapa precontractual, contractual y poscontractual de los proyectos en los que interviene el proceso de Recursos Físicos</t>
  </si>
  <si>
    <t xml:space="preserve">Falencias en la gestión documental y seguimiento de actividades de las etapas precontractual, contractual y poscontractual de los proyectos en los que interviene el proceso. </t>
  </si>
  <si>
    <t xml:space="preserve">Reporte inoportuno o con falencias de la documentación de las etapas precontractual, contractual y poscontractual en las plataforma dispuesta por la universidad </t>
  </si>
  <si>
    <t xml:space="preserve">Inadecuada gestión de proveedores </t>
  </si>
  <si>
    <t xml:space="preserve">Validar que la documentación establecida en el informe de oportunidad y conveniencia este completa y acorde con las condiciones y términos del contrato. Adicionalmente, revisa que se tenga la información solicitada en la plataforma de nuevas versiones según la tipología de contrato. En el caso de presentarse alguna desviación se consulta con el equipo del proceso y se toman las decisiones de modificación, ajuste o cambio según corresponda. </t>
  </si>
  <si>
    <t xml:space="preserve">Hacer seguimiento a la documentación y tiempos para realizar el cargue en la plataforma nuevas versiones. En el caso que algún documento no corresponda se realiza inmediatamente la corrección para cumplir con la normativa. </t>
  </si>
  <si>
    <t xml:space="preserve">Supervisar el cumplimiento de contratos y elaborar informe conforme a lo dispuesto en el Manual de supervisión e interventoría MCO.01 y al  Estatuto de Contratación, y realizar el cargue de los soportes en la plataforma de nuevas versiones. </t>
  </si>
  <si>
    <t>Hacer el seguimiento de desempeño de los proveedores, verificando el cumplimiento del contratista con respecto al desarrollo de las actividades contractuales, SST, calidad de bienes o servicios, entre otros.  Según lo establecido en Guía para la selección, seguimiento de desempeño, evaluación y reevaluación de proveedores GCO.01</t>
  </si>
  <si>
    <t xml:space="preserve">Evaluar al proveedor como soporte para que el ordenador del gasto, al momento de autorizar el último pago en el Sistema Financiero, tenga la referencia del cumplimiento de los criterios evaluados que arroja automáticamente el sistema. </t>
  </si>
  <si>
    <t xml:space="preserve">Verificar la solicitud de garantías en los procesos de contratación conforme a la valoración de riesgos y  en el caso de presentarse deficiencias respecto a lo estipulado en el contrato hacerlas efectivas (Póliza de seguros, garantía bancaria, títulos valores, deposito de dinero en garantía, otro). </t>
  </si>
  <si>
    <t xml:space="preserve">• Registros o soportes contractuales  </t>
  </si>
  <si>
    <t xml:space="preserve">• Cuadro de control de documentación de contratos </t>
  </si>
  <si>
    <t>"• Informe de supervisión único pago - FCO.62
• Acta de pago parcial e informe de supervisión - FCO.69 
• Soportes contractuales en la Plataforma Veeduría Ciudadana"</t>
  </si>
  <si>
    <t xml:space="preserve">• Formato para evaluación de proveedores - FCO.70 </t>
  </si>
  <si>
    <t>"• Formato para análisis, valoración y mitigación del riesgo FCO.58
• Informe de supervisión único pago - FCO.62
• Acta de pago parcial e informe de supervisión - FCO.69 
• Soportes contractuales en la Plataforma Veeduría Ciudadana"</t>
  </si>
  <si>
    <t xml:space="preserve">Jefe División de Planta Física </t>
  </si>
  <si>
    <t>Jefe o Profesional División de Planta Física 
(Supervisor)</t>
  </si>
  <si>
    <t xml:space="preserve">Profesional División de Planta Física </t>
  </si>
  <si>
    <t>Asesoría y apoyo a las actividades de supervisión, montaje y mantenimiento de la infraestructura física existente y nueva
(obra civil, arquitectónica, eléctrica)</t>
  </si>
  <si>
    <t>incumplimiento de normativa interna o externa, afectación en la prestación del servicio por factores externos o internos o posibles peticiones, quejas, reclamos o hallazgos administrativos, disciplinarios o sancionatorio</t>
  </si>
  <si>
    <t>debilidades en la asesoría y apoyo a las actividades de supervisión, montaje y mantenimiento de la infraestructura física existente y nueva
(obra civil, arquitectónica, eléctrica)</t>
  </si>
  <si>
    <t xml:space="preserve">Falta de seguimiento a los recursos asignados o a la gestión de consecución de los mismos. </t>
  </si>
  <si>
    <t xml:space="preserve">Falta de supervisión del montaje de las obras con base en los diseños aprobados </t>
  </si>
  <si>
    <t xml:space="preserve">Registrar las necesidades del proceso Recursos Físicos en el plan de adquisiciones siguiendo las directrices del proceso Financiero y de Contratación. </t>
  </si>
  <si>
    <t xml:space="preserve">Revisar y diligenciar en el sistema de información el estado de las solicitudes: visitas a la unidad, solicitar materiales, confirmar materiales, ejecución y finalizada. </t>
  </si>
  <si>
    <t xml:space="preserve">Profesional o Auxiliar División de Planta Física  </t>
  </si>
  <si>
    <t xml:space="preserve">• Plan de Adquisiciones </t>
  </si>
  <si>
    <t xml:space="preserve">• Sistema de Información de Planta Física </t>
  </si>
  <si>
    <t xml:space="preserve">Gestión de los proyectos de construcción, adecuación o remodelación de espacios físicos de las sedes y campus central  </t>
  </si>
  <si>
    <t>retrasos en la ejecución y finalización de la obra, interrupción de las actividades académico administrativas, incumplimiento de normativa interna o externa, hallazgos administrativos, disciplinarios, sancionatorios, fiscales o penales,</t>
  </si>
  <si>
    <t xml:space="preserve">inadecuada gestión de los proyectos de construcción, adecuación o remodelación de espacios físicos de las sedes y campus central </t>
  </si>
  <si>
    <t xml:space="preserve">Deficiencias en la supervisión de los contratos del proceso </t>
  </si>
  <si>
    <t>Ambigüedad en los términos y condiciones</t>
  </si>
  <si>
    <t>Cambios en el alcance del trabajo</t>
  </si>
  <si>
    <t xml:space="preserve">Falta de establecer y aplicar las garantías  para posibles reclamaciones derivadas de la ejecución de los contratos. </t>
  </si>
  <si>
    <t xml:space="preserve">Aprobar los términos y condiciones para las convocatorias o contratos y verificar que se cumplan. </t>
  </si>
  <si>
    <t xml:space="preserve">Revisar el avance de los proyectos y autorizar la elaboración de prorrogas en tiempo y condiciones conforme a lo dispuesto en el Estatuto de Contratación.  </t>
  </si>
  <si>
    <t xml:space="preserve">• Cuadro de control de documentación de contratos  </t>
  </si>
  <si>
    <t>• Informe de supervisión único pago - FCO.62
• Acta de pago parcial e informe de supervisión - FCO.69 
• Soportes contractuales en la Plataforma Veeduría Ciudadana</t>
  </si>
  <si>
    <t>• Formato Solicitud de Adición o de Prorroga FCO.61
• Soportes contractuales en la Plataforma Veeduría Ciudadana</t>
  </si>
  <si>
    <t>• Formato para análisis, valoración y mitigación del riesgo FCO.58
• Informe de supervisión único pago - FCO.62
• Acta de pago parcial e informe de supervisión - FCO.69 
• Soportes contractuales en la Plataforma Veeduría Ciudadana</t>
  </si>
  <si>
    <t>Administración del acervo bibliográfico</t>
  </si>
  <si>
    <t>pérdida de material bibliográfico, disminución en la disponibilidad de los recursos, demoras en la localización y entrega del material, lo cual genera insatisfacción en los usuarios y afecta la calidad del servicio bibliotecario</t>
  </si>
  <si>
    <t xml:space="preserve"> inadecuada administración del acervo bibliográfico</t>
  </si>
  <si>
    <t xml:space="preserve"> Factores humanos (Manipulación incorrecta del material bibliográfico, falta de capacitación del personal, descuido en las tareas)</t>
  </si>
  <si>
    <t>Factores Físicos (Plagas, condiciones ambientales inadecuadas humedad-temperatura-luz, falta de mantenimiento de las instalaciones y equipos)</t>
  </si>
  <si>
    <t xml:space="preserve">Factores administrativos (Falta de realización de inventarios periódicos, ausencia de seguridad y controles en la entrada y salida, zonas de baja iluminación, desorganización de la biblioteca, fallas en los sistemas informáticos, ausencia de seguimiento a los préstamos) </t>
  </si>
  <si>
    <t>otros factores (Falta de presupuesto para la implementación de medidas de seguridad y conservación, falta de tecnología en la identificación por radiofrecuencia (RFID)).</t>
  </si>
  <si>
    <t>Verificar la implementación y efectividad de las estrategias de sensibilización dirigidas a la comunidad universitaria sobre el uso y cuidado del material bibliográfico. Esta verificación se realiza mediante el seguimiento de la ejecución de inducciones, la instalación de carteles informativos en la biblioteca, la difusión de mensajes en redes sociales y la aplicación de encuestas de satisfacción, evaluando tanto el estado del material como la percepción de los usuarios. En caso de detectar resultados negativos o baja efectividad en las estrategias aplicadas, se ajustarán los contenidos, medios de difusión o frecuencia de las acciones, priorizando aquellas que evidencien mayor impacto en el cuidado del acervo.</t>
  </si>
  <si>
    <t xml:space="preserve">Verificar la ejecución de mantenimientos preventivos en las herramientas tecnológicas utilizadas para la prestación del servicio. Se llevará a cabo un seguimiento periódico a los mantenimientos preventivos, asegurando que se ejecuten conforme a los contratos establecidos con las empresas proveedoras. En caso de incumplimiento por parte del contratista, se procederá con la activación de las pólizas de calidad y cumplimiento, garantizando la prestación del servicio sin afectar la operatividad. </t>
  </si>
  <si>
    <t>Monitorear el funcionamiento, integración y alineación de las extensiones complementarias del sistema mediante APIs, garantizando su contribución efectiva a los procesos de administración del acervo bibliográfico. El monitoreo se realiza mediante revisiones técnicas periódicas, análisis de reportes del sistema y comprobación de la integración con la plataforma y los flujos de trabajo establecidos en la gestión del acervo. Si se detectan fallas en la integración o desconocimiento en el uso de las extensiones por parte del personal, se aplicarán planes de mejora que incluyan ajustes técnicos, reconfiguración de herramientas y refuerzo en la capacitación, con seguimiento a través de reportes de incidencias y acciones correctivas.</t>
  </si>
  <si>
    <t>Verificar la coordinación e integración del sistema de administración del acervo bibliográfico con los sistemas de información institucionales, a través del seguimiento de las gestiones realizadas con la Dirección de Tecnologías de Información y Comunicaciones (DTIC). La verificación se realiza mediante el registro y análisis de las comunicaciones oficiales con la DTIC, la revisión de reportes técnicos sobre interoperabilidad y la validación funcional de los procesos que dependen de la integración entre sistemas. Si no se logra la integración con los demás sistemas, se implementarán procesos manuales como medida temporal para garantizar la continuidad operativa. Estas incidencias serán registradas y se gestionarán planes de mejora orientados a lograr la automatización del proceso</t>
  </si>
  <si>
    <t>Profesional de apoyo sistematización</t>
  </si>
  <si>
    <t xml:space="preserve">• Capturas de pantalla o logs del sistema que muestren la correcta integración de las APIs.
• Lista de asistencia a capacitaciones
</t>
  </si>
  <si>
    <t>• Informes técnicos
• Registros de mantenimiento 
• Actas de cumplimiento contractual.</t>
  </si>
  <si>
    <t>• Formato de asistencia o registro fotográfico de las inducciones
• Diseños y fotografías de carteles informativos
• Publicaciones en redes sociales
• Encuestas de satisfacción
• Registros de mantenimiento del material</t>
  </si>
  <si>
    <t>Director de Biblioteca
Profesional de apoyo sistematización</t>
  </si>
  <si>
    <t>Profesional de apoyo sistematización
Tecnico de soporte</t>
  </si>
  <si>
    <t>• Tickets en mesa de ayuda
• Correos electrónicos 
• Monitorear los logs de sistema para identificar posibles errores o incidencias.
• Realizar pruebas de integración entre los diferentes sistemas.</t>
  </si>
  <si>
    <t>Registro desactualizado de activos</t>
  </si>
  <si>
    <t>Pérdida de elementos
Elementos no asegurados
No posibildiad de mantenimiento a equipos, Falta de revisión periódica y actualización de la vida útil de activos, Incumplimiento de la normativa vigente</t>
  </si>
  <si>
    <t>No realización de tomas físicas para un seguimiento y control de los activos debido a la falta de recursos humanos y herramientas de software y hardware.</t>
  </si>
  <si>
    <t>Compras realizadas por las UAA´s no reportadas a la Sección de Inventarios</t>
  </si>
  <si>
    <t>Falta de realización de tomas físicas</t>
  </si>
  <si>
    <t>Información financiera inexacta</t>
  </si>
  <si>
    <t>Ausencia de un herramientas informáticas que permitan realizar levantamiento en línea de los activos</t>
  </si>
  <si>
    <t>Rendición de inventarios</t>
  </si>
  <si>
    <t>Pruebas selectivas periódicas</t>
  </si>
  <si>
    <t>Jefe Sección Inventarios
Funcionarios con elementos a su cargo</t>
  </si>
  <si>
    <t>Soporte pruebas peródicas realizado por la Seccion de Inventarios</t>
  </si>
  <si>
    <t>Sopote de rendición de inventarios generado por el sistema de inventarios</t>
  </si>
  <si>
    <t xml:space="preserve">Solicitar los recursos necesarios para la realización de la toma física de activos. </t>
  </si>
  <si>
    <t>Solicitud de recursos para realización de toma física de inventarios</t>
  </si>
  <si>
    <t>08/07/2024</t>
  </si>
  <si>
    <t>08/07/2025</t>
  </si>
  <si>
    <t>Jefe Sección Inventarios</t>
  </si>
  <si>
    <t>Inventarios a cargo de funcionarios públicos no identificados y debidamente marcados</t>
  </si>
  <si>
    <t>Pérdida de elementos no marcados e identificados a cargo de servidores públicos</t>
  </si>
  <si>
    <t>No reporte por parte de las Unidades Académico y Administrativas cuando se realiza la adquisición de bienes muebles propiedad de la Universidad</t>
  </si>
  <si>
    <t>Desconocimiento de la normativa vigente y aplicable para el manejo de bienes muebles de la UIS</t>
  </si>
  <si>
    <t>Falta de cultura en la solicitud de marcación de elementos propiedad de la UIS</t>
  </si>
  <si>
    <t>En el caso de las construcciones se realiza compra global lo que dificulta la identificación y marcación de los elementos adquiridos</t>
  </si>
  <si>
    <t>Manual Normativo y Procedimental para la Administración de los Bienes Muebles de la UIS - MFI.02</t>
  </si>
  <si>
    <t>Indicador marcación de inventarios</t>
  </si>
  <si>
    <t>Jefe Sección Inventarios
Profesional División Financiera</t>
  </si>
  <si>
    <t>Documento disponible en intranet para consulta</t>
  </si>
  <si>
    <t>Se realiza seguimiento a través del informe de desempeño, para el 2024 se realizará desde el 2 trimestre de la vigencia</t>
  </si>
  <si>
    <t>Eliminación Documental en soporte físico o electrónico</t>
  </si>
  <si>
    <t>Pérdida de información relevante para la Institución o la UAA</t>
  </si>
  <si>
    <t>Incorrecta eliminación documental en soporte físico o electrónico por incumplimiento de los lineamientos institucionales.</t>
  </si>
  <si>
    <t>Desconocimiento de los lineamientos establecidos para la eliminación documental.</t>
  </si>
  <si>
    <t>Pérdida del Patrimonio Documental.</t>
  </si>
  <si>
    <t>Revisar los archivos para determinar que cumplan con los criterios para la eliminación documental. En caso que la documentación a eliminar no siga los criterios técnicos se programará una asesoría personalizada con el funcionario encargado de la eliminación documental de cada UAA.</t>
  </si>
  <si>
    <t>Verificar los archivos a eliminar garantizando que cumplan con los criterios de eliminación que incluye la elaboración del Acta de Eliminación Documental ante el Comité Institucional de Gestión y Desempeño y su aprobación. Si el acta es rechazada se dejará anotación y justificación en el formato FGD.44 y se enviará mediante correo electrónico a la UAA.</t>
  </si>
  <si>
    <t>Auxiliar de Archivo y Gestión Documental</t>
  </si>
  <si>
    <t>FGD.14 Registro de asesorías archivísticas</t>
  </si>
  <si>
    <t>FGD.44 Acta de Eliminación Documental</t>
  </si>
  <si>
    <t>No reconocimiento   por parte  de la Compañía Aseguradora de siniestros, robos, daños o pérdida  de bienes muebles  propiedad  de  la UIS</t>
  </si>
  <si>
    <t>Detrimento del patrimonio público, pérdidas económicas y sanciones disciplinarias a Funcionaros Públicos</t>
  </si>
  <si>
    <t>No reporte o reporte fuera de  los  plazos  establecidos  a la   Compañía   Aseguradora de los siniestros, daños o robos generados a los bienes  muebles de la Universidad</t>
  </si>
  <si>
    <t>Desconocimiento de la Normatividad vigente. "Manual Normativo y Procedimental para la Administración y Control de los Bienes Muebles de la UIS"</t>
  </si>
  <si>
    <t>No reconocimiento por parte de los Servidores Públicos en su deber de cuidado y conservación de los bienes públicos que tienen bajo su custodia.</t>
  </si>
  <si>
    <t>No revisión periódica  de los inventarios a su cargo</t>
  </si>
  <si>
    <t>Desconocimiento del Sistema de Inventarios a través del cual pueden consultar los elementos a su cargo.</t>
  </si>
  <si>
    <t>"Entrega del informe de
reporte de daños, siniestros o robos de manera oportuna a la Compañía de Seguros"</t>
  </si>
  <si>
    <t>Jefe Sección de Inventarios</t>
  </si>
  <si>
    <t>Correo enviado a la comunidad universitaria informando las fechas en que estará habilitado el sistema de inventarios</t>
  </si>
  <si>
    <t>Soportes de reportes recibidos por parte de Funcionarios en la Sección de Inventarios</t>
  </si>
  <si>
    <t>Manual documentado y publicado en la Intranet institucional</t>
  </si>
  <si>
    <t>Realizar socialización acerca del manejo y cuidado de los elementos a cargo de los funcionarios públicos</t>
  </si>
  <si>
    <t>Informar y realizar seguimiento sobre el proceso de rendición de Inventarios</t>
  </si>
  <si>
    <t>Seguimiento a las reclamaciones realizadas a la compañía aseguradora y respuesta otorgada</t>
  </si>
  <si>
    <t>Infograma enviado a tracés de correo electrónico institucional</t>
  </si>
  <si>
    <t>Reporte rendición inventarios</t>
  </si>
  <si>
    <t>Seguimiento a los reportes de siniestros</t>
  </si>
  <si>
    <t>Gestión del cobro y pago de cuotas partes, bonos pensionales (RAIS y RPMPD) y devolución de aportes (art. 17 ley 549 de 1999) a  distintas entidades.</t>
  </si>
  <si>
    <t>hallazgos administrativos disciplinarios, sancionatorios, fiscales por la generación de intereses moratorios, inicio de procesos de cobro coactivos, decreto de medidas cautelares y penales.</t>
  </si>
  <si>
    <t>una gestión tardía o errada de las actividades de cobro y gestión de pago  de cuotas partes pensionales, bonos pensionales (RAIS y RPMPD) y devolución de aportes (art. 17, Ley 549 de 1999).</t>
  </si>
  <si>
    <t>Ineficiencia en los procesos de elaboración de las cuentas de cobro de cuotas partes pensionales a las entidades deudoras.</t>
  </si>
  <si>
    <t>Falta de pago de las  cuentas de cobro por cuotas partes pensionales, a cargo de la Universidad Industrial de Santander como entidad concurrente.</t>
  </si>
  <si>
    <t>Por el no seguimiento que disminuya las revisiones manuales de los cobros de cuotas partes, bonos, devolución de aportes, peticiones y Cetiles.</t>
  </si>
  <si>
    <t>Inoportunidad de las actuaciones procesales en los procesos coactivo derivados de cobros de cuotas partes, bonos pensionales (RAIS y RPMPD) y devolución de aportes (art. 17 ley 549 de 1999)</t>
  </si>
  <si>
    <t>Falta de disponibilidad presupuestal y de tesorería por parte de la División Financiera.</t>
  </si>
  <si>
    <t>Implementar una base de datos para la expedición de las cuentas cobro dentro de los primeros 10 días hábiles del período bimestral, previa verifiación de los extractos bancarios.</t>
  </si>
  <si>
    <t>Realizar una verificación de las cuentas de cobro recibidas, para la generación de las Órdenes de pago manual (OPM) dentro de los 15 días hábiles siguientes.</t>
  </si>
  <si>
    <t>Realizar seguimiento a los cobros por cuotas partes, bonos, devolución de aportes, peticiones y Cetiles dentro de los 15 días hábiles siguientes al recibido de la solicitud.</t>
  </si>
  <si>
    <t>Remitir el informe mensual de bonos pensionales tipo A y B pendientes de pago y devolución de aportes por Ley 549 de 1999.</t>
  </si>
  <si>
    <t>Lider del Subproceso AP   Axuliar Asuntos Pensionales</t>
  </si>
  <si>
    <t>Líder del Subproceso AP                                Profesional Asuntos Pensionales                        Axuliar Asuntos Pensionales</t>
  </si>
  <si>
    <t>Profesional Asuntos Pensionales</t>
  </si>
  <si>
    <t>Líder del Subproceso AP                                       Axuliar Asuntos Pensionales</t>
  </si>
  <si>
    <t>*Muestra de las cuentas de cobro generadas por el sistema Alcatraz</t>
  </si>
  <si>
    <t>*Excel de seguimiento *Muestra de OPM generadas</t>
  </si>
  <si>
    <t>Excel de seguimiento de PQRs y Objeciones</t>
  </si>
  <si>
    <t>*Excel de seguimiento.        * Carpetas contentivas de los procesos de cobro coactivo en contra de la Universidad Industrial de Santander.</t>
  </si>
  <si>
    <t>Correo Informe mensual a la División Financiera</t>
  </si>
  <si>
    <t>Remitir el informe con indicación de cuantia de los procesos coactivos activos en contra de la Universidad Industrial de Santander.</t>
  </si>
  <si>
    <t xml:space="preserve">* Correo Informe trimestral de los procesos coctivos </t>
  </si>
  <si>
    <t>Solicitud de la renovación del registro calificado ante el Ministerio de Educación Nacional (MEN)</t>
  </si>
  <si>
    <t>No asegurar la prórroga del registro calificado del programa hasta que se produzca decisión de fondo respecto a la renovación por parte del Ministerio de Educación Nacional (MEN)</t>
  </si>
  <si>
    <t xml:space="preserve">No presentar la solicitud de renovación de registro calificado ante el MEN con la antelación prevista en la normativa nacional </t>
  </si>
  <si>
    <t>No iniciar el proceso de renovación de registro calificado con el tiempo de anticipación requerido para presentar oportunamente la solicitud de renovación ante el Ministerio de Educación Nacional (MEN)</t>
  </si>
  <si>
    <t>Atrasos en el desarrollo del proceso de renovación de registro calificado.</t>
  </si>
  <si>
    <t xml:space="preserve">Revisar, en el marco del proceso de planificación institucional, los programas académicos que deben realizar acciones asociadas a la renovación de registro calificado en la siguiente vigencia, utilizando el "Monitoreo del estado y de las fechas de registro calificado" para recordar los compromisos a las Unidades correspondientes mediante correo electrónico. En caso de que se identifique que un correo electrónico no fue recibido proceder a reenviarlo. </t>
  </si>
  <si>
    <t>Verificar el envío de la notificación de la fecha de inicio del proceso de renovación de registro calificado del programa y la línea de tiempo a las Unidades académicas y administrativas competentes, utilizando el "Monitoreo del estado y de las fechas de registro calificado". Si no se ha realizado la notificación, proceder a realizarla y definir rutas de acción para alcanzar el avance esperado.</t>
  </si>
  <si>
    <t>Revisar el desarrollo del proceso de renovación de registro calificado utilizando la línea de tiempo establecida. En caso de que se presente atraso, alertar a las unidades académicas o administrativas competentes con miras a alcanzar el avance esperado.</t>
  </si>
  <si>
    <t>Realizar diagnóstico de avance del proceso de renovación de registro calificado del programa utilizando la línea de tiempo establecida. En caso de que el proceso presente atraso, definir un plan para alcanzar el avance esperado.</t>
  </si>
  <si>
    <t xml:space="preserve">Coordinador de Evaluación de la Calidad Académica </t>
  </si>
  <si>
    <t>Profesional de la Coordinación de Evaluación de la Calidad Académica a cargo del proceso</t>
  </si>
  <si>
    <t>Comunicaciones</t>
  </si>
  <si>
    <t>Lista de chequeo y comunicaciones</t>
  </si>
  <si>
    <t>Ficha de registro del seguimiento al proceso de renovación de registro calificado del programa</t>
  </si>
  <si>
    <t>Lista de chequeo, Acta de diagnóstico de avance</t>
  </si>
  <si>
    <t>Tramite y Gestión de Cobro de incapacidades</t>
  </si>
  <si>
    <t>detrimento patrimonial y pérdida de la confianza y credibilidad Institucional o del proceso</t>
  </si>
  <si>
    <t>inoportunidad en la gestión administrativa para el cobro y recaudo de las incapacidades</t>
  </si>
  <si>
    <t>No envío o envío tardío de las incapacidades por parte de los funcionarios UIS.</t>
  </si>
  <si>
    <t>Registro tardío en el portal de las EPS por parte del funcionario encargado.</t>
  </si>
  <si>
    <t>Falta de gestión ante las EPS que no realicen el pago dentro de los términos legales estipulados.</t>
  </si>
  <si>
    <t xml:space="preserve">Envío de circular informativa dirigida a la comunidad universitaria donde se reitera la importancia del reporte oportuno de incapacidades ante el jefe directo y la Divisón de Gestión de Talento Humano, máximo 2 días después de la fecha de expedición. </t>
  </si>
  <si>
    <t xml:space="preserve">Diligenciar oportunamente el archivo Excel compartido donde se evidencie la fecha de recpción por parte del funcionario y la fecha de radicación de la incapacidad ante las entidades, así como demás datos importantes y que permitan realizar una gestión de cobro efectiva. </t>
  </si>
  <si>
    <t>Verificar, en el Excel diligenciado, las incapacidades que no han sido pagadas por las EPS y/o ARL en un tiempo mayor a 20 días hábiles y remitir un correo a la Sección de Tesorería confirmando si efectivamente este pago no ha sido realizado.</t>
  </si>
  <si>
    <t>Remitir oficios de cobro ante las entidades que no realicen el pago dentro de los tiempos establecidos por ley.</t>
  </si>
  <si>
    <t>Jefe DGTH</t>
  </si>
  <si>
    <t>Funcionario subproceso ACS</t>
  </si>
  <si>
    <t>Correo enviado a funcionarios</t>
  </si>
  <si>
    <t>Archivo Excel compartido</t>
  </si>
  <si>
    <t>Documento Excel</t>
  </si>
  <si>
    <t>Oficios enviados a las entidades</t>
  </si>
  <si>
    <t>Gestionar la propiedad intelectual de resultados de investigación</t>
  </si>
  <si>
    <t>incumplimiento en las metas (indicadores) y objetivos institucionales a causa del no reconoconocimiento y aprovechamiento de la producción intelectual resultado de la investigación</t>
  </si>
  <si>
    <t>falta de interés de investigadores para recibir asesorías sobre el registro y protección de la propiedad intelectual.</t>
  </si>
  <si>
    <t>Incumplimiento por desconocimiento de la normativa aplicable y vigente por parte de los investigadores y formuladores de las propuestas.</t>
  </si>
  <si>
    <t>Manejo inadecuado de la información relacionada con las creaciones intelectuales derivadas de actividades misionales.</t>
  </si>
  <si>
    <t>Desconocimiento y falta de interés en participar de la asesoría ofrecida por parte del programa de la VIE</t>
  </si>
  <si>
    <t>Verificar la aplicación del  Reglamento de propiedad intelectual, mediante el  acompañamiento del equipo de trabajo de la VIE en los procesos que se ejecutan, en caso de evidenciar novedades o falencias en la aplicación de la normativa, se realizarán las acciones pertinentes con los investigadores y personal que participa en la formulación.</t>
  </si>
  <si>
    <t>Verificar el desarrollo del Comité de Propiedad Intelectual periódicamente, con el fin de conocer el estado de los procesos, identificar situaciones que afecten el debido proceso y realizar los seguimientos pertinentes.</t>
  </si>
  <si>
    <t>Validar la ejecución del  Programa de apoyo de propiedad intelectual de la VIE, en caso de no cumplir con los términos de referencia y condiciones se notificará al investigador.</t>
  </si>
  <si>
    <t>Realizar asesorías (acompañamiento o caso puntual de ejecución) a investigadores y comunidad universitaria sobre derechos de propiedad intelectual con el propósito de identificar y prevenir posibles falencias durante la formulación de sus propuestas.</t>
  </si>
  <si>
    <t>Profesional de Propiedad Intelectual</t>
  </si>
  <si>
    <t>Registros de capacitación o socialización</t>
  </si>
  <si>
    <t>Actas de Comité de Propiedad Intelectual</t>
  </si>
  <si>
    <t>Correo Electrónico</t>
  </si>
  <si>
    <t>Registros de asistencia</t>
  </si>
  <si>
    <t xml:space="preserve">Presentación y pago extemporáneo de obligaciones tributarias </t>
  </si>
  <si>
    <t>Pago inexacto o tardío de las obligaciones, Sanciones y aplicación de intereses moratorios por parte de las diferentes entidades recaudadoras</t>
  </si>
  <si>
    <t>De forma mensual se deben generar los listados del sif para realizar los cálculos manuales en archivo Excel de las obligaciones tributarias, Estas actividades se deben realizar previas a los plazos máximos establecidos por las entidades</t>
  </si>
  <si>
    <t>Por bases inexactas, información financiera no confiable y no soportada</t>
  </si>
  <si>
    <t>Proceso de liquidación manual de obligaciones tributarias</t>
  </si>
  <si>
    <t>Bases y cálculos de liquidación inexactos en el SIF</t>
  </si>
  <si>
    <t>El pago de obligaciones tributarias se realiza mediante cheques (de 30 a 90 cheques por obligación)</t>
  </si>
  <si>
    <t>Revisiones y verificaciones de forma manual por parte del personal de la División Financiera</t>
  </si>
  <si>
    <t>Jefes de Sección
Profesionales de Apoyo
Auxiliares Administrativos</t>
  </si>
  <si>
    <t>Documentos de excel diseñados para realizar control según tipo de información</t>
  </si>
  <si>
    <t>Realizar solicitud a la DTIC con las necesidades de desarrollo de la División Finanicera y establecer controles en los sistemas de información</t>
  </si>
  <si>
    <t>Jefatura División Financiera
Jefes de Sección</t>
  </si>
  <si>
    <t>Pagos dobles</t>
  </si>
  <si>
    <t>Procesos disciplinarios en contra de los funcionarios de la entidad</t>
  </si>
  <si>
    <t xml:space="preserve">Registro errado de ingresos en el SIF que genera inconsistencias en informes presupuestales y contables </t>
  </si>
  <si>
    <t>Incorrecta generación de los documentos de recaudo por parte de las UAA</t>
  </si>
  <si>
    <t>Falta de cultura de comunicación por parte de las UAA hacia el proceso financiero en el reporte de ingresos</t>
  </si>
  <si>
    <t xml:space="preserve">Inexistencia de bloqueos o alertas en el SIF que permitan controlar la generación de documentos de recaudo </t>
  </si>
  <si>
    <t>Archivo Excel de pagos PSE, giro de Cheques de gerencia, giro de FFR, entre otros de la Jefatura de la Sección de Tesorería</t>
  </si>
  <si>
    <t>Jefe Sección Tesorería</t>
  </si>
  <si>
    <t xml:space="preserve">Solicitar la implementación de la opción en el SIF del registro por parte del autorizados de pagos al momento de la ejecución de las transacciones PSE o cheque de gerencia.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</si>
</sst>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7" x14ac:knownFonts="1">
    <font>
      <sz val="11"/>
      <color theme="1"/>
      <name val="Calibri"/>
      <family val="2"/>
      <scheme val="minor"/>
    </font>
    <font>
      <sz val="10"/>
      <name val="Arial"/>
      <family val="2"/>
    </font>
    <font>
      <b/>
      <sz val="12"/>
      <name val="Humanst521 BT"/>
      <family val="2"/>
    </font>
    <font>
      <b/>
      <sz val="10"/>
      <name val="Humanst521 BT"/>
      <family val="2"/>
    </font>
    <font>
      <b/>
      <sz val="10"/>
      <color rgb="FFFF0000"/>
      <name val="Humanst521 BT"/>
      <family val="2"/>
    </font>
    <font>
      <u/>
      <sz val="11"/>
      <color theme="10"/>
      <name val="Calibri"/>
      <family val="2"/>
      <scheme val="minor"/>
    </font>
    <font>
      <sz val="9"/>
      <color indexed="81"/>
      <name val="Tahoma"/>
      <family val="2"/>
    </font>
    <font>
      <sz val="11"/>
      <color theme="1"/>
      <name val="Calibri"/>
      <family val="2"/>
      <scheme val="minor"/>
    </font>
    <font>
      <sz val="12"/>
      <name val="Humanst521 BT"/>
      <family val="2"/>
    </font>
    <font>
      <sz val="12"/>
      <color theme="1"/>
      <name val="Humanst521 BT"/>
      <family val="2"/>
    </font>
    <font>
      <sz val="11"/>
      <color theme="1"/>
      <name val="Humanst521 BT"/>
      <family val="2"/>
    </font>
    <font>
      <sz val="10"/>
      <name val="Humanst521 BT"/>
      <family val="2"/>
    </font>
    <font>
      <b/>
      <sz val="11"/>
      <color theme="0"/>
      <name val="Humanst521 BT"/>
      <family val="2"/>
    </font>
    <font>
      <b/>
      <sz val="11"/>
      <color theme="1"/>
      <name val="Humanst521 BT"/>
      <family val="2"/>
    </font>
    <font>
      <b/>
      <sz val="11"/>
      <color indexed="8"/>
      <name val="Humanst521 BT"/>
      <family val="2"/>
    </font>
    <font>
      <b/>
      <sz val="12"/>
      <color theme="0"/>
      <name val="Humanst521 BT"/>
      <family val="2"/>
    </font>
    <font>
      <sz val="11"/>
      <name val="Humanst521 BT"/>
      <family val="2"/>
    </font>
    <font>
      <b/>
      <sz val="11"/>
      <color theme="5" tint="-0.249977111117893"/>
      <name val="Humanst521 BT"/>
      <family val="2"/>
    </font>
    <font>
      <sz val="10"/>
      <color theme="1"/>
      <name val="Humanst521 BT"/>
      <family val="2"/>
    </font>
    <font>
      <b/>
      <sz val="10"/>
      <color theme="0"/>
      <name val="Humanst521 BT"/>
      <family val="2"/>
    </font>
    <font>
      <b/>
      <sz val="12"/>
      <color theme="1"/>
      <name val="Humanst521 BT"/>
      <family val="2"/>
    </font>
    <font>
      <b/>
      <sz val="11"/>
      <name val="Humanst521 BT"/>
      <family val="2"/>
    </font>
    <font>
      <b/>
      <sz val="12"/>
      <color indexed="8"/>
      <name val="Humanst521 BT"/>
      <family val="2"/>
    </font>
    <font>
      <b/>
      <sz val="16"/>
      <color indexed="8"/>
      <name val="Humanst521 BT"/>
      <family val="2"/>
    </font>
    <font>
      <b/>
      <sz val="16"/>
      <name val="Humanst521 BT"/>
      <family val="2"/>
    </font>
    <font>
      <b/>
      <sz val="10"/>
      <color rgb="FF000000"/>
      <name val="Humanst521 BT"/>
      <family val="2"/>
    </font>
    <font>
      <b/>
      <sz val="9"/>
      <color indexed="81"/>
      <name val="Tahoma"/>
      <family val="2"/>
    </font>
    <font>
      <sz val="11"/>
      <color indexed="8"/>
      <name val="Calibri"/>
      <family val="2"/>
    </font>
    <font>
      <sz val="11"/>
      <color indexed="8"/>
      <name val="Humanst521 BT"/>
      <family val="2"/>
    </font>
    <font>
      <b/>
      <sz val="14"/>
      <color theme="0"/>
      <name val="Humanst521 BT"/>
      <family val="2"/>
    </font>
    <font>
      <sz val="10"/>
      <color rgb="FFFF0000"/>
      <name val="Humanst521 BT"/>
      <family val="2"/>
    </font>
    <font>
      <sz val="11"/>
      <color indexed="81"/>
      <name val="Tahoma"/>
      <family val="2"/>
    </font>
    <font>
      <b/>
      <sz val="11"/>
      <color indexed="81"/>
      <name val="Humanst521 BT"/>
      <family val="2"/>
    </font>
    <font>
      <sz val="11"/>
      <color indexed="81"/>
      <name val="Humanst521 BT"/>
      <family val="2"/>
    </font>
    <font>
      <i/>
      <sz val="11"/>
      <color indexed="81"/>
      <name val="Humanst521 BT"/>
      <family val="2"/>
    </font>
    <font>
      <b/>
      <sz val="10"/>
      <color rgb="FFFFFFFF"/>
      <name val="Humanst521 BT"/>
      <family val="2"/>
    </font>
    <font>
      <sz val="10"/>
      <color rgb="FF000000"/>
      <name val="Humanst521 BT"/>
      <family val="2"/>
    </font>
    <font>
      <sz val="11"/>
      <color rgb="FF000000"/>
      <name val="Humanst521 BT"/>
      <family val="2"/>
    </font>
    <font>
      <sz val="11"/>
      <color rgb="FFFF0000"/>
      <name val="Humanst521 BT"/>
      <family val="2"/>
    </font>
    <font>
      <i/>
      <sz val="11"/>
      <color theme="1"/>
      <name val="Humanst521 BT"/>
      <family val="2"/>
    </font>
    <font>
      <i/>
      <u/>
      <sz val="11"/>
      <color indexed="81"/>
      <name val="Humanst521 BT"/>
      <family val="2"/>
    </font>
    <font>
      <b/>
      <sz val="11"/>
      <color rgb="FFFFFF00"/>
      <name val="Humanst521 BT"/>
      <family val="2"/>
    </font>
    <font>
      <sz val="11"/>
      <color theme="0"/>
      <name val="Humanst521 BT"/>
      <family val="2"/>
    </font>
    <font>
      <b/>
      <i/>
      <sz val="11"/>
      <color theme="1"/>
      <name val="Humanst521 BT"/>
      <family val="2"/>
    </font>
    <font>
      <sz val="11"/>
      <color rgb="FF000000"/>
      <name val="Arial"/>
      <family val="2"/>
    </font>
    <font>
      <u/>
      <sz val="11"/>
      <name val="Humanst521 BT"/>
      <family val="2"/>
    </font>
    <font>
      <u/>
      <sz val="11"/>
      <color theme="1"/>
      <name val="Humanst521 BT"/>
      <family val="2"/>
    </font>
    <font>
      <sz val="14"/>
      <color theme="1"/>
      <name val="Humanst521 BT"/>
      <family val="2"/>
    </font>
    <font>
      <b/>
      <sz val="8"/>
      <color indexed="8"/>
      <name val="Humanst521 BT"/>
      <family val="2"/>
    </font>
    <font>
      <i/>
      <sz val="12"/>
      <color theme="0"/>
      <name val="Humanst521 BT"/>
      <family val="2"/>
    </font>
    <font>
      <b/>
      <sz val="10"/>
      <color theme="1"/>
      <name val="Humanst521 BT"/>
      <family val="2"/>
    </font>
    <font>
      <sz val="5"/>
      <color theme="1"/>
      <name val="Calibri"/>
      <family val="2"/>
      <scheme val="minor"/>
    </font>
    <font>
      <sz val="10"/>
      <color theme="1"/>
      <name val="Calibri"/>
      <family val="2"/>
      <scheme val="minor"/>
    </font>
    <font>
      <sz val="10"/>
      <name val="Gadugi"/>
      <family val="2"/>
    </font>
    <font>
      <sz val="11"/>
      <color theme="1"/>
      <name val="Gadugi"/>
      <family val="2"/>
    </font>
    <font>
      <b/>
      <sz val="11"/>
      <color indexed="81"/>
      <name val="Tahoma"/>
      <family val="2"/>
    </font>
    <font>
      <sz val="9"/>
      <name val="Humanst521 BT"/>
      <family val="2"/>
    </font>
  </fonts>
  <fills count="2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indexed="9"/>
        <bgColor indexed="64"/>
      </patternFill>
    </fill>
    <fill>
      <patternFill patternType="solid">
        <fgColor rgb="FF1F4E78"/>
        <bgColor rgb="FF000000"/>
      </patternFill>
    </fill>
    <fill>
      <patternFill patternType="solid">
        <fgColor rgb="FFFFFFFF"/>
        <bgColor rgb="FF000000"/>
      </patternFill>
    </fill>
    <fill>
      <patternFill patternType="solid">
        <fgColor rgb="FFF8CBAD"/>
        <bgColor rgb="FF000000"/>
      </patternFill>
    </fill>
    <fill>
      <patternFill patternType="solid">
        <fgColor rgb="FFE2EFDA"/>
        <bgColor rgb="FF000000"/>
      </patternFill>
    </fill>
    <fill>
      <patternFill patternType="solid">
        <fgColor rgb="FFFFD966"/>
        <bgColor rgb="FF000000"/>
      </patternFill>
    </fill>
    <fill>
      <patternFill patternType="solid">
        <fgColor rgb="FFD9E1F2"/>
        <bgColor rgb="FF000000"/>
      </patternFill>
    </fill>
    <fill>
      <patternFill patternType="solid">
        <fgColor theme="0" tint="-0.499984740745262"/>
        <bgColor indexed="64"/>
      </patternFill>
    </fill>
    <fill>
      <patternFill patternType="solid">
        <fgColor theme="4"/>
        <bgColor indexed="64"/>
      </patternFill>
    </fill>
    <fill>
      <patternFill patternType="solid">
        <fgColor rgb="FFD0CECE"/>
        <bgColor rgb="FF000000"/>
      </patternFill>
    </fill>
    <fill>
      <patternFill patternType="solid">
        <fgColor rgb="FFF2F2F2"/>
        <bgColor rgb="FF000000"/>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0" fontId="1" fillId="0" borderId="0"/>
    <xf numFmtId="0" fontId="5" fillId="0" borderId="0" applyNumberFormat="0" applyFill="0" applyBorder="0" applyAlignment="0" applyProtection="0"/>
    <xf numFmtId="0" fontId="7" fillId="0" borderId="0"/>
    <xf numFmtId="9" fontId="27" fillId="0" borderId="0" applyFont="0" applyFill="0" applyBorder="0" applyAlignment="0" applyProtection="0"/>
    <xf numFmtId="0" fontId="1" fillId="0" borderId="0"/>
    <xf numFmtId="9" fontId="7" fillId="0" borderId="0" applyFont="0" applyFill="0" applyBorder="0" applyAlignment="0" applyProtection="0"/>
  </cellStyleXfs>
  <cellXfs count="595">
    <xf numFmtId="0" fontId="0" fillId="0" borderId="0" xfId="0"/>
    <xf numFmtId="0" fontId="10" fillId="0" borderId="0" xfId="0" applyFont="1"/>
    <xf numFmtId="0" fontId="13" fillId="3" borderId="5" xfId="3" applyFont="1" applyFill="1" applyBorder="1"/>
    <xf numFmtId="0" fontId="10" fillId="0" borderId="5" xfId="3" applyFont="1" applyBorder="1" applyAlignment="1">
      <alignment horizontal="justify" vertical="center" wrapText="1"/>
    </xf>
    <xf numFmtId="9" fontId="10" fillId="0" borderId="5" xfId="3" applyNumberFormat="1" applyFont="1" applyBorder="1" applyAlignment="1">
      <alignment horizontal="justify" vertical="center" wrapText="1"/>
    </xf>
    <xf numFmtId="0" fontId="10" fillId="0" borderId="0" xfId="0" applyFont="1" applyAlignment="1">
      <alignment vertical="center"/>
    </xf>
    <xf numFmtId="0" fontId="10" fillId="0" borderId="0" xfId="0" applyFont="1" applyAlignment="1">
      <alignment vertical="center" wrapText="1"/>
    </xf>
    <xf numFmtId="0" fontId="10" fillId="3" borderId="0" xfId="0" applyFont="1" applyFill="1"/>
    <xf numFmtId="0" fontId="17" fillId="0" borderId="0" xfId="0" applyFont="1" applyAlignment="1">
      <alignment vertical="center"/>
    </xf>
    <xf numFmtId="0" fontId="10" fillId="0" borderId="0" xfId="0" applyFont="1" applyAlignment="1">
      <alignment horizontal="justify" vertical="center" wrapText="1"/>
    </xf>
    <xf numFmtId="0" fontId="18" fillId="0" borderId="0" xfId="0" applyFont="1"/>
    <xf numFmtId="0" fontId="18" fillId="0" borderId="0" xfId="0" applyFont="1" applyAlignment="1">
      <alignment horizontal="center" vertical="center"/>
    </xf>
    <xf numFmtId="0" fontId="9" fillId="3" borderId="0" xfId="0" applyFont="1" applyFill="1"/>
    <xf numFmtId="0" fontId="9" fillId="0" borderId="0" xfId="0" applyFont="1"/>
    <xf numFmtId="0" fontId="8" fillId="3" borderId="0" xfId="1" applyFont="1" applyFill="1"/>
    <xf numFmtId="0" fontId="22" fillId="5" borderId="5" xfId="1" applyFont="1" applyFill="1" applyBorder="1" applyAlignment="1">
      <alignment horizontal="center" vertical="center" wrapText="1"/>
    </xf>
    <xf numFmtId="0" fontId="22" fillId="5" borderId="12" xfId="1" applyFont="1" applyFill="1" applyBorder="1" applyAlignment="1">
      <alignment horizontal="center" vertical="center" wrapText="1"/>
    </xf>
    <xf numFmtId="0" fontId="18" fillId="0" borderId="0" xfId="0" applyFont="1" applyAlignment="1">
      <alignment vertical="center"/>
    </xf>
    <xf numFmtId="0" fontId="18" fillId="0" borderId="0" xfId="0" applyFont="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center" vertical="center" textRotation="90"/>
    </xf>
    <xf numFmtId="0" fontId="9" fillId="0" borderId="0" xfId="0" applyFont="1" applyAlignment="1">
      <alignment horizontal="center"/>
    </xf>
    <xf numFmtId="0" fontId="8" fillId="3" borderId="0" xfId="1" applyFont="1" applyFill="1" applyAlignment="1">
      <alignment horizontal="center"/>
    </xf>
    <xf numFmtId="0" fontId="9" fillId="8" borderId="5" xfId="0" applyFont="1" applyFill="1" applyBorder="1" applyAlignment="1">
      <alignment horizontal="center" vertical="center"/>
    </xf>
    <xf numFmtId="0" fontId="9" fillId="6"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xf>
    <xf numFmtId="0" fontId="18" fillId="11" borderId="0" xfId="0" applyFont="1" applyFill="1"/>
    <xf numFmtId="0" fontId="18" fillId="5" borderId="0" xfId="0" applyFont="1" applyFill="1"/>
    <xf numFmtId="0" fontId="28" fillId="0" borderId="16" xfId="3" applyFont="1" applyBorder="1" applyAlignment="1">
      <alignment horizontal="justify" vertical="center" wrapText="1"/>
    </xf>
    <xf numFmtId="0" fontId="28" fillId="0" borderId="5" xfId="3" applyFont="1" applyBorder="1" applyAlignment="1">
      <alignment horizontal="justify" vertical="center" wrapText="1"/>
    </xf>
    <xf numFmtId="0" fontId="16" fillId="0" borderId="5" xfId="3" applyFont="1" applyBorder="1" applyAlignment="1">
      <alignment horizontal="justify" vertical="center" wrapText="1"/>
    </xf>
    <xf numFmtId="0" fontId="11" fillId="14" borderId="5" xfId="5" applyFont="1" applyFill="1" applyBorder="1" applyAlignment="1">
      <alignment horizontal="center" vertical="center" wrapText="1"/>
    </xf>
    <xf numFmtId="0" fontId="3" fillId="0" borderId="5" xfId="0" applyFont="1" applyBorder="1" applyAlignment="1">
      <alignment horizontal="center" vertical="center" wrapText="1"/>
    </xf>
    <xf numFmtId="0" fontId="11" fillId="14" borderId="5" xfId="5" applyFont="1" applyFill="1" applyBorder="1" applyAlignment="1">
      <alignment horizontal="center" vertical="center"/>
    </xf>
    <xf numFmtId="0" fontId="19" fillId="12" borderId="5" xfId="5" applyFont="1" applyFill="1" applyBorder="1" applyAlignment="1">
      <alignment horizontal="center"/>
    </xf>
    <xf numFmtId="0" fontId="13" fillId="0" borderId="0" xfId="0" applyFont="1" applyAlignment="1">
      <alignment horizontal="justify" vertical="center" wrapText="1"/>
    </xf>
    <xf numFmtId="0" fontId="18" fillId="0" borderId="0" xfId="0" applyFont="1" applyAlignment="1">
      <alignment horizontal="left" vertical="center"/>
    </xf>
    <xf numFmtId="0" fontId="10" fillId="0" borderId="0" xfId="0" applyFont="1" applyAlignment="1">
      <alignment horizontal="left" vertical="center"/>
    </xf>
    <xf numFmtId="9" fontId="10" fillId="0" borderId="5" xfId="6" applyFont="1" applyBorder="1" applyAlignment="1">
      <alignment horizontal="center" vertical="center" wrapText="1"/>
    </xf>
    <xf numFmtId="0" fontId="19" fillId="12" borderId="5" xfId="1" applyFont="1" applyFill="1" applyBorder="1" applyAlignment="1">
      <alignment horizontal="center" vertical="center" wrapText="1"/>
    </xf>
    <xf numFmtId="0" fontId="30" fillId="0" borderId="0" xfId="0" applyFont="1"/>
    <xf numFmtId="0" fontId="10"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left" wrapText="1"/>
    </xf>
    <xf numFmtId="0" fontId="10" fillId="0" borderId="0" xfId="0" applyFont="1" applyAlignment="1">
      <alignment horizontal="left"/>
    </xf>
    <xf numFmtId="0" fontId="35" fillId="15" borderId="5" xfId="0" applyFont="1" applyFill="1" applyBorder="1" applyAlignment="1">
      <alignment horizontal="center" vertical="center" wrapText="1"/>
    </xf>
    <xf numFmtId="0" fontId="36" fillId="15" borderId="5" xfId="0" applyFont="1" applyFill="1" applyBorder="1"/>
    <xf numFmtId="0" fontId="25" fillId="16" borderId="13" xfId="0" applyFont="1" applyFill="1" applyBorder="1" applyAlignment="1">
      <alignment horizontal="center" vertical="center" wrapText="1"/>
    </xf>
    <xf numFmtId="0" fontId="36" fillId="16" borderId="5" xfId="0" applyFont="1" applyFill="1" applyBorder="1" applyAlignment="1">
      <alignment horizontal="justify" vertical="center" wrapText="1"/>
    </xf>
    <xf numFmtId="0" fontId="36" fillId="16" borderId="12" xfId="0" applyFont="1" applyFill="1" applyBorder="1" applyAlignment="1">
      <alignment horizontal="justify" vertical="center" wrapText="1"/>
    </xf>
    <xf numFmtId="0" fontId="25" fillId="16"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xf>
    <xf numFmtId="0" fontId="1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0" xfId="0" applyFont="1" applyFill="1" applyAlignment="1">
      <alignment wrapText="1"/>
    </xf>
    <xf numFmtId="0" fontId="0" fillId="0" borderId="0" xfId="0" applyAlignment="1">
      <alignment vertical="center" wrapText="1"/>
    </xf>
    <xf numFmtId="0" fontId="38" fillId="0" borderId="0" xfId="0" applyFont="1"/>
    <xf numFmtId="0" fontId="29" fillId="12" borderId="18" xfId="0" applyFont="1" applyFill="1" applyBorder="1" applyAlignment="1">
      <alignment horizontal="center" vertical="center"/>
    </xf>
    <xf numFmtId="0" fontId="10" fillId="0" borderId="5" xfId="0" applyFont="1" applyBorder="1" applyAlignment="1">
      <alignment horizontal="left" vertical="center" wrapText="1"/>
    </xf>
    <xf numFmtId="0" fontId="13" fillId="5" borderId="5" xfId="0" applyFont="1" applyFill="1" applyBorder="1" applyAlignment="1">
      <alignment horizontal="center" vertical="center"/>
    </xf>
    <xf numFmtId="0" fontId="13"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9" fontId="30" fillId="11" borderId="5" xfId="6" applyFont="1" applyFill="1" applyBorder="1" applyAlignment="1" applyProtection="1">
      <alignment horizontal="center" vertical="center" wrapText="1"/>
      <protection locked="0"/>
    </xf>
    <xf numFmtId="0" fontId="18" fillId="0" borderId="5" xfId="0" applyFont="1" applyBorder="1" applyAlignment="1" applyProtection="1">
      <alignment horizontal="left" vertical="center" wrapText="1"/>
      <protection locked="0"/>
    </xf>
    <xf numFmtId="14" fontId="18" fillId="0" borderId="5" xfId="0" applyNumberFormat="1" applyFont="1" applyBorder="1" applyAlignment="1" applyProtection="1">
      <alignment horizontal="center" vertical="center" wrapText="1"/>
      <protection locked="0"/>
    </xf>
    <xf numFmtId="0" fontId="10" fillId="0" borderId="0" xfId="0" applyFont="1" applyAlignment="1">
      <alignment horizontal="left" vertical="center" wrapText="1"/>
    </xf>
    <xf numFmtId="0" fontId="10" fillId="3" borderId="0" xfId="0" applyFont="1" applyFill="1" applyAlignment="1">
      <alignment horizontal="center" vertical="center"/>
    </xf>
    <xf numFmtId="0" fontId="42" fillId="0" borderId="0" xfId="0" applyFont="1" applyAlignment="1">
      <alignment horizontal="center" vertical="center"/>
    </xf>
    <xf numFmtId="0" fontId="14" fillId="5" borderId="14" xfId="3" applyFont="1" applyFill="1" applyBorder="1" applyAlignment="1">
      <alignment vertical="center"/>
    </xf>
    <xf numFmtId="0" fontId="14" fillId="5" borderId="16" xfId="3" applyFont="1" applyFill="1" applyBorder="1" applyAlignment="1">
      <alignment vertical="center" wrapText="1"/>
    </xf>
    <xf numFmtId="0" fontId="14" fillId="5" borderId="5" xfId="3" applyFont="1" applyFill="1" applyBorder="1" applyAlignment="1">
      <alignment horizontal="center" vertical="center" wrapText="1"/>
    </xf>
    <xf numFmtId="0" fontId="21" fillId="5" borderId="5"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5" xfId="0" applyFont="1" applyFill="1" applyBorder="1" applyAlignment="1">
      <alignment horizontal="center" vertical="center" textRotation="90" wrapText="1"/>
    </xf>
    <xf numFmtId="0" fontId="13" fillId="5" borderId="14" xfId="0" applyFont="1" applyFill="1" applyBorder="1" applyAlignment="1">
      <alignment horizontal="center" vertical="center" textRotation="90"/>
    </xf>
    <xf numFmtId="0" fontId="13" fillId="5" borderId="12" xfId="0" applyFont="1" applyFill="1" applyBorder="1" applyAlignment="1">
      <alignment horizontal="center" vertical="center"/>
    </xf>
    <xf numFmtId="0" fontId="10" fillId="3" borderId="5" xfId="3" applyFont="1" applyFill="1" applyBorder="1" applyAlignment="1">
      <alignment horizontal="center" vertical="center" wrapText="1"/>
    </xf>
    <xf numFmtId="9" fontId="10" fillId="3" borderId="5" xfId="3" applyNumberFormat="1" applyFont="1" applyFill="1" applyBorder="1" applyAlignment="1">
      <alignment horizontal="center" vertical="center" wrapText="1"/>
    </xf>
    <xf numFmtId="0" fontId="10" fillId="8" borderId="5" xfId="0" applyFont="1" applyFill="1" applyBorder="1" applyAlignment="1">
      <alignment horizontal="center" vertical="center"/>
    </xf>
    <xf numFmtId="49" fontId="10" fillId="0" borderId="5" xfId="0" applyNumberFormat="1" applyFont="1" applyBorder="1" applyAlignment="1">
      <alignment horizontal="center" vertical="center"/>
    </xf>
    <xf numFmtId="0" fontId="16" fillId="0" borderId="5" xfId="0" applyFont="1" applyBorder="1" applyAlignment="1">
      <alignment horizontal="center" vertical="center" wrapText="1"/>
    </xf>
    <xf numFmtId="0" fontId="10" fillId="3" borderId="5" xfId="3" applyFont="1" applyFill="1" applyBorder="1" applyAlignment="1">
      <alignment horizontal="center" vertical="center"/>
    </xf>
    <xf numFmtId="0" fontId="10" fillId="6"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0" borderId="16" xfId="3" applyFont="1" applyBorder="1" applyAlignment="1">
      <alignment horizontal="justify" vertical="center" wrapText="1"/>
    </xf>
    <xf numFmtId="0" fontId="12" fillId="12" borderId="12"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22" xfId="0" applyFont="1" applyBorder="1" applyAlignment="1">
      <alignment horizontal="left" vertical="center" wrapText="1"/>
    </xf>
    <xf numFmtId="0" fontId="10" fillId="0" borderId="6" xfId="0" applyFont="1" applyBorder="1" applyAlignment="1">
      <alignmen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5" xfId="0" applyFont="1" applyBorder="1" applyAlignment="1">
      <alignment horizontal="left" vertical="center"/>
    </xf>
    <xf numFmtId="0" fontId="11" fillId="11" borderId="5" xfId="0" applyFont="1" applyFill="1" applyBorder="1" applyAlignment="1">
      <alignment horizontal="center" vertical="center" textRotation="90" wrapText="1"/>
    </xf>
    <xf numFmtId="0" fontId="21" fillId="3" borderId="5" xfId="0" applyFont="1" applyFill="1" applyBorder="1" applyAlignment="1">
      <alignment horizontal="center" vertical="center" wrapText="1"/>
    </xf>
    <xf numFmtId="0" fontId="13" fillId="0" borderId="0" xfId="0" applyFont="1"/>
    <xf numFmtId="0" fontId="10" fillId="0" borderId="5" xfId="0" applyFont="1" applyBorder="1" applyAlignment="1">
      <alignmen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3" fillId="5" borderId="12" xfId="3" applyFont="1" applyFill="1" applyBorder="1" applyAlignment="1">
      <alignment horizontal="center" vertical="center" wrapText="1"/>
    </xf>
    <xf numFmtId="0" fontId="10" fillId="0" borderId="13" xfId="0" applyFont="1" applyBorder="1" applyAlignment="1">
      <alignment vertical="center" wrapText="1"/>
    </xf>
    <xf numFmtId="0" fontId="10" fillId="0" borderId="2" xfId="0" applyFont="1" applyBorder="1" applyAlignment="1">
      <alignment vertical="center" wrapText="1"/>
    </xf>
    <xf numFmtId="0" fontId="10" fillId="0" borderId="29" xfId="0" applyFont="1" applyBorder="1" applyAlignment="1">
      <alignment horizontal="left" vertical="center" wrapText="1"/>
    </xf>
    <xf numFmtId="0" fontId="10" fillId="0" borderId="21" xfId="0" applyFont="1" applyBorder="1" applyAlignment="1">
      <alignment vertical="center" wrapText="1"/>
    </xf>
    <xf numFmtId="0" fontId="16" fillId="0" borderId="3" xfId="0" applyFont="1" applyBorder="1" applyAlignment="1">
      <alignment vertical="center" wrapText="1"/>
    </xf>
    <xf numFmtId="0" fontId="10" fillId="0" borderId="12" xfId="0" applyFont="1" applyBorder="1" applyAlignment="1">
      <alignment vertical="center" wrapText="1"/>
    </xf>
    <xf numFmtId="0" fontId="38" fillId="0" borderId="0" xfId="0" applyFont="1" applyAlignment="1">
      <alignment vertical="center"/>
    </xf>
    <xf numFmtId="0" fontId="8" fillId="0" borderId="0" xfId="1" applyFont="1"/>
    <xf numFmtId="0" fontId="22" fillId="0" borderId="5" xfId="1" applyFont="1" applyBorder="1" applyAlignment="1">
      <alignment horizontal="center" vertical="center" wrapText="1"/>
    </xf>
    <xf numFmtId="0" fontId="22" fillId="0" borderId="12" xfId="1" applyFont="1" applyBorder="1" applyAlignment="1">
      <alignment horizontal="center" vertical="center" wrapText="1"/>
    </xf>
    <xf numFmtId="2" fontId="10" fillId="0" borderId="0" xfId="0" applyNumberFormat="1" applyFont="1"/>
    <xf numFmtId="164" fontId="10" fillId="0" borderId="0" xfId="0" applyNumberFormat="1" applyFont="1"/>
    <xf numFmtId="0" fontId="16" fillId="0" borderId="5" xfId="0" applyFont="1" applyBorder="1" applyAlignment="1">
      <alignment horizontal="left" vertical="center" wrapText="1"/>
    </xf>
    <xf numFmtId="0" fontId="9" fillId="22" borderId="0" xfId="0" applyFont="1" applyFill="1"/>
    <xf numFmtId="0" fontId="48" fillId="6" borderId="34" xfId="1" applyFont="1" applyFill="1" applyBorder="1" applyAlignment="1" applyProtection="1">
      <alignment horizontal="center" vertical="center" wrapText="1"/>
      <protection locked="0"/>
    </xf>
    <xf numFmtId="0" fontId="48" fillId="6" borderId="35" xfId="1" applyFont="1" applyFill="1" applyBorder="1" applyAlignment="1" applyProtection="1">
      <alignment horizontal="center" vertical="center" wrapText="1"/>
      <protection locked="0"/>
    </xf>
    <xf numFmtId="0" fontId="48" fillId="4" borderId="33" xfId="1" applyFont="1" applyFill="1" applyBorder="1" applyAlignment="1" applyProtection="1">
      <alignment horizontal="center" vertical="center" wrapText="1"/>
      <protection locked="0"/>
    </xf>
    <xf numFmtId="0" fontId="48" fillId="4" borderId="34" xfId="1" applyFont="1" applyFill="1" applyBorder="1" applyAlignment="1" applyProtection="1">
      <alignment horizontal="center" vertical="center" wrapText="1"/>
      <protection locked="0"/>
    </xf>
    <xf numFmtId="0" fontId="48" fillId="4" borderId="35" xfId="1" applyFont="1" applyFill="1" applyBorder="1" applyAlignment="1" applyProtection="1">
      <alignment horizontal="center" vertical="center" wrapText="1"/>
      <protection locked="0"/>
    </xf>
    <xf numFmtId="0" fontId="48" fillId="9" borderId="33" xfId="1" applyFont="1" applyFill="1" applyBorder="1" applyAlignment="1" applyProtection="1">
      <alignment horizontal="center" vertical="center" wrapText="1"/>
      <protection locked="0"/>
    </xf>
    <xf numFmtId="0" fontId="48" fillId="9" borderId="34" xfId="1" applyFont="1" applyFill="1" applyBorder="1" applyAlignment="1" applyProtection="1">
      <alignment horizontal="center" vertical="center" wrapText="1"/>
      <protection locked="0"/>
    </xf>
    <xf numFmtId="0" fontId="48" fillId="9" borderId="35" xfId="1" applyFont="1" applyFill="1" applyBorder="1" applyAlignment="1" applyProtection="1">
      <alignment horizontal="center" vertical="center" wrapText="1"/>
      <protection locked="0"/>
    </xf>
    <xf numFmtId="0" fontId="48" fillId="8" borderId="32" xfId="1" applyFont="1" applyFill="1" applyBorder="1" applyAlignment="1" applyProtection="1">
      <alignment horizontal="center" vertical="center"/>
      <protection locked="0"/>
    </xf>
    <xf numFmtId="0" fontId="48" fillId="8" borderId="30" xfId="1" applyFont="1" applyFill="1" applyBorder="1" applyAlignment="1" applyProtection="1">
      <alignment horizontal="center" vertical="center"/>
      <protection locked="0"/>
    </xf>
    <xf numFmtId="0" fontId="48" fillId="4" borderId="32" xfId="1" applyFont="1" applyFill="1" applyBorder="1" applyAlignment="1" applyProtection="1">
      <alignment horizontal="center" vertical="center"/>
      <protection locked="0"/>
    </xf>
    <xf numFmtId="0" fontId="48" fillId="4" borderId="30" xfId="1" applyFont="1" applyFill="1" applyBorder="1" applyAlignment="1" applyProtection="1">
      <alignment horizontal="center" vertical="center"/>
      <protection locked="0"/>
    </xf>
    <xf numFmtId="0" fontId="48" fillId="6" borderId="32" xfId="1" applyFont="1" applyFill="1" applyBorder="1" applyAlignment="1" applyProtection="1">
      <alignment horizontal="center" vertical="center"/>
      <protection locked="0"/>
    </xf>
    <xf numFmtId="0" fontId="48" fillId="6" borderId="30" xfId="1" applyFont="1" applyFill="1" applyBorder="1" applyAlignment="1" applyProtection="1">
      <alignment horizontal="center" vertical="center"/>
      <protection locked="0"/>
    </xf>
    <xf numFmtId="0" fontId="48" fillId="6" borderId="31" xfId="1" applyFont="1" applyFill="1" applyBorder="1" applyAlignment="1" applyProtection="1">
      <alignment horizontal="center" vertical="center"/>
      <protection locked="0"/>
    </xf>
    <xf numFmtId="0" fontId="48" fillId="4" borderId="31" xfId="1" applyFont="1" applyFill="1" applyBorder="1" applyAlignment="1" applyProtection="1">
      <alignment horizontal="center" vertical="center"/>
      <protection locked="0"/>
    </xf>
    <xf numFmtId="0" fontId="48" fillId="9" borderId="32" xfId="1" applyFont="1" applyFill="1" applyBorder="1" applyAlignment="1" applyProtection="1">
      <alignment horizontal="center" vertical="center"/>
      <protection locked="0"/>
    </xf>
    <xf numFmtId="0" fontId="48" fillId="9" borderId="30" xfId="1" applyFont="1" applyFill="1" applyBorder="1" applyAlignment="1" applyProtection="1">
      <alignment horizontal="center" vertical="center"/>
      <protection locked="0"/>
    </xf>
    <xf numFmtId="0" fontId="48" fillId="9" borderId="31" xfId="1" applyFont="1" applyFill="1" applyBorder="1" applyAlignment="1" applyProtection="1">
      <alignment horizontal="center" vertical="center"/>
      <protection locked="0"/>
    </xf>
    <xf numFmtId="0" fontId="20" fillId="0" borderId="0" xfId="0" applyFont="1"/>
    <xf numFmtId="2" fontId="30" fillId="11" borderId="5" xfId="6" applyNumberFormat="1" applyFont="1" applyFill="1" applyBorder="1" applyAlignment="1">
      <alignment horizontal="center" vertical="center" wrapText="1"/>
    </xf>
    <xf numFmtId="0" fontId="15" fillId="12" borderId="14" xfId="1" applyFont="1" applyFill="1" applyBorder="1" applyAlignment="1">
      <alignment horizontal="center" vertical="center" wrapText="1"/>
    </xf>
    <xf numFmtId="0" fontId="15" fillId="12" borderId="16" xfId="1" applyFont="1" applyFill="1" applyBorder="1" applyAlignment="1">
      <alignment horizontal="center" vertical="center" wrapText="1"/>
    </xf>
    <xf numFmtId="0" fontId="16" fillId="0" borderId="5" xfId="0" applyFont="1" applyBorder="1" applyAlignment="1">
      <alignment horizontal="justify" vertical="center" wrapText="1"/>
    </xf>
    <xf numFmtId="0" fontId="16" fillId="0" borderId="7" xfId="0" applyFont="1" applyBorder="1" applyAlignment="1">
      <alignment horizontal="left" vertical="center" wrapText="1"/>
    </xf>
    <xf numFmtId="0" fontId="18" fillId="0" borderId="5" xfId="0" applyFont="1" applyBorder="1" applyAlignment="1">
      <alignment horizontal="center" vertical="center" wrapText="1"/>
    </xf>
    <xf numFmtId="0" fontId="18" fillId="0" borderId="5" xfId="0" applyFont="1" applyBorder="1" applyAlignment="1">
      <alignment vertical="center" wrapText="1"/>
    </xf>
    <xf numFmtId="0" fontId="13" fillId="5" borderId="8" xfId="0" applyFont="1" applyFill="1" applyBorder="1" applyAlignment="1">
      <alignment horizontal="center" vertical="center" textRotation="90"/>
    </xf>
    <xf numFmtId="0" fontId="10" fillId="3" borderId="12" xfId="3" applyFont="1" applyFill="1" applyBorder="1" applyAlignment="1">
      <alignment horizontal="left" vertical="center" wrapText="1"/>
    </xf>
    <xf numFmtId="0" fontId="10" fillId="3" borderId="5" xfId="3" applyFont="1" applyFill="1" applyBorder="1" applyAlignment="1">
      <alignment horizontal="left" vertical="center" wrapText="1"/>
    </xf>
    <xf numFmtId="14" fontId="3" fillId="6" borderId="0" xfId="0" applyNumberFormat="1" applyFont="1" applyFill="1" applyAlignment="1">
      <alignment horizontal="left" vertical="center"/>
    </xf>
    <xf numFmtId="0" fontId="11" fillId="7" borderId="5" xfId="0" applyFont="1" applyFill="1" applyBorder="1" applyAlignment="1" applyProtection="1">
      <alignment horizontal="center" vertical="center" wrapText="1"/>
      <protection locked="0"/>
    </xf>
    <xf numFmtId="0" fontId="48" fillId="9" borderId="36" xfId="1" applyFont="1" applyFill="1" applyBorder="1" applyAlignment="1" applyProtection="1">
      <alignment horizontal="center" vertical="center" wrapText="1"/>
      <protection locked="0"/>
    </xf>
    <xf numFmtId="0" fontId="48" fillId="9" borderId="37" xfId="1" applyFont="1" applyFill="1" applyBorder="1" applyAlignment="1" applyProtection="1">
      <alignment horizontal="center" vertical="center"/>
      <protection locked="0"/>
    </xf>
    <xf numFmtId="0" fontId="17" fillId="3" borderId="12" xfId="0" applyFont="1" applyFill="1" applyBorder="1" applyAlignment="1">
      <alignment vertical="center" wrapText="1"/>
    </xf>
    <xf numFmtId="0" fontId="17" fillId="3" borderId="7" xfId="0" applyFont="1" applyFill="1" applyBorder="1" applyAlignment="1">
      <alignment vertical="center" wrapText="1"/>
    </xf>
    <xf numFmtId="0" fontId="17" fillId="3" borderId="5" xfId="0" applyFont="1" applyFill="1" applyBorder="1" applyAlignment="1">
      <alignment vertical="center" wrapText="1"/>
    </xf>
    <xf numFmtId="1" fontId="10" fillId="3" borderId="5" xfId="0" applyNumberFormat="1" applyFont="1" applyFill="1" applyBorder="1" applyAlignment="1">
      <alignment horizontal="center" vertical="center"/>
    </xf>
    <xf numFmtId="0" fontId="51" fillId="0" borderId="0" xfId="0" applyFont="1"/>
    <xf numFmtId="0" fontId="48" fillId="8" borderId="33" xfId="1" applyFont="1" applyFill="1" applyBorder="1" applyAlignment="1" applyProtection="1">
      <alignment horizontal="center" vertical="center"/>
      <protection locked="0"/>
    </xf>
    <xf numFmtId="0" fontId="48" fillId="8" borderId="34" xfId="1" applyFont="1" applyFill="1" applyBorder="1" applyAlignment="1" applyProtection="1">
      <alignment horizontal="center" vertical="center"/>
      <protection locked="0"/>
    </xf>
    <xf numFmtId="0" fontId="48" fillId="6" borderId="33" xfId="1" applyFont="1" applyFill="1" applyBorder="1" applyAlignment="1" applyProtection="1">
      <alignment horizontal="center" vertical="center"/>
      <protection locked="0"/>
    </xf>
    <xf numFmtId="0" fontId="48" fillId="6" borderId="38" xfId="1" applyFont="1" applyFill="1" applyBorder="1" applyAlignment="1" applyProtection="1">
      <alignment horizontal="center" vertical="center"/>
      <protection locked="0"/>
    </xf>
    <xf numFmtId="0" fontId="48" fillId="6" borderId="39" xfId="1" applyFont="1" applyFill="1" applyBorder="1" applyAlignment="1" applyProtection="1">
      <alignment horizontal="center" vertical="center"/>
      <protection locked="0"/>
    </xf>
    <xf numFmtId="0" fontId="48" fillId="6" borderId="40" xfId="1" applyFont="1" applyFill="1" applyBorder="1" applyAlignment="1" applyProtection="1">
      <alignment horizontal="center" vertical="center"/>
      <protection locked="0"/>
    </xf>
    <xf numFmtId="0" fontId="48" fillId="6" borderId="41" xfId="1" applyFont="1" applyFill="1" applyBorder="1" applyAlignment="1" applyProtection="1">
      <alignment horizontal="center" vertical="center"/>
      <protection locked="0"/>
    </xf>
    <xf numFmtId="1" fontId="16" fillId="3" borderId="5" xfId="0" applyNumberFormat="1" applyFont="1" applyFill="1" applyBorder="1" applyAlignment="1">
      <alignment horizontal="center" vertical="center"/>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8" fillId="0" borderId="5" xfId="0" applyFont="1" applyBorder="1" applyAlignment="1" applyProtection="1">
      <alignment horizontal="center" vertical="center" wrapText="1"/>
      <protection locked="0"/>
    </xf>
    <xf numFmtId="17" fontId="11" fillId="0" borderId="5" xfId="0" applyNumberFormat="1" applyFont="1" applyBorder="1" applyAlignment="1" applyProtection="1">
      <alignment vertical="center" wrapText="1"/>
      <protection locked="0"/>
    </xf>
    <xf numFmtId="0" fontId="18" fillId="0" borderId="5" xfId="0" applyFont="1" applyBorder="1" applyAlignment="1" applyProtection="1">
      <alignment vertical="center" wrapText="1"/>
      <protection locked="0"/>
    </xf>
    <xf numFmtId="0" fontId="18" fillId="0" borderId="0" xfId="0" applyFont="1" applyAlignment="1">
      <alignment vertical="center" wrapText="1"/>
    </xf>
    <xf numFmtId="0" fontId="54" fillId="0" borderId="0" xfId="0" applyFont="1"/>
    <xf numFmtId="9" fontId="16" fillId="0" borderId="5" xfId="3" applyNumberFormat="1" applyFont="1" applyBorder="1" applyAlignment="1">
      <alignment horizontal="justify" vertical="center" wrapText="1"/>
    </xf>
    <xf numFmtId="0" fontId="12" fillId="12" borderId="5" xfId="3" applyFont="1" applyFill="1" applyBorder="1" applyAlignment="1">
      <alignment horizontal="center" vertical="center" wrapText="1"/>
    </xf>
    <xf numFmtId="0" fontId="12" fillId="12" borderId="5" xfId="3" applyFont="1" applyFill="1" applyBorder="1" applyAlignment="1">
      <alignment horizontal="center" vertical="center"/>
    </xf>
    <xf numFmtId="9" fontId="30" fillId="23" borderId="5" xfId="6" applyFont="1" applyFill="1" applyBorder="1" applyAlignment="1" applyProtection="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1" fontId="30" fillId="11" borderId="5" xfId="0" quotePrefix="1" applyNumberFormat="1" applyFont="1" applyFill="1" applyBorder="1" applyAlignment="1">
      <alignment horizontal="center" vertical="center" wrapText="1"/>
    </xf>
    <xf numFmtId="0" fontId="30" fillId="11" borderId="5" xfId="0" quotePrefix="1" applyFont="1" applyFill="1" applyBorder="1" applyAlignment="1">
      <alignment horizontal="center" vertical="center" wrapText="1"/>
    </xf>
    <xf numFmtId="0" fontId="11" fillId="11" borderId="5" xfId="0" applyFont="1" applyFill="1" applyBorder="1" applyAlignment="1" applyProtection="1">
      <alignment vertical="center" textRotation="90" wrapText="1"/>
      <protection hidden="1"/>
    </xf>
    <xf numFmtId="0" fontId="11" fillId="11" borderId="5" xfId="0" quotePrefix="1" applyFont="1" applyFill="1" applyBorder="1" applyAlignment="1">
      <alignment horizontal="center" vertical="center" textRotation="90"/>
    </xf>
    <xf numFmtId="0" fontId="11" fillId="0" borderId="5" xfId="0" applyFont="1" applyBorder="1" applyAlignment="1" applyProtection="1">
      <alignment vertical="center" wrapText="1"/>
      <protection locked="0"/>
    </xf>
    <xf numFmtId="0" fontId="48" fillId="4" borderId="38" xfId="1" applyFont="1" applyFill="1" applyBorder="1" applyAlignment="1" applyProtection="1">
      <alignment horizontal="center" vertical="center"/>
      <protection locked="0"/>
    </xf>
    <xf numFmtId="0" fontId="48" fillId="4" borderId="39" xfId="1" applyFont="1" applyFill="1" applyBorder="1" applyAlignment="1" applyProtection="1">
      <alignment horizontal="center" vertical="center"/>
      <protection locked="0"/>
    </xf>
    <xf numFmtId="0" fontId="48" fillId="4" borderId="41" xfId="1" applyFont="1" applyFill="1" applyBorder="1" applyAlignment="1" applyProtection="1">
      <alignment horizontal="center" vertical="center"/>
      <protection locked="0"/>
    </xf>
    <xf numFmtId="0" fontId="48" fillId="9" borderId="38" xfId="1" applyFont="1" applyFill="1" applyBorder="1" applyAlignment="1" applyProtection="1">
      <alignment horizontal="center" vertical="center"/>
      <protection locked="0"/>
    </xf>
    <xf numFmtId="0" fontId="48" fillId="9" borderId="39" xfId="1" applyFont="1" applyFill="1" applyBorder="1" applyAlignment="1" applyProtection="1">
      <alignment horizontal="center" vertical="center"/>
      <protection locked="0"/>
    </xf>
    <xf numFmtId="0" fontId="48" fillId="9" borderId="40" xfId="1" applyFont="1" applyFill="1" applyBorder="1" applyAlignment="1" applyProtection="1">
      <alignment horizontal="center" vertical="center"/>
      <protection locked="0"/>
    </xf>
    <xf numFmtId="0" fontId="48" fillId="9" borderId="41" xfId="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8"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0" borderId="5" xfId="0" applyFont="1" applyBorder="1" applyAlignment="1">
      <alignment vertical="center" wrapText="1"/>
    </xf>
    <xf numFmtId="0" fontId="11" fillId="24" borderId="5" xfId="0" applyFont="1" applyFill="1" applyBorder="1" applyAlignment="1">
      <alignment horizontal="center" vertical="center" wrapText="1"/>
    </xf>
    <xf numFmtId="0" fontId="11" fillId="24" borderId="5" xfId="0" applyFont="1" applyFill="1" applyBorder="1" applyAlignment="1">
      <alignment horizontal="center" vertical="center" textRotation="90"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5" xfId="0" applyFont="1" applyBorder="1" applyAlignment="1">
      <alignment horizontal="left" vertical="center" wrapText="1"/>
    </xf>
    <xf numFmtId="0" fontId="36" fillId="0" borderId="12" xfId="0" applyFont="1" applyBorder="1" applyAlignment="1">
      <alignment horizontal="left" vertical="center" wrapText="1"/>
    </xf>
    <xf numFmtId="0" fontId="36" fillId="0" borderId="13" xfId="0" applyFont="1" applyBorder="1" applyAlignment="1">
      <alignment horizontal="left" vertical="center" wrapText="1"/>
    </xf>
    <xf numFmtId="0" fontId="11" fillId="16" borderId="5" xfId="0" applyFont="1" applyFill="1" applyBorder="1" applyAlignment="1">
      <alignment horizontal="center" vertical="center" wrapText="1"/>
    </xf>
    <xf numFmtId="0" fontId="36" fillId="0" borderId="5" xfId="0" applyFont="1" applyBorder="1" applyAlignment="1">
      <alignment vertical="center" wrapText="1"/>
    </xf>
    <xf numFmtId="0" fontId="11" fillId="0" borderId="2" xfId="0" applyFont="1" applyBorder="1" applyAlignment="1">
      <alignment horizontal="center" vertical="center" wrapText="1"/>
    </xf>
    <xf numFmtId="0" fontId="11" fillId="24" borderId="2" xfId="0" applyFont="1" applyFill="1" applyBorder="1" applyAlignment="1">
      <alignment horizontal="center" vertical="center" textRotation="90" wrapText="1"/>
    </xf>
    <xf numFmtId="0" fontId="36" fillId="0" borderId="42" xfId="0" applyFont="1" applyBorder="1" applyAlignment="1">
      <alignment vertical="center" wrapText="1"/>
    </xf>
    <xf numFmtId="0" fontId="36" fillId="0" borderId="42" xfId="0" applyFont="1" applyBorder="1" applyAlignment="1">
      <alignment horizontal="left" vertical="center" wrapText="1"/>
    </xf>
    <xf numFmtId="0" fontId="36" fillId="0" borderId="42" xfId="0" applyFont="1" applyBorder="1" applyAlignment="1">
      <alignment horizontal="center" vertical="center" wrapText="1"/>
    </xf>
    <xf numFmtId="0" fontId="36" fillId="0" borderId="43" xfId="0" applyFont="1" applyBorder="1" applyAlignment="1">
      <alignment horizontal="center" vertical="center" wrapText="1"/>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56" fillId="0" borderId="5" xfId="0" applyFont="1" applyBorder="1" applyAlignment="1">
      <alignment horizontal="left" vertical="center" wrapText="1" indent="1"/>
    </xf>
    <xf numFmtId="0" fontId="11" fillId="0" borderId="5" xfId="0" applyFont="1" applyBorder="1" applyAlignment="1" applyProtection="1">
      <alignment horizontal="center" vertical="center" wrapText="1"/>
      <protection locked="0"/>
    </xf>
    <xf numFmtId="0" fontId="11"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2" fillId="12" borderId="5" xfId="0" applyFont="1" applyFill="1" applyBorder="1" applyAlignment="1">
      <alignment horizontal="center" vertical="center" wrapText="1"/>
    </xf>
    <xf numFmtId="0" fontId="10" fillId="0" borderId="8" xfId="0" applyFont="1" applyBorder="1" applyAlignment="1">
      <alignment horizontal="left"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29" fillId="12" borderId="17" xfId="0" applyFont="1" applyFill="1" applyBorder="1" applyAlignment="1">
      <alignment horizontal="center" vertical="center"/>
    </xf>
    <xf numFmtId="0" fontId="29" fillId="12" borderId="18" xfId="0" applyFont="1" applyFill="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5" fillId="0" borderId="14" xfId="2" quotePrefix="1" applyBorder="1" applyAlignment="1">
      <alignment horizontal="center" vertical="center" wrapText="1"/>
    </xf>
    <xf numFmtId="0" fontId="5" fillId="0" borderId="16" xfId="2"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1" fillId="11" borderId="5" xfId="0" applyFont="1" applyFill="1" applyBorder="1" applyAlignment="1" applyProtection="1">
      <alignment horizontal="center" vertical="center" textRotation="90" wrapText="1"/>
      <protection hidden="1"/>
    </xf>
    <xf numFmtId="0" fontId="11" fillId="11" borderId="7" xfId="0" applyFont="1" applyFill="1" applyBorder="1" applyAlignment="1" applyProtection="1">
      <alignment horizontal="center" vertical="center" textRotation="90" wrapText="1"/>
      <protection hidden="1"/>
    </xf>
    <xf numFmtId="0" fontId="11" fillId="11" borderId="13" xfId="0" applyFont="1" applyFill="1" applyBorder="1" applyAlignment="1" applyProtection="1">
      <alignment horizontal="center" vertical="center" textRotation="90" wrapText="1"/>
      <protection hidden="1"/>
    </xf>
    <xf numFmtId="0" fontId="18" fillId="0" borderId="5" xfId="0" applyFont="1" applyBorder="1" applyAlignment="1" applyProtection="1">
      <alignment horizontal="center" vertical="center" wrapText="1"/>
      <protection locked="0"/>
    </xf>
    <xf numFmtId="0" fontId="18" fillId="7" borderId="12" xfId="0" applyFont="1" applyFill="1" applyBorder="1" applyAlignment="1" applyProtection="1">
      <alignment horizontal="center" vertical="center" textRotation="90" wrapText="1"/>
      <protection locked="0"/>
    </xf>
    <xf numFmtId="0" fontId="18" fillId="7" borderId="7" xfId="0" applyFont="1" applyFill="1" applyBorder="1" applyAlignment="1" applyProtection="1">
      <alignment horizontal="center" vertical="center" textRotation="90" wrapText="1"/>
      <protection locked="0"/>
    </xf>
    <xf numFmtId="0" fontId="18" fillId="7" borderId="13" xfId="0" applyFont="1" applyFill="1" applyBorder="1" applyAlignment="1" applyProtection="1">
      <alignment horizontal="center" vertical="center" textRotation="90" wrapText="1"/>
      <protection locked="0"/>
    </xf>
    <xf numFmtId="0" fontId="18" fillId="11" borderId="12" xfId="0" applyFont="1" applyFill="1" applyBorder="1" applyAlignment="1" applyProtection="1">
      <alignment horizontal="center" vertical="center" wrapText="1"/>
      <protection hidden="1"/>
    </xf>
    <xf numFmtId="0" fontId="18" fillId="11" borderId="7" xfId="0" applyFont="1" applyFill="1" applyBorder="1" applyAlignment="1" applyProtection="1">
      <alignment horizontal="center" vertical="center" wrapText="1"/>
      <protection hidden="1"/>
    </xf>
    <xf numFmtId="0" fontId="18" fillId="11" borderId="13" xfId="0" applyFont="1" applyFill="1" applyBorder="1" applyAlignment="1" applyProtection="1">
      <alignment horizontal="center" vertical="center" wrapText="1"/>
      <protection hidden="1"/>
    </xf>
    <xf numFmtId="0" fontId="18" fillId="7" borderId="5" xfId="0" applyFont="1" applyFill="1" applyBorder="1" applyAlignment="1" applyProtection="1">
      <alignment horizontal="center" vertical="center" textRotation="90" wrapText="1"/>
      <protection locked="0"/>
    </xf>
    <xf numFmtId="0" fontId="18" fillId="7" borderId="5" xfId="0" applyFont="1" applyFill="1" applyBorder="1" applyAlignment="1" applyProtection="1">
      <alignment horizontal="center" vertical="center" wrapText="1"/>
      <protection locked="0"/>
    </xf>
    <xf numFmtId="0" fontId="11" fillId="0" borderId="5" xfId="2"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8" fillId="5" borderId="5" xfId="0" applyFont="1" applyFill="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52" fillId="0" borderId="7" xfId="0" applyFont="1" applyBorder="1" applyAlignment="1">
      <alignment horizontal="center" vertical="center" wrapText="1"/>
    </xf>
    <xf numFmtId="0" fontId="52" fillId="0" borderId="13" xfId="0" applyFont="1" applyBorder="1" applyAlignment="1">
      <alignment horizontal="center" vertical="center" wrapText="1"/>
    </xf>
    <xf numFmtId="0" fontId="11" fillId="11" borderId="14" xfId="0" applyFont="1" applyFill="1" applyBorder="1" applyAlignment="1">
      <alignment horizontal="center" vertical="center" textRotation="90" wrapText="1"/>
    </xf>
    <xf numFmtId="1" fontId="30" fillId="11" borderId="5" xfId="0" applyNumberFormat="1" applyFont="1" applyFill="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8" fillId="11" borderId="5" xfId="0" applyFont="1" applyFill="1" applyBorder="1" applyAlignment="1">
      <alignment horizontal="center" vertical="center" wrapText="1"/>
    </xf>
    <xf numFmtId="0" fontId="53" fillId="11" borderId="5" xfId="0" applyFont="1" applyFill="1" applyBorder="1" applyAlignment="1" applyProtection="1">
      <alignment horizontal="center" vertical="center" textRotation="90" wrapText="1"/>
      <protection hidden="1"/>
    </xf>
    <xf numFmtId="0" fontId="19" fillId="12" borderId="5" xfId="0" applyFont="1" applyFill="1" applyBorder="1" applyAlignment="1">
      <alignment horizontal="center" vertical="center" textRotation="90" wrapText="1"/>
    </xf>
    <xf numFmtId="0" fontId="19" fillId="12"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9" fillId="12" borderId="17" xfId="0" applyFont="1" applyFill="1" applyBorder="1" applyAlignment="1">
      <alignment horizontal="center" vertical="center"/>
    </xf>
    <xf numFmtId="0" fontId="19" fillId="12" borderId="9" xfId="0" applyFont="1" applyFill="1" applyBorder="1" applyAlignment="1">
      <alignment horizontal="center" vertical="center"/>
    </xf>
    <xf numFmtId="0" fontId="19" fillId="12" borderId="18" xfId="0" applyFont="1" applyFill="1" applyBorder="1" applyAlignment="1">
      <alignment horizontal="center" vertical="center"/>
    </xf>
    <xf numFmtId="0" fontId="19" fillId="12" borderId="11" xfId="0" applyFont="1" applyFill="1" applyBorder="1" applyAlignment="1">
      <alignment horizontal="center" vertical="center"/>
    </xf>
    <xf numFmtId="0" fontId="19" fillId="12" borderId="14" xfId="0" applyFont="1" applyFill="1" applyBorder="1" applyAlignment="1">
      <alignment horizontal="center" vertical="center" wrapText="1"/>
    </xf>
    <xf numFmtId="0" fontId="19" fillId="12" borderId="15" xfId="0" applyFont="1" applyFill="1" applyBorder="1" applyAlignment="1">
      <alignment horizontal="center" vertical="center" wrapText="1"/>
    </xf>
    <xf numFmtId="0" fontId="19" fillId="12" borderId="16" xfId="0" applyFont="1" applyFill="1" applyBorder="1" applyAlignment="1">
      <alignment horizontal="center" vertical="center" wrapText="1"/>
    </xf>
    <xf numFmtId="0" fontId="19" fillId="12" borderId="14" xfId="0" applyFont="1" applyFill="1" applyBorder="1" applyAlignment="1">
      <alignment horizontal="center" vertical="top" wrapText="1"/>
    </xf>
    <xf numFmtId="0" fontId="19" fillId="12" borderId="15" xfId="0" applyFont="1" applyFill="1" applyBorder="1" applyAlignment="1">
      <alignment horizontal="center" vertical="top" wrapText="1"/>
    </xf>
    <xf numFmtId="0" fontId="19" fillId="12" borderId="16" xfId="0" applyFont="1" applyFill="1" applyBorder="1" applyAlignment="1">
      <alignment horizontal="center" vertical="top" wrapText="1"/>
    </xf>
    <xf numFmtId="0" fontId="19" fillId="12" borderId="12" xfId="0" applyFont="1" applyFill="1" applyBorder="1" applyAlignment="1">
      <alignment horizontal="center" vertical="center" textRotation="90"/>
    </xf>
    <xf numFmtId="0" fontId="19" fillId="12" borderId="13" xfId="0" applyFont="1" applyFill="1" applyBorder="1" applyAlignment="1">
      <alignment horizontal="center" vertical="center" textRotation="90"/>
    </xf>
    <xf numFmtId="0" fontId="19" fillId="12" borderId="12"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11" fillId="11" borderId="12" xfId="0" applyFont="1" applyFill="1" applyBorder="1" applyAlignment="1">
      <alignment horizontal="center" vertical="center" textRotation="90" wrapText="1"/>
    </xf>
    <xf numFmtId="0" fontId="11" fillId="11" borderId="7" xfId="0" applyFont="1" applyFill="1" applyBorder="1" applyAlignment="1">
      <alignment horizontal="center" vertical="center" textRotation="90" wrapText="1"/>
    </xf>
    <xf numFmtId="0" fontId="11" fillId="11" borderId="13" xfId="0" applyFont="1" applyFill="1" applyBorder="1" applyAlignment="1">
      <alignment horizontal="center" vertical="center" textRotation="90" wrapText="1"/>
    </xf>
    <xf numFmtId="0" fontId="11" fillId="7" borderId="12" xfId="0" applyFont="1" applyFill="1" applyBorder="1" applyAlignment="1" applyProtection="1">
      <alignment horizontal="center" vertical="center" textRotation="90" wrapText="1"/>
      <protection locked="0"/>
    </xf>
    <xf numFmtId="0" fontId="11" fillId="7" borderId="7" xfId="0" applyFont="1" applyFill="1" applyBorder="1" applyAlignment="1" applyProtection="1">
      <alignment horizontal="center" vertical="center" textRotation="90" wrapText="1"/>
      <protection locked="0"/>
    </xf>
    <xf numFmtId="0" fontId="11" fillId="7" borderId="13" xfId="0" applyFont="1" applyFill="1" applyBorder="1" applyAlignment="1" applyProtection="1">
      <alignment horizontal="center" vertical="center" textRotation="90" wrapText="1"/>
      <protection locked="0"/>
    </xf>
    <xf numFmtId="1" fontId="30" fillId="11" borderId="12" xfId="0" applyNumberFormat="1" applyFont="1" applyFill="1" applyBorder="1" applyAlignment="1" applyProtection="1">
      <alignment horizontal="center" vertical="center" wrapText="1"/>
      <protection hidden="1"/>
    </xf>
    <xf numFmtId="1" fontId="30" fillId="11" borderId="7" xfId="0" applyNumberFormat="1" applyFont="1" applyFill="1" applyBorder="1" applyAlignment="1" applyProtection="1">
      <alignment horizontal="center" vertical="center" wrapText="1"/>
      <protection hidden="1"/>
    </xf>
    <xf numFmtId="1" fontId="30" fillId="11" borderId="13" xfId="0" applyNumberFormat="1" applyFont="1" applyFill="1" applyBorder="1" applyAlignment="1" applyProtection="1">
      <alignment horizontal="center" vertical="center" wrapText="1"/>
      <protection hidden="1"/>
    </xf>
    <xf numFmtId="0" fontId="53" fillId="11" borderId="12" xfId="0" applyFont="1" applyFill="1" applyBorder="1" applyAlignment="1" applyProtection="1">
      <alignment horizontal="center" vertical="center" textRotation="90" wrapText="1"/>
      <protection hidden="1"/>
    </xf>
    <xf numFmtId="0" fontId="53" fillId="11" borderId="7" xfId="0" applyFont="1" applyFill="1" applyBorder="1" applyAlignment="1" applyProtection="1">
      <alignment horizontal="center" vertical="center" textRotation="90" wrapText="1"/>
      <protection hidden="1"/>
    </xf>
    <xf numFmtId="0" fontId="53" fillId="11" borderId="13" xfId="0" applyFont="1" applyFill="1" applyBorder="1" applyAlignment="1" applyProtection="1">
      <alignment horizontal="center" vertical="center" textRotation="90" wrapText="1"/>
      <protection hidden="1"/>
    </xf>
    <xf numFmtId="0" fontId="19" fillId="12" borderId="12" xfId="2" applyFont="1" applyFill="1" applyBorder="1" applyAlignment="1" applyProtection="1">
      <alignment horizontal="center" vertical="center" textRotation="90" wrapText="1"/>
    </xf>
    <xf numFmtId="0" fontId="19" fillId="12" borderId="7" xfId="2" applyFont="1" applyFill="1" applyBorder="1" applyAlignment="1" applyProtection="1">
      <alignment horizontal="center" vertical="center" textRotation="90" wrapText="1"/>
    </xf>
    <xf numFmtId="0" fontId="19" fillId="12" borderId="5" xfId="2" applyFont="1" applyFill="1" applyBorder="1" applyAlignment="1" applyProtection="1">
      <alignment horizontal="center" vertical="center" wrapText="1"/>
    </xf>
    <xf numFmtId="0" fontId="19" fillId="12" borderId="12" xfId="2" applyFont="1" applyFill="1" applyBorder="1" applyAlignment="1" applyProtection="1">
      <alignment horizontal="center" vertical="center" wrapText="1"/>
    </xf>
    <xf numFmtId="0" fontId="19" fillId="13" borderId="14" xfId="0" applyFont="1" applyFill="1" applyBorder="1" applyAlignment="1">
      <alignment horizontal="center" vertical="center" wrapText="1"/>
    </xf>
    <xf numFmtId="0" fontId="19" fillId="13" borderId="16" xfId="0" applyFont="1" applyFill="1" applyBorder="1" applyAlignment="1">
      <alignment horizontal="center" vertical="center" wrapText="1"/>
    </xf>
    <xf numFmtId="0" fontId="19" fillId="13" borderId="12" xfId="0" applyFont="1" applyFill="1" applyBorder="1" applyAlignment="1" applyProtection="1">
      <alignment horizontal="center" vertical="center" textRotation="90" wrapText="1"/>
      <protection hidden="1"/>
    </xf>
    <xf numFmtId="0" fontId="19" fillId="13" borderId="13" xfId="0" applyFont="1" applyFill="1" applyBorder="1" applyAlignment="1" applyProtection="1">
      <alignment horizontal="center" vertical="center" textRotation="90" wrapText="1"/>
      <protection hidden="1"/>
    </xf>
    <xf numFmtId="0" fontId="19" fillId="12" borderId="12" xfId="0" applyFont="1" applyFill="1" applyBorder="1" applyAlignment="1">
      <alignment horizontal="center" vertical="center" textRotation="90" wrapText="1"/>
    </xf>
    <xf numFmtId="0" fontId="19" fillId="12" borderId="7" xfId="0" applyFont="1" applyFill="1" applyBorder="1" applyAlignment="1">
      <alignment horizontal="center" vertical="center" textRotation="90" wrapText="1"/>
    </xf>
    <xf numFmtId="0" fontId="19" fillId="12" borderId="5" xfId="2" applyFont="1" applyFill="1" applyBorder="1" applyAlignment="1" applyProtection="1">
      <alignment horizontal="center" vertical="center" textRotation="90" wrapText="1"/>
    </xf>
    <xf numFmtId="0" fontId="19" fillId="13" borderId="15" xfId="0" applyFont="1" applyFill="1" applyBorder="1" applyAlignment="1">
      <alignment horizontal="center" vertical="center" wrapText="1"/>
    </xf>
    <xf numFmtId="0" fontId="12" fillId="13" borderId="5" xfId="2" applyFont="1" applyFill="1" applyBorder="1" applyAlignment="1" applyProtection="1">
      <alignment horizontal="left" vertical="center" textRotation="90" wrapText="1"/>
      <protection hidden="1"/>
    </xf>
    <xf numFmtId="0" fontId="12" fillId="13" borderId="12" xfId="2" applyFont="1" applyFill="1" applyBorder="1" applyAlignment="1" applyProtection="1">
      <alignment horizontal="left" vertical="center" textRotation="90" wrapText="1"/>
      <protection hidden="1"/>
    </xf>
    <xf numFmtId="0" fontId="19" fillId="21" borderId="5" xfId="0" applyFont="1" applyFill="1" applyBorder="1" applyAlignment="1" applyProtection="1">
      <alignment horizontal="center" vertical="center" textRotation="90" wrapText="1"/>
      <protection hidden="1"/>
    </xf>
    <xf numFmtId="0" fontId="19" fillId="21" borderId="12" xfId="0" applyFont="1" applyFill="1" applyBorder="1" applyAlignment="1" applyProtection="1">
      <alignment horizontal="center" vertical="center" textRotation="90" wrapText="1"/>
      <protection hidden="1"/>
    </xf>
    <xf numFmtId="0" fontId="19" fillId="13" borderId="5" xfId="0" applyFont="1" applyFill="1" applyBorder="1" applyAlignment="1" applyProtection="1">
      <alignment horizontal="center" vertical="center" textRotation="90" wrapText="1"/>
      <protection hidden="1"/>
    </xf>
    <xf numFmtId="0" fontId="19" fillId="13" borderId="12" xfId="0" applyFont="1" applyFill="1" applyBorder="1" applyAlignment="1">
      <alignment horizontal="center" vertical="center" wrapText="1"/>
    </xf>
    <xf numFmtId="0" fontId="19" fillId="13" borderId="13" xfId="0" applyFont="1" applyFill="1" applyBorder="1" applyAlignment="1">
      <alignment horizontal="center" vertical="center" wrapText="1"/>
    </xf>
    <xf numFmtId="0" fontId="19" fillId="12" borderId="12" xfId="1" applyFont="1" applyFill="1" applyBorder="1" applyAlignment="1">
      <alignment horizontal="center" vertical="center" wrapText="1"/>
    </xf>
    <xf numFmtId="0" fontId="19" fillId="12" borderId="13" xfId="1" applyFont="1" applyFill="1" applyBorder="1" applyAlignment="1">
      <alignment horizontal="center" vertical="center" wrapText="1"/>
    </xf>
    <xf numFmtId="0" fontId="19" fillId="21" borderId="7" xfId="0" applyFont="1" applyFill="1" applyBorder="1" applyAlignment="1" applyProtection="1">
      <alignment horizontal="center" vertical="center" textRotation="90" wrapText="1"/>
      <protection hidden="1"/>
    </xf>
    <xf numFmtId="0" fontId="19" fillId="21" borderId="13" xfId="0" applyFont="1" applyFill="1" applyBorder="1" applyAlignment="1" applyProtection="1">
      <alignment horizontal="center" vertical="center" textRotation="90" wrapText="1"/>
      <protection hidden="1"/>
    </xf>
    <xf numFmtId="0" fontId="19" fillId="12" borderId="5" xfId="1" applyFont="1" applyFill="1" applyBorder="1" applyAlignment="1">
      <alignment horizontal="center" vertical="center" wrapText="1"/>
    </xf>
    <xf numFmtId="0" fontId="19" fillId="13" borderId="12" xfId="0" applyFont="1" applyFill="1" applyBorder="1" applyAlignment="1">
      <alignment horizontal="center" vertical="center" textRotation="90" wrapText="1"/>
    </xf>
    <xf numFmtId="0" fontId="19" fillId="13" borderId="7" xfId="0" applyFont="1" applyFill="1" applyBorder="1" applyAlignment="1">
      <alignment horizontal="center" vertical="center" textRotation="90" wrapText="1"/>
    </xf>
    <xf numFmtId="0" fontId="19" fillId="13" borderId="13" xfId="0" applyFont="1" applyFill="1" applyBorder="1" applyAlignment="1">
      <alignment horizontal="center" vertical="center" textRotation="90" wrapText="1"/>
    </xf>
    <xf numFmtId="0" fontId="19" fillId="12" borderId="14" xfId="0" applyFont="1" applyFill="1" applyBorder="1" applyAlignment="1">
      <alignment horizontal="center" vertical="center"/>
    </xf>
    <xf numFmtId="0" fontId="19" fillId="12" borderId="15" xfId="0" applyFont="1" applyFill="1" applyBorder="1" applyAlignment="1">
      <alignment horizontal="center" vertical="center"/>
    </xf>
    <xf numFmtId="0" fontId="19" fillId="12" borderId="16" xfId="0" applyFont="1" applyFill="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9" fillId="13" borderId="14" xfId="0" applyFont="1" applyFill="1" applyBorder="1" applyAlignment="1">
      <alignment horizontal="center" vertical="center"/>
    </xf>
    <xf numFmtId="0" fontId="19" fillId="13" borderId="15" xfId="0" applyFont="1" applyFill="1" applyBorder="1" applyAlignment="1">
      <alignment horizontal="center" vertical="center"/>
    </xf>
    <xf numFmtId="0" fontId="19" fillId="13" borderId="16"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8"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3" borderId="10" xfId="0" applyFont="1" applyFill="1" applyBorder="1" applyAlignment="1">
      <alignment horizontal="center" vertical="center" wrapText="1"/>
    </xf>
    <xf numFmtId="0" fontId="19" fillId="13" borderId="18" xfId="0" applyFont="1" applyFill="1" applyBorder="1" applyAlignment="1">
      <alignment horizontal="center" vertical="center" wrapText="1"/>
    </xf>
    <xf numFmtId="0" fontId="19" fillId="13" borderId="11" xfId="0" applyFont="1" applyFill="1" applyBorder="1" applyAlignment="1">
      <alignment horizontal="center" vertical="center" wrapText="1"/>
    </xf>
    <xf numFmtId="0" fontId="19" fillId="12" borderId="8" xfId="1" applyFont="1" applyFill="1" applyBorder="1" applyAlignment="1">
      <alignment horizontal="center" vertical="center" wrapText="1"/>
    </xf>
    <xf numFmtId="0" fontId="19" fillId="12" borderId="17" xfId="1" applyFont="1" applyFill="1" applyBorder="1" applyAlignment="1">
      <alignment horizontal="center" vertical="center" wrapText="1"/>
    </xf>
    <xf numFmtId="0" fontId="19" fillId="12" borderId="9" xfId="1" applyFont="1" applyFill="1" applyBorder="1" applyAlignment="1">
      <alignment horizontal="center" vertical="center" wrapText="1"/>
    </xf>
    <xf numFmtId="0" fontId="19" fillId="12" borderId="10" xfId="1" applyFont="1" applyFill="1" applyBorder="1" applyAlignment="1">
      <alignment horizontal="center" vertical="center" wrapText="1"/>
    </xf>
    <xf numFmtId="0" fontId="19" fillId="12" borderId="18" xfId="1" applyFont="1" applyFill="1" applyBorder="1" applyAlignment="1">
      <alignment horizontal="center" vertical="center" wrapText="1"/>
    </xf>
    <xf numFmtId="0" fontId="19" fillId="12" borderId="11" xfId="1" applyFont="1" applyFill="1" applyBorder="1" applyAlignment="1">
      <alignment horizontal="center" vertical="center" wrapText="1"/>
    </xf>
    <xf numFmtId="0" fontId="19" fillId="12" borderId="13" xfId="0" applyFont="1" applyFill="1" applyBorder="1" applyAlignment="1">
      <alignment horizontal="center" vertical="center" textRotation="90" wrapText="1"/>
    </xf>
    <xf numFmtId="0" fontId="12" fillId="12" borderId="12" xfId="2" applyFont="1" applyFill="1" applyBorder="1" applyAlignment="1" applyProtection="1">
      <alignment horizontal="center" vertical="top" textRotation="90" wrapText="1"/>
    </xf>
    <xf numFmtId="0" fontId="12" fillId="12" borderId="7" xfId="2" applyFont="1" applyFill="1" applyBorder="1" applyAlignment="1" applyProtection="1">
      <alignment horizontal="center" vertical="top" textRotation="90" wrapText="1"/>
    </xf>
    <xf numFmtId="0" fontId="12" fillId="12" borderId="13" xfId="2" applyFont="1" applyFill="1" applyBorder="1" applyAlignment="1" applyProtection="1">
      <alignment horizontal="center" vertical="top" textRotation="90" wrapText="1"/>
    </xf>
    <xf numFmtId="0" fontId="50" fillId="0" borderId="15" xfId="0" applyFont="1" applyBorder="1" applyAlignment="1">
      <alignment horizontal="center" vertical="center" wrapText="1"/>
    </xf>
    <xf numFmtId="0" fontId="12" fillId="12" borderId="8" xfId="2" applyFont="1" applyFill="1" applyBorder="1" applyAlignment="1" applyProtection="1">
      <alignment horizontal="center" vertical="center"/>
    </xf>
    <xf numFmtId="0" fontId="12" fillId="12" borderId="17" xfId="2" applyFont="1" applyFill="1" applyBorder="1" applyAlignment="1" applyProtection="1">
      <alignment horizontal="center" vertical="center"/>
    </xf>
    <xf numFmtId="0" fontId="12" fillId="12" borderId="9" xfId="2" applyFont="1" applyFill="1" applyBorder="1" applyAlignment="1" applyProtection="1">
      <alignment horizontal="center" vertical="center"/>
    </xf>
    <xf numFmtId="0" fontId="12" fillId="13" borderId="5" xfId="2" applyFont="1" applyFill="1" applyBorder="1" applyAlignment="1" applyProtection="1">
      <alignment horizontal="center" vertical="center" textRotation="90" wrapText="1"/>
      <protection hidden="1"/>
    </xf>
    <xf numFmtId="0" fontId="12" fillId="13" borderId="12" xfId="2" applyFont="1" applyFill="1" applyBorder="1" applyAlignment="1" applyProtection="1">
      <alignment horizontal="center" vertical="center" textRotation="90" wrapText="1"/>
      <protection hidden="1"/>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13" xfId="0" applyFont="1" applyBorder="1" applyAlignment="1">
      <alignment horizontal="center" vertical="center" wrapText="1"/>
    </xf>
    <xf numFmtId="0" fontId="18" fillId="7" borderId="12" xfId="0" applyFont="1" applyFill="1" applyBorder="1" applyAlignment="1" applyProtection="1">
      <alignment horizontal="center" vertical="center" wrapText="1"/>
      <protection locked="0"/>
    </xf>
    <xf numFmtId="0" fontId="18" fillId="7" borderId="7" xfId="0" applyFont="1" applyFill="1" applyBorder="1" applyAlignment="1" applyProtection="1">
      <alignment horizontal="center" vertical="center" wrapText="1"/>
      <protection locked="0"/>
    </xf>
    <xf numFmtId="0" fontId="18" fillId="7" borderId="13" xfId="0" applyFont="1" applyFill="1" applyBorder="1" applyAlignment="1" applyProtection="1">
      <alignment horizontal="center" vertical="center" wrapText="1"/>
      <protection locked="0"/>
    </xf>
    <xf numFmtId="0" fontId="11" fillId="0" borderId="12" xfId="2" applyFont="1" applyBorder="1" applyAlignment="1" applyProtection="1">
      <alignment horizontal="center" vertical="center" wrapText="1"/>
      <protection locked="0"/>
    </xf>
    <xf numFmtId="0" fontId="11" fillId="0" borderId="7" xfId="2" applyFont="1" applyBorder="1" applyAlignment="1" applyProtection="1">
      <alignment horizontal="center" vertical="center" wrapText="1"/>
      <protection locked="0"/>
    </xf>
    <xf numFmtId="0" fontId="11" fillId="0" borderId="13" xfId="2" applyFont="1" applyBorder="1" applyAlignment="1" applyProtection="1">
      <alignment horizontal="center" vertical="center" wrapText="1"/>
      <protection locked="0"/>
    </xf>
    <xf numFmtId="0" fontId="52" fillId="0" borderId="12" xfId="0" applyFont="1" applyBorder="1" applyAlignment="1">
      <alignment horizontal="center" vertical="center" wrapText="1"/>
    </xf>
    <xf numFmtId="0" fontId="18" fillId="5" borderId="12" xfId="0" applyFont="1" applyFill="1" applyBorder="1" applyAlignment="1" applyProtection="1">
      <alignment horizontal="center" vertical="center" wrapText="1"/>
      <protection locked="0"/>
    </xf>
    <xf numFmtId="0" fontId="18" fillId="5" borderId="7" xfId="0" applyFont="1" applyFill="1" applyBorder="1" applyAlignment="1" applyProtection="1">
      <alignment horizontal="center" vertical="center" wrapText="1"/>
      <protection locked="0"/>
    </xf>
    <xf numFmtId="0" fontId="18" fillId="5" borderId="13" xfId="0" applyFont="1" applyFill="1" applyBorder="1" applyAlignment="1" applyProtection="1">
      <alignment horizontal="center" vertical="center" wrapText="1"/>
      <protection locked="0"/>
    </xf>
    <xf numFmtId="0" fontId="18" fillId="0" borderId="12"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18" fillId="0" borderId="1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11" fillId="0" borderId="24" xfId="0" applyFont="1" applyBorder="1" applyAlignment="1">
      <alignment horizontal="center" vertical="center" wrapText="1"/>
    </xf>
    <xf numFmtId="0" fontId="20" fillId="6"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12" borderId="14" xfId="1" applyFont="1" applyFill="1" applyBorder="1" applyAlignment="1">
      <alignment horizontal="center" vertical="center" wrapText="1"/>
    </xf>
    <xf numFmtId="0" fontId="15" fillId="12" borderId="16" xfId="1" applyFont="1" applyFill="1" applyBorder="1" applyAlignment="1">
      <alignment horizontal="center" vertical="center" wrapText="1"/>
    </xf>
    <xf numFmtId="0" fontId="15" fillId="12" borderId="8" xfId="1" applyFont="1" applyFill="1" applyBorder="1" applyAlignment="1">
      <alignment horizontal="center" vertical="center" wrapText="1"/>
    </xf>
    <xf numFmtId="0" fontId="15" fillId="12" borderId="9" xfId="1" applyFont="1" applyFill="1" applyBorder="1" applyAlignment="1">
      <alignment horizontal="center" vertical="center" wrapText="1"/>
    </xf>
    <xf numFmtId="0" fontId="15" fillId="12" borderId="10" xfId="1" applyFont="1" applyFill="1" applyBorder="1" applyAlignment="1">
      <alignment horizontal="center" vertical="center" wrapText="1"/>
    </xf>
    <xf numFmtId="0" fontId="15" fillId="12" borderId="11" xfId="1" applyFont="1" applyFill="1" applyBorder="1" applyAlignment="1">
      <alignment horizontal="center" vertical="center" wrapText="1"/>
    </xf>
    <xf numFmtId="0" fontId="2" fillId="2" borderId="8"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8"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9" fillId="3" borderId="5" xfId="0" applyFont="1" applyFill="1" applyBorder="1" applyAlignment="1">
      <alignment horizontal="center" vertical="center"/>
    </xf>
    <xf numFmtId="0" fontId="2" fillId="5" borderId="5" xfId="1" applyFont="1" applyFill="1" applyBorder="1" applyAlignment="1">
      <alignment horizontal="center" vertical="center" wrapText="1"/>
    </xf>
    <xf numFmtId="0" fontId="2" fillId="5" borderId="5" xfId="1" applyFont="1" applyFill="1" applyBorder="1" applyAlignment="1">
      <alignment horizontal="center" vertical="center"/>
    </xf>
    <xf numFmtId="9" fontId="2" fillId="5" borderId="5" xfId="1" applyNumberFormat="1" applyFont="1" applyFill="1" applyBorder="1" applyAlignment="1">
      <alignment horizontal="center" vertical="center"/>
    </xf>
    <xf numFmtId="0" fontId="20" fillId="8" borderId="5" xfId="0" applyFont="1" applyFill="1" applyBorder="1" applyAlignment="1">
      <alignment horizontal="center" vertical="center" wrapText="1"/>
    </xf>
    <xf numFmtId="0" fontId="15" fillId="12" borderId="14" xfId="1" applyFont="1" applyFill="1" applyBorder="1" applyAlignment="1">
      <alignment horizontal="center" vertical="center"/>
    </xf>
    <xf numFmtId="0" fontId="15" fillId="12" borderId="15" xfId="1" applyFont="1" applyFill="1" applyBorder="1" applyAlignment="1">
      <alignment horizontal="center" vertical="center"/>
    </xf>
    <xf numFmtId="0" fontId="15" fillId="12" borderId="16" xfId="1" applyFont="1" applyFill="1" applyBorder="1" applyAlignment="1">
      <alignment horizontal="center" vertical="center"/>
    </xf>
    <xf numFmtId="0" fontId="20" fillId="4" borderId="5"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15" fillId="12" borderId="0" xfId="1" applyFont="1" applyFill="1" applyAlignment="1">
      <alignment horizontal="center" vertical="center" wrapText="1"/>
    </xf>
    <xf numFmtId="0" fontId="9" fillId="0" borderId="0" xfId="0" applyFont="1" applyAlignment="1">
      <alignment horizontal="center" vertical="center" wrapText="1"/>
    </xf>
    <xf numFmtId="9" fontId="22" fillId="5" borderId="5" xfId="1" applyNumberFormat="1" applyFont="1" applyFill="1" applyBorder="1" applyAlignment="1">
      <alignment horizontal="center" vertical="center" wrapText="1"/>
    </xf>
    <xf numFmtId="0" fontId="22" fillId="5" borderId="5" xfId="1" applyFont="1" applyFill="1" applyBorder="1" applyAlignment="1">
      <alignment horizontal="center" vertical="center" wrapText="1"/>
    </xf>
    <xf numFmtId="9" fontId="2" fillId="5" borderId="14" xfId="1" applyNumberFormat="1" applyFont="1" applyFill="1" applyBorder="1" applyAlignment="1">
      <alignment horizontal="center" vertical="center"/>
    </xf>
    <xf numFmtId="0" fontId="2" fillId="5" borderId="14" xfId="1" applyFont="1" applyFill="1" applyBorder="1" applyAlignment="1">
      <alignment horizontal="center" vertical="center"/>
    </xf>
    <xf numFmtId="0" fontId="2" fillId="2" borderId="5" xfId="1"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12" fillId="12" borderId="0" xfId="0" applyFont="1" applyFill="1" applyAlignment="1">
      <alignment horizontal="center" vertical="center" wrapText="1"/>
    </xf>
    <xf numFmtId="0" fontId="12" fillId="12" borderId="19" xfId="0" applyFont="1" applyFill="1" applyBorder="1" applyAlignment="1">
      <alignment horizontal="center" vertical="center" wrapText="1"/>
    </xf>
    <xf numFmtId="0" fontId="14" fillId="5" borderId="5" xfId="3" applyFont="1" applyFill="1" applyBorder="1" applyAlignment="1">
      <alignment horizontal="center" vertical="center" wrapText="1"/>
    </xf>
    <xf numFmtId="0" fontId="20" fillId="5" borderId="1"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23" xfId="0" applyFont="1" applyFill="1" applyBorder="1" applyAlignment="1">
      <alignment horizontal="center" vertical="center"/>
    </xf>
    <xf numFmtId="0" fontId="20" fillId="5" borderId="26" xfId="0" applyFont="1" applyFill="1" applyBorder="1" applyAlignment="1">
      <alignment horizontal="center" vertical="center"/>
    </xf>
    <xf numFmtId="0" fontId="20" fillId="5" borderId="1"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1" xfId="0" applyFont="1" applyBorder="1" applyAlignment="1">
      <alignment horizontal="center" vertical="center" wrapText="1"/>
    </xf>
    <xf numFmtId="0" fontId="12" fillId="12" borderId="8"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5" xfId="0" applyFont="1" applyBorder="1" applyAlignment="1">
      <alignment horizontal="center" vertical="center" wrapText="1"/>
    </xf>
    <xf numFmtId="0" fontId="14" fillId="11" borderId="5" xfId="3" applyFont="1" applyFill="1" applyBorder="1" applyAlignment="1">
      <alignment horizontal="center" vertical="center"/>
    </xf>
    <xf numFmtId="0" fontId="16" fillId="3" borderId="0" xfId="0" applyFont="1" applyFill="1" applyAlignment="1">
      <alignment horizontal="justify" vertical="center" wrapText="1"/>
    </xf>
    <xf numFmtId="0" fontId="13" fillId="0" borderId="0" xfId="0" applyFont="1" applyAlignment="1">
      <alignment horizontal="center"/>
    </xf>
    <xf numFmtId="0" fontId="12" fillId="12" borderId="14"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12" borderId="14" xfId="3" applyFont="1" applyFill="1" applyBorder="1" applyAlignment="1">
      <alignment horizontal="center" vertical="center"/>
    </xf>
    <xf numFmtId="0" fontId="12" fillId="12" borderId="16" xfId="3" applyFont="1" applyFill="1" applyBorder="1" applyAlignment="1">
      <alignment horizontal="center" vertical="center"/>
    </xf>
    <xf numFmtId="0" fontId="14" fillId="11" borderId="13" xfId="3" applyFont="1" applyFill="1" applyBorder="1" applyAlignment="1">
      <alignment horizontal="center" vertical="center"/>
    </xf>
    <xf numFmtId="0" fontId="12" fillId="12" borderId="20" xfId="3" applyFont="1" applyFill="1" applyBorder="1" applyAlignment="1">
      <alignment horizontal="center" vertical="center"/>
    </xf>
    <xf numFmtId="0" fontId="12" fillId="12" borderId="0" xfId="3" applyFont="1" applyFill="1" applyAlignment="1">
      <alignment horizontal="center" vertical="center"/>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21" xfId="0" applyFont="1" applyBorder="1" applyAlignment="1">
      <alignment horizontal="left" vertical="center" wrapText="1"/>
    </xf>
    <xf numFmtId="0" fontId="13" fillId="5" borderId="8" xfId="3" applyFont="1" applyFill="1" applyBorder="1" applyAlignment="1">
      <alignment horizontal="center" vertical="center" wrapText="1"/>
    </xf>
    <xf numFmtId="0" fontId="13" fillId="5" borderId="9" xfId="3" applyFont="1" applyFill="1" applyBorder="1" applyAlignment="1">
      <alignment horizontal="center" vertical="center" wrapText="1"/>
    </xf>
    <xf numFmtId="0" fontId="10" fillId="0" borderId="5" xfId="0" applyFont="1" applyBorder="1" applyAlignment="1">
      <alignment vertical="center" wrapText="1"/>
    </xf>
    <xf numFmtId="0" fontId="13" fillId="5" borderId="1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5" xfId="0" applyFont="1" applyBorder="1" applyAlignment="1">
      <alignment horizontal="justify" vertical="center" wrapText="1"/>
    </xf>
    <xf numFmtId="0" fontId="18" fillId="0" borderId="17" xfId="0" applyFont="1" applyBorder="1" applyAlignment="1">
      <alignment horizontal="left"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16" xfId="0" applyFont="1" applyFill="1" applyBorder="1" applyAlignment="1">
      <alignment horizontal="center" vertical="center"/>
    </xf>
    <xf numFmtId="0" fontId="12" fillId="12" borderId="15" xfId="0" applyFont="1" applyFill="1" applyBorder="1" applyAlignment="1">
      <alignment horizontal="center" vertical="center" wrapText="1"/>
    </xf>
    <xf numFmtId="0" fontId="12" fillId="12" borderId="18" xfId="0" applyFont="1" applyFill="1" applyBorder="1" applyAlignment="1">
      <alignment horizontal="center" vertical="center" wrapText="1"/>
    </xf>
    <xf numFmtId="0" fontId="17" fillId="3" borderId="12" xfId="0" applyFont="1" applyFill="1" applyBorder="1" applyAlignment="1">
      <alignment horizontal="center" vertical="center" textRotation="90" wrapText="1"/>
    </xf>
    <xf numFmtId="0" fontId="17" fillId="3" borderId="7" xfId="0" applyFont="1" applyFill="1" applyBorder="1" applyAlignment="1">
      <alignment horizontal="center" vertical="center" textRotation="90" wrapText="1"/>
    </xf>
    <xf numFmtId="1" fontId="16" fillId="3" borderId="12" xfId="0" applyNumberFormat="1" applyFont="1" applyFill="1" applyBorder="1" applyAlignment="1">
      <alignment horizontal="center" vertical="center"/>
    </xf>
    <xf numFmtId="1" fontId="16" fillId="3" borderId="7" xfId="0" applyNumberFormat="1" applyFont="1" applyFill="1" applyBorder="1" applyAlignment="1">
      <alignment horizontal="center" vertical="center"/>
    </xf>
    <xf numFmtId="0" fontId="13" fillId="3" borderId="12" xfId="0" applyFont="1" applyFill="1" applyBorder="1" applyAlignment="1">
      <alignment horizontal="center" vertical="center"/>
    </xf>
    <xf numFmtId="0" fontId="13" fillId="3" borderId="7" xfId="0" applyFont="1" applyFill="1" applyBorder="1" applyAlignment="1">
      <alignment horizontal="center" vertical="center"/>
    </xf>
    <xf numFmtId="0" fontId="10" fillId="0" borderId="12" xfId="0" applyFont="1" applyBorder="1" applyAlignment="1">
      <alignment horizontal="center" vertical="center" wrapText="1"/>
    </xf>
    <xf numFmtId="0" fontId="13" fillId="3" borderId="13" xfId="0" applyFont="1" applyFill="1" applyBorder="1" applyAlignment="1">
      <alignment horizontal="center" vertical="center"/>
    </xf>
    <xf numFmtId="0" fontId="17" fillId="3" borderId="5" xfId="0" applyFont="1" applyFill="1" applyBorder="1" applyAlignment="1">
      <alignment horizontal="center" vertical="center" textRotation="90" wrapText="1"/>
    </xf>
    <xf numFmtId="1" fontId="16" fillId="3" borderId="5" xfId="0" applyNumberFormat="1" applyFont="1" applyFill="1" applyBorder="1" applyAlignment="1">
      <alignment horizontal="center" vertical="center"/>
    </xf>
    <xf numFmtId="0" fontId="13" fillId="3" borderId="5" xfId="0" applyFont="1" applyFill="1" applyBorder="1" applyAlignment="1">
      <alignment horizontal="center" vertical="center"/>
    </xf>
    <xf numFmtId="0" fontId="41" fillId="10" borderId="5" xfId="0" applyFont="1" applyFill="1" applyBorder="1" applyAlignment="1">
      <alignment horizontal="center" vertical="center"/>
    </xf>
    <xf numFmtId="0" fontId="21" fillId="3" borderId="12"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13" xfId="0" applyFont="1" applyFill="1" applyBorder="1" applyAlignment="1">
      <alignment horizontal="center" vertical="center"/>
    </xf>
    <xf numFmtId="0" fontId="41" fillId="10" borderId="12" xfId="0" applyFont="1" applyFill="1" applyBorder="1" applyAlignment="1">
      <alignment horizontal="center" vertical="center"/>
    </xf>
    <xf numFmtId="0" fontId="41" fillId="10" borderId="7" xfId="0" applyFont="1" applyFill="1" applyBorder="1" applyAlignment="1">
      <alignment horizontal="center" vertical="center"/>
    </xf>
    <xf numFmtId="9" fontId="10" fillId="0" borderId="12"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9" fontId="10" fillId="0" borderId="7" xfId="0" applyNumberFormat="1" applyFont="1" applyBorder="1" applyAlignment="1">
      <alignment horizontal="center" vertical="center"/>
    </xf>
    <xf numFmtId="0" fontId="23" fillId="9" borderId="12" xfId="1" applyFont="1" applyFill="1" applyBorder="1" applyAlignment="1" applyProtection="1">
      <alignment horizontal="center" vertical="center" wrapText="1"/>
      <protection locked="0"/>
    </xf>
    <xf numFmtId="0" fontId="23" fillId="9" borderId="7" xfId="1" applyFont="1" applyFill="1" applyBorder="1" applyAlignment="1" applyProtection="1">
      <alignment horizontal="center" vertical="center" wrapText="1"/>
      <protection locked="0"/>
    </xf>
    <xf numFmtId="0" fontId="23" fillId="9" borderId="13" xfId="1" applyFont="1" applyFill="1" applyBorder="1" applyAlignment="1" applyProtection="1">
      <alignment horizontal="center" vertical="center" wrapText="1"/>
      <protection locked="0"/>
    </xf>
    <xf numFmtId="0" fontId="2" fillId="5" borderId="12" xfId="1" applyFont="1" applyFill="1" applyBorder="1" applyAlignment="1">
      <alignment horizontal="center" vertical="center" wrapText="1"/>
    </xf>
    <xf numFmtId="0" fontId="2" fillId="5" borderId="7" xfId="1" applyFont="1" applyFill="1" applyBorder="1" applyAlignment="1">
      <alignment horizontal="center" vertical="center"/>
    </xf>
    <xf numFmtId="0" fontId="2" fillId="5" borderId="13" xfId="1" applyFont="1" applyFill="1" applyBorder="1" applyAlignment="1">
      <alignment horizontal="center" vertical="center"/>
    </xf>
    <xf numFmtId="0" fontId="2" fillId="5" borderId="12" xfId="1" applyFont="1" applyFill="1" applyBorder="1" applyAlignment="1">
      <alignment horizontal="center" vertical="center"/>
    </xf>
    <xf numFmtId="0" fontId="23" fillId="4" borderId="12" xfId="1" applyFont="1" applyFill="1" applyBorder="1" applyAlignment="1" applyProtection="1">
      <alignment horizontal="center" vertical="center" wrapText="1"/>
      <protection locked="0"/>
    </xf>
    <xf numFmtId="0" fontId="23" fillId="4" borderId="7" xfId="1" applyFont="1" applyFill="1" applyBorder="1" applyAlignment="1" applyProtection="1">
      <alignment horizontal="center" vertical="center" wrapText="1"/>
      <protection locked="0"/>
    </xf>
    <xf numFmtId="0" fontId="23" fillId="4" borderId="13" xfId="1" applyFont="1" applyFill="1" applyBorder="1" applyAlignment="1" applyProtection="1">
      <alignment horizontal="center" vertical="center" wrapText="1"/>
      <protection locked="0"/>
    </xf>
    <xf numFmtId="0" fontId="23" fillId="6" borderId="12" xfId="1" applyFont="1" applyFill="1" applyBorder="1" applyAlignment="1" applyProtection="1">
      <alignment horizontal="center" vertical="center" wrapText="1"/>
      <protection locked="0"/>
    </xf>
    <xf numFmtId="0" fontId="23" fillId="6" borderId="7" xfId="1" applyFont="1" applyFill="1" applyBorder="1" applyAlignment="1" applyProtection="1">
      <alignment horizontal="center" vertical="center" wrapText="1"/>
      <protection locked="0"/>
    </xf>
    <xf numFmtId="0" fontId="23" fillId="6" borderId="13" xfId="1" applyFont="1" applyFill="1" applyBorder="1" applyAlignment="1" applyProtection="1">
      <alignment horizontal="center" vertical="center" wrapText="1"/>
      <protection locked="0"/>
    </xf>
    <xf numFmtId="0" fontId="23" fillId="4" borderId="12" xfId="1" applyFont="1" applyFill="1" applyBorder="1" applyAlignment="1" applyProtection="1">
      <alignment horizontal="center" vertical="center"/>
      <protection locked="0"/>
    </xf>
    <xf numFmtId="0" fontId="23" fillId="4" borderId="7" xfId="1" applyFont="1" applyFill="1" applyBorder="1" applyAlignment="1" applyProtection="1">
      <alignment horizontal="center" vertical="center"/>
      <protection locked="0"/>
    </xf>
    <xf numFmtId="0" fontId="23" fillId="4" borderId="13" xfId="1" applyFont="1" applyFill="1" applyBorder="1" applyAlignment="1" applyProtection="1">
      <alignment horizontal="center" vertical="center"/>
      <protection locked="0"/>
    </xf>
    <xf numFmtId="0" fontId="23" fillId="6" borderId="12" xfId="1" applyFont="1" applyFill="1" applyBorder="1" applyAlignment="1" applyProtection="1">
      <alignment horizontal="center" vertical="center"/>
      <protection locked="0"/>
    </xf>
    <xf numFmtId="0" fontId="23" fillId="6" borderId="7" xfId="1" applyFont="1" applyFill="1" applyBorder="1" applyAlignment="1" applyProtection="1">
      <alignment horizontal="center" vertical="center"/>
      <protection locked="0"/>
    </xf>
    <xf numFmtId="0" fontId="23" fillId="6" borderId="13" xfId="1" applyFont="1" applyFill="1" applyBorder="1" applyAlignment="1" applyProtection="1">
      <alignment horizontal="center" vertical="center"/>
      <protection locked="0"/>
    </xf>
    <xf numFmtId="0" fontId="47" fillId="0" borderId="0" xfId="0" applyFont="1" applyAlignment="1">
      <alignment horizontal="center" vertical="center" wrapText="1"/>
    </xf>
    <xf numFmtId="0" fontId="23" fillId="8" borderId="5" xfId="1" applyFont="1" applyFill="1" applyBorder="1" applyAlignment="1" applyProtection="1">
      <alignment horizontal="center" vertical="center" wrapText="1"/>
      <protection locked="0"/>
    </xf>
    <xf numFmtId="0" fontId="23" fillId="8" borderId="5" xfId="1" applyFont="1" applyFill="1" applyBorder="1" applyAlignment="1" applyProtection="1">
      <alignment horizontal="center" vertical="center"/>
      <protection locked="0"/>
    </xf>
    <xf numFmtId="0" fontId="24" fillId="8" borderId="12" xfId="1" applyFont="1" applyFill="1" applyBorder="1" applyAlignment="1" applyProtection="1">
      <alignment horizontal="center" vertical="center" wrapText="1"/>
      <protection locked="0"/>
    </xf>
    <xf numFmtId="0" fontId="24" fillId="8" borderId="7" xfId="1" applyFont="1" applyFill="1" applyBorder="1" applyAlignment="1" applyProtection="1">
      <alignment horizontal="center" vertical="center" wrapText="1"/>
      <protection locked="0"/>
    </xf>
    <xf numFmtId="0" fontId="24" fillId="8" borderId="13" xfId="1" applyFont="1" applyFill="1" applyBorder="1" applyAlignment="1" applyProtection="1">
      <alignment horizontal="center" vertical="center" wrapText="1"/>
      <protection locked="0"/>
    </xf>
    <xf numFmtId="0" fontId="15" fillId="12" borderId="18" xfId="1" applyFont="1" applyFill="1" applyBorder="1" applyAlignment="1">
      <alignment horizontal="center" vertical="center" wrapText="1"/>
    </xf>
    <xf numFmtId="0" fontId="15" fillId="12" borderId="5" xfId="1" applyFont="1" applyFill="1" applyBorder="1" applyAlignment="1">
      <alignment horizontal="center" vertical="center"/>
    </xf>
    <xf numFmtId="0" fontId="4" fillId="0" borderId="5" xfId="0" applyFont="1" applyBorder="1" applyAlignment="1">
      <alignment horizontal="center" vertical="center" wrapText="1"/>
    </xf>
    <xf numFmtId="0" fontId="10" fillId="0" borderId="0" xfId="0" applyFont="1" applyAlignment="1">
      <alignment horizontal="justify" vertical="center" wrapText="1"/>
    </xf>
    <xf numFmtId="0" fontId="2" fillId="2" borderId="5" xfId="1" applyFont="1" applyFill="1" applyBorder="1" applyAlignment="1">
      <alignment horizontal="center" vertical="center"/>
    </xf>
    <xf numFmtId="0" fontId="23" fillId="8" borderId="12" xfId="1" applyFont="1" applyFill="1" applyBorder="1" applyAlignment="1" applyProtection="1">
      <alignment horizontal="center" vertical="center" wrapText="1"/>
      <protection locked="0"/>
    </xf>
    <xf numFmtId="0" fontId="23" fillId="8" borderId="7" xfId="1" applyFont="1" applyFill="1" applyBorder="1" applyAlignment="1" applyProtection="1">
      <alignment horizontal="center" vertical="center" wrapText="1"/>
      <protection locked="0"/>
    </xf>
    <xf numFmtId="0" fontId="23" fillId="8" borderId="13" xfId="1" applyFont="1" applyFill="1" applyBorder="1" applyAlignment="1" applyProtection="1">
      <alignment horizontal="center" vertical="center" wrapText="1"/>
      <protection locked="0"/>
    </xf>
    <xf numFmtId="0" fontId="12" fillId="12" borderId="0" xfId="3" applyFont="1" applyFill="1" applyAlignment="1">
      <alignment horizontal="center" vertical="center" wrapText="1"/>
    </xf>
    <xf numFmtId="0" fontId="10" fillId="3" borderId="12" xfId="3" applyFont="1" applyFill="1" applyBorder="1" applyAlignment="1">
      <alignment horizontal="center" vertical="center" wrapText="1"/>
    </xf>
    <xf numFmtId="0" fontId="10" fillId="3" borderId="13" xfId="3" applyFont="1" applyFill="1" applyBorder="1" applyAlignment="1">
      <alignment horizontal="center" vertical="center"/>
    </xf>
    <xf numFmtId="0" fontId="12" fillId="12" borderId="15" xfId="3" applyFont="1" applyFill="1" applyBorder="1" applyAlignment="1">
      <alignment horizontal="center" vertical="center"/>
    </xf>
    <xf numFmtId="0" fontId="10" fillId="0" borderId="18" xfId="0" applyFont="1" applyBorder="1" applyAlignment="1">
      <alignment horizontal="center" vertical="center" wrapText="1"/>
    </xf>
    <xf numFmtId="0" fontId="39" fillId="0" borderId="17" xfId="0" applyFont="1" applyBorder="1" applyAlignment="1">
      <alignment horizontal="left" vertical="center" wrapText="1"/>
    </xf>
    <xf numFmtId="0" fontId="12" fillId="12" borderId="20" xfId="3" applyFont="1" applyFill="1" applyBorder="1" applyAlignment="1">
      <alignment horizontal="center" vertical="center" wrapText="1"/>
    </xf>
    <xf numFmtId="0" fontId="10" fillId="5" borderId="5" xfId="0" applyFont="1" applyFill="1" applyBorder="1" applyAlignment="1">
      <alignment horizontal="center" vertical="center" wrapText="1"/>
    </xf>
    <xf numFmtId="0" fontId="37" fillId="19" borderId="12" xfId="0" applyFont="1" applyFill="1" applyBorder="1" applyAlignment="1">
      <alignment horizontal="center" vertical="center" textRotation="90" wrapText="1"/>
    </xf>
    <xf numFmtId="0" fontId="37" fillId="19" borderId="7" xfId="0" applyFont="1" applyFill="1" applyBorder="1" applyAlignment="1">
      <alignment horizontal="center" vertical="center" textRotation="90" wrapText="1"/>
    </xf>
    <xf numFmtId="0" fontId="37" fillId="19" borderId="13" xfId="0" applyFont="1" applyFill="1" applyBorder="1" applyAlignment="1">
      <alignment horizontal="center" vertical="center" textRotation="90" wrapText="1"/>
    </xf>
    <xf numFmtId="0" fontId="16" fillId="18" borderId="12" xfId="0" applyFont="1" applyFill="1" applyBorder="1" applyAlignment="1">
      <alignment horizontal="center" vertical="center" textRotation="90" wrapText="1"/>
    </xf>
    <xf numFmtId="0" fontId="16" fillId="18" borderId="7" xfId="0" applyFont="1" applyFill="1" applyBorder="1" applyAlignment="1">
      <alignment horizontal="center" vertical="center" textRotation="90" wrapText="1"/>
    </xf>
    <xf numFmtId="0" fontId="16" fillId="18" borderId="13" xfId="0" applyFont="1" applyFill="1" applyBorder="1" applyAlignment="1">
      <alignment horizontal="center" vertical="center" textRotation="90" wrapText="1"/>
    </xf>
    <xf numFmtId="0" fontId="37" fillId="20" borderId="5" xfId="0" applyFont="1" applyFill="1" applyBorder="1" applyAlignment="1">
      <alignment horizontal="center" vertical="center" textRotation="90"/>
    </xf>
    <xf numFmtId="0" fontId="37" fillId="17" borderId="12" xfId="0" applyFont="1" applyFill="1" applyBorder="1" applyAlignment="1">
      <alignment horizontal="center" vertical="center" textRotation="90" wrapText="1"/>
    </xf>
    <xf numFmtId="0" fontId="37" fillId="17" borderId="7" xfId="0" applyFont="1" applyFill="1" applyBorder="1" applyAlignment="1">
      <alignment horizontal="center" vertical="center" textRotation="90" wrapText="1"/>
    </xf>
    <xf numFmtId="0" fontId="37" fillId="17" borderId="13" xfId="0" applyFont="1" applyFill="1" applyBorder="1" applyAlignment="1">
      <alignment horizontal="center" vertical="center" textRotation="90" wrapText="1"/>
    </xf>
    <xf numFmtId="0" fontId="23" fillId="0" borderId="12"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13" xfId="1" applyFont="1" applyBorder="1" applyAlignment="1">
      <alignment horizontal="center" vertical="center" wrapText="1"/>
    </xf>
    <xf numFmtId="0" fontId="2" fillId="3" borderId="12"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3" xfId="1" applyFont="1" applyFill="1" applyBorder="1" applyAlignment="1">
      <alignment horizontal="center" vertical="center"/>
    </xf>
    <xf numFmtId="0" fontId="23" fillId="4" borderId="12" xfId="1" applyFont="1" applyFill="1" applyBorder="1" applyAlignment="1">
      <alignment horizontal="center" vertical="center"/>
    </xf>
    <xf numFmtId="0" fontId="23" fillId="4" borderId="7" xfId="1" applyFont="1" applyFill="1" applyBorder="1" applyAlignment="1">
      <alignment horizontal="center" vertical="center"/>
    </xf>
    <xf numFmtId="0" fontId="23" fillId="4" borderId="13" xfId="1" applyFont="1" applyFill="1" applyBorder="1" applyAlignment="1">
      <alignment horizontal="center" vertical="center"/>
    </xf>
    <xf numFmtId="0" fontId="23" fillId="4" borderId="12" xfId="1" applyFont="1" applyFill="1" applyBorder="1" applyAlignment="1">
      <alignment horizontal="center" vertical="center" wrapText="1"/>
    </xf>
    <xf numFmtId="0" fontId="23" fillId="4" borderId="7" xfId="1" applyFont="1" applyFill="1" applyBorder="1" applyAlignment="1">
      <alignment horizontal="center" vertical="center" wrapText="1"/>
    </xf>
    <xf numFmtId="0" fontId="23" fillId="4" borderId="13" xfId="1" applyFont="1" applyFill="1" applyBorder="1" applyAlignment="1">
      <alignment horizontal="center" vertical="center" wrapText="1"/>
    </xf>
    <xf numFmtId="0" fontId="23" fillId="6" borderId="12" xfId="1" applyFont="1" applyFill="1" applyBorder="1" applyAlignment="1">
      <alignment horizontal="center" vertical="center"/>
    </xf>
    <xf numFmtId="0" fontId="23" fillId="6" borderId="7" xfId="1" applyFont="1" applyFill="1" applyBorder="1" applyAlignment="1">
      <alignment horizontal="center" vertical="center"/>
    </xf>
    <xf numFmtId="0" fontId="23" fillId="6" borderId="13" xfId="1" applyFont="1" applyFill="1" applyBorder="1" applyAlignment="1">
      <alignment horizontal="center" vertical="center"/>
    </xf>
    <xf numFmtId="0" fontId="23" fillId="6" borderId="12" xfId="1" applyFont="1" applyFill="1" applyBorder="1" applyAlignment="1">
      <alignment horizontal="center" vertical="center" wrapText="1"/>
    </xf>
    <xf numFmtId="0" fontId="23" fillId="6" borderId="7" xfId="1" applyFont="1" applyFill="1" applyBorder="1" applyAlignment="1">
      <alignment horizontal="center" vertical="center" wrapText="1"/>
    </xf>
    <xf numFmtId="0" fontId="23" fillId="6" borderId="13" xfId="1" applyFont="1" applyFill="1" applyBorder="1" applyAlignment="1">
      <alignment horizontal="center" vertical="center" wrapText="1"/>
    </xf>
    <xf numFmtId="0" fontId="9" fillId="3" borderId="8" xfId="0" applyFont="1" applyFill="1" applyBorder="1" applyAlignment="1">
      <alignment horizontal="left" vertical="center"/>
    </xf>
    <xf numFmtId="0" fontId="9" fillId="3" borderId="17" xfId="0" applyFont="1" applyFill="1" applyBorder="1" applyAlignment="1">
      <alignment horizontal="left" vertical="center"/>
    </xf>
    <xf numFmtId="0" fontId="9" fillId="3" borderId="9" xfId="0" applyFont="1" applyFill="1" applyBorder="1" applyAlignment="1">
      <alignment horizontal="left" vertical="center"/>
    </xf>
    <xf numFmtId="0" fontId="9" fillId="3" borderId="10" xfId="0" applyFont="1" applyFill="1" applyBorder="1" applyAlignment="1">
      <alignment horizontal="left" vertical="center"/>
    </xf>
    <xf numFmtId="0" fontId="9" fillId="3" borderId="18" xfId="0" applyFont="1" applyFill="1" applyBorder="1" applyAlignment="1">
      <alignment horizontal="left" vertical="center"/>
    </xf>
    <xf numFmtId="0" fontId="9" fillId="3" borderId="11" xfId="0" applyFont="1" applyFill="1" applyBorder="1" applyAlignment="1">
      <alignment horizontal="left" vertical="center"/>
    </xf>
    <xf numFmtId="0" fontId="9" fillId="3" borderId="8"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23" fillId="8" borderId="12" xfId="1" applyFont="1" applyFill="1" applyBorder="1" applyAlignment="1">
      <alignment horizontal="center" vertical="center" wrapText="1"/>
    </xf>
    <xf numFmtId="0" fontId="23" fillId="8" borderId="7" xfId="1" applyFont="1" applyFill="1" applyBorder="1" applyAlignment="1">
      <alignment horizontal="center" vertical="center" wrapText="1"/>
    </xf>
    <xf numFmtId="0" fontId="23" fillId="8" borderId="13" xfId="1" applyFont="1" applyFill="1" applyBorder="1" applyAlignment="1">
      <alignment horizontal="center" vertical="center" wrapText="1"/>
    </xf>
    <xf numFmtId="0" fontId="15" fillId="12" borderId="20" xfId="1" applyFont="1" applyFill="1" applyBorder="1" applyAlignment="1">
      <alignment horizontal="center" vertical="center" wrapText="1"/>
    </xf>
    <xf numFmtId="0" fontId="23" fillId="8" borderId="5" xfId="1" applyFont="1" applyFill="1" applyBorder="1" applyAlignment="1">
      <alignment horizontal="center" vertical="center" wrapText="1"/>
    </xf>
    <xf numFmtId="0" fontId="23" fillId="8" borderId="5" xfId="1" applyFont="1" applyFill="1" applyBorder="1" applyAlignment="1">
      <alignment horizontal="center" vertical="center"/>
    </xf>
    <xf numFmtId="0" fontId="24" fillId="8" borderId="12"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11" fillId="14" borderId="14" xfId="5" applyFont="1" applyFill="1" applyBorder="1" applyAlignment="1">
      <alignment horizontal="left" vertical="center" wrapText="1"/>
    </xf>
    <xf numFmtId="0" fontId="11" fillId="14" borderId="15" xfId="5" applyFont="1" applyFill="1" applyBorder="1" applyAlignment="1">
      <alignment horizontal="left" vertical="center" wrapText="1"/>
    </xf>
    <xf numFmtId="0" fontId="11" fillId="14" borderId="16" xfId="5" applyFont="1" applyFill="1" applyBorder="1" applyAlignment="1">
      <alignment horizontal="left" vertical="center" wrapText="1"/>
    </xf>
    <xf numFmtId="49" fontId="11" fillId="14" borderId="14" xfId="5" applyNumberFormat="1" applyFont="1" applyFill="1" applyBorder="1" applyAlignment="1">
      <alignment horizontal="justify" vertical="center" wrapText="1"/>
    </xf>
    <xf numFmtId="49" fontId="11" fillId="14" borderId="15" xfId="5" applyNumberFormat="1" applyFont="1" applyFill="1" applyBorder="1" applyAlignment="1">
      <alignment horizontal="justify" vertical="center" wrapText="1"/>
    </xf>
    <xf numFmtId="49" fontId="11" fillId="14" borderId="16" xfId="5" applyNumberFormat="1" applyFont="1" applyFill="1" applyBorder="1" applyAlignment="1">
      <alignment horizontal="justify" vertical="center" wrapText="1"/>
    </xf>
    <xf numFmtId="0" fontId="11" fillId="14" borderId="5" xfId="5" applyFont="1" applyFill="1" applyBorder="1" applyAlignment="1">
      <alignment horizontal="center" vertical="center"/>
    </xf>
    <xf numFmtId="0" fontId="18" fillId="14" borderId="5" xfId="5" applyFont="1" applyFill="1" applyBorder="1" applyAlignment="1">
      <alignment horizontal="center" vertical="center"/>
    </xf>
    <xf numFmtId="0" fontId="19" fillId="12" borderId="5" xfId="5" applyFont="1" applyFill="1" applyBorder="1" applyAlignment="1">
      <alignment horizontal="center"/>
    </xf>
    <xf numFmtId="0" fontId="19" fillId="12" borderId="14" xfId="5" applyFont="1" applyFill="1" applyBorder="1" applyAlignment="1">
      <alignment horizontal="center" vertical="center"/>
    </xf>
    <xf numFmtId="0" fontId="19" fillId="12" borderId="16" xfId="5" applyFont="1" applyFill="1" applyBorder="1" applyAlignment="1">
      <alignment horizontal="center" vertical="center"/>
    </xf>
    <xf numFmtId="0" fontId="19" fillId="12" borderId="14" xfId="5" applyFont="1" applyFill="1" applyBorder="1" applyAlignment="1">
      <alignment horizontal="center"/>
    </xf>
    <xf numFmtId="0" fontId="19" fillId="12" borderId="15" xfId="5" applyFont="1" applyFill="1" applyBorder="1" applyAlignment="1">
      <alignment horizontal="center"/>
    </xf>
    <xf numFmtId="0" fontId="19" fillId="12" borderId="16" xfId="5" applyFont="1" applyFill="1" applyBorder="1" applyAlignment="1">
      <alignment horizontal="center"/>
    </xf>
  </cellXfs>
  <cellStyles count="7">
    <cellStyle name="Hipervínculo" xfId="2" builtinId="8"/>
    <cellStyle name="Normal" xfId="0" builtinId="0"/>
    <cellStyle name="Normal 2" xfId="1" xr:uid="{00000000-0005-0000-0000-000002000000}"/>
    <cellStyle name="Normal 3" xfId="3" xr:uid="{00000000-0005-0000-0000-000003000000}"/>
    <cellStyle name="Normal_Copia de FGD.03" xfId="5" xr:uid="{00000000-0005-0000-0000-000004000000}"/>
    <cellStyle name="Porcentaje" xfId="6" builtinId="5"/>
    <cellStyle name="Porcentual 4" xfId="4" xr:uid="{00000000-0005-0000-0000-000006000000}"/>
  </cellStyles>
  <dxfs count="857">
    <dxf>
      <font>
        <color rgb="FF9C0006"/>
      </font>
      <fill>
        <patternFill>
          <bgColor rgb="FFFFC7CE"/>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29"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Resultado Mapa de Calor'!A1"/><Relationship Id="rId2" Type="http://schemas.openxmlformats.org/officeDocument/2006/relationships/hyperlink" Target="#'Matriz de Riesg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49.svg"/><Relationship Id="rId3" Type="http://schemas.openxmlformats.org/officeDocument/2006/relationships/image" Target="../media/image44.svg"/><Relationship Id="rId7" Type="http://schemas.openxmlformats.org/officeDocument/2006/relationships/image" Target="../media/image48.png"/><Relationship Id="rId2" Type="http://schemas.openxmlformats.org/officeDocument/2006/relationships/image" Target="../media/image43.svg"/><Relationship Id="rId1" Type="http://schemas.openxmlformats.org/officeDocument/2006/relationships/image" Target="../media/image42.png"/><Relationship Id="rId6" Type="http://schemas.openxmlformats.org/officeDocument/2006/relationships/image" Target="../media/image47.svg"/><Relationship Id="rId5" Type="http://schemas.openxmlformats.org/officeDocument/2006/relationships/image" Target="../media/image46.svg"/><Relationship Id="rId4" Type="http://schemas.openxmlformats.org/officeDocument/2006/relationships/image" Target="../media/image45.png"/><Relationship Id="rId9" Type="http://schemas.openxmlformats.org/officeDocument/2006/relationships/image" Target="../media/image50.svg"/></Relationships>
</file>

<file path=xl/drawings/_rels/drawing11.xml.rels><?xml version="1.0" encoding="UTF-8" standalone="yes"?>
<Relationships xmlns="http://schemas.openxmlformats.org/package/2006/relationships"><Relationship Id="rId2" Type="http://schemas.openxmlformats.org/officeDocument/2006/relationships/hyperlink" Target="#'Matriz de Riesgos'!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52.png"/><Relationship Id="rId1" Type="http://schemas.openxmlformats.org/officeDocument/2006/relationships/image" Target="../media/image51.png"/><Relationship Id="rId4" Type="http://schemas.openxmlformats.org/officeDocument/2006/relationships/image" Target="../media/image5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3.svg"/><Relationship Id="rId7" Type="http://schemas.openxmlformats.org/officeDocument/2006/relationships/image" Target="../media/image7.sv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svg"/><Relationship Id="rId5" Type="http://schemas.openxmlformats.org/officeDocument/2006/relationships/image" Target="../media/image5.sv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svg"/><Relationship Id="rId1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8" Type="http://schemas.openxmlformats.org/officeDocument/2006/relationships/image" Target="../media/image37.svg"/><Relationship Id="rId3" Type="http://schemas.openxmlformats.org/officeDocument/2006/relationships/image" Target="../media/image32.png"/><Relationship Id="rId7" Type="http://schemas.openxmlformats.org/officeDocument/2006/relationships/image" Target="../media/image36.png"/><Relationship Id="rId12" Type="http://schemas.openxmlformats.org/officeDocument/2006/relationships/image" Target="../media/image41.svg"/><Relationship Id="rId2" Type="http://schemas.openxmlformats.org/officeDocument/2006/relationships/image" Target="../media/image31.svg"/><Relationship Id="rId1" Type="http://schemas.openxmlformats.org/officeDocument/2006/relationships/image" Target="../media/image30.png"/><Relationship Id="rId6" Type="http://schemas.openxmlformats.org/officeDocument/2006/relationships/image" Target="../media/image35.svg"/><Relationship Id="rId11" Type="http://schemas.openxmlformats.org/officeDocument/2006/relationships/image" Target="../media/image40.png"/><Relationship Id="rId5" Type="http://schemas.openxmlformats.org/officeDocument/2006/relationships/image" Target="../media/image34.png"/><Relationship Id="rId10" Type="http://schemas.openxmlformats.org/officeDocument/2006/relationships/image" Target="../media/image39.svg"/><Relationship Id="rId4" Type="http://schemas.openxmlformats.org/officeDocument/2006/relationships/image" Target="../media/image33.svg"/><Relationship Id="rId9" Type="http://schemas.openxmlformats.org/officeDocument/2006/relationships/image" Target="../media/image38.png"/></Relationships>
</file>

<file path=xl/drawings/_rels/drawing8.xml.rels><?xml version="1.0" encoding="UTF-8" standalone="yes"?>
<Relationships xmlns="http://schemas.openxmlformats.org/package/2006/relationships"><Relationship Id="rId1" Type="http://schemas.openxmlformats.org/officeDocument/2006/relationships/hyperlink" Target="#'Matriz de Riesgos'!A1"/></Relationships>
</file>

<file path=xl/drawings/_rels/vmlDrawing2.v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8.png"/><Relationship Id="rId3" Type="http://schemas.openxmlformats.org/officeDocument/2006/relationships/image" Target="../media/image18.png"/><Relationship Id="rId7" Type="http://schemas.openxmlformats.org/officeDocument/2006/relationships/image" Target="../media/image22.png"/><Relationship Id="rId12" Type="http://schemas.openxmlformats.org/officeDocument/2006/relationships/image" Target="../media/image27.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11" Type="http://schemas.openxmlformats.org/officeDocument/2006/relationships/image" Target="../media/image26.png"/><Relationship Id="rId5" Type="http://schemas.openxmlformats.org/officeDocument/2006/relationships/image" Target="../media/image2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 Id="rId1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1</xdr:col>
      <xdr:colOff>47624</xdr:colOff>
      <xdr:row>1</xdr:row>
      <xdr:rowOff>27603</xdr:rowOff>
    </xdr:from>
    <xdr:to>
      <xdr:col>2</xdr:col>
      <xdr:colOff>1346287</xdr:colOff>
      <xdr:row>2</xdr:row>
      <xdr:rowOff>361950</xdr:rowOff>
    </xdr:to>
    <xdr:pic>
      <xdr:nvPicPr>
        <xdr:cNvPr id="2" name="Picture 2" descr="Logo UIS">
          <a:extLst>
            <a:ext uri="{FF2B5EF4-FFF2-40B4-BE49-F238E27FC236}">
              <a16:creationId xmlns:a16="http://schemas.microsoft.com/office/drawing/2014/main" id="{00000000-0008-0000-0000-00000200000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4" y="27603"/>
          <a:ext cx="1546313" cy="7915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439137</xdr:colOff>
      <xdr:row>13</xdr:row>
      <xdr:rowOff>127935</xdr:rowOff>
    </xdr:from>
    <xdr:to>
      <xdr:col>3</xdr:col>
      <xdr:colOff>817072</xdr:colOff>
      <xdr:row>13</xdr:row>
      <xdr:rowOff>667935</xdr:rowOff>
    </xdr:to>
    <xdr:sp macro="[0]!Clasificación" textlink="">
      <xdr:nvSpPr>
        <xdr:cNvPr id="3" name="Rectángulo redondeado 2">
          <a:extLst>
            <a:ext uri="{FF2B5EF4-FFF2-40B4-BE49-F238E27FC236}">
              <a16:creationId xmlns:a16="http://schemas.microsoft.com/office/drawing/2014/main" id="{00000000-0008-0000-0000-000003000000}"/>
            </a:ext>
          </a:extLst>
        </xdr:cNvPr>
        <xdr:cNvSpPr/>
      </xdr:nvSpPr>
      <xdr:spPr>
        <a:xfrm>
          <a:off x="1027202" y="8352565"/>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Clasificación de Riesgo </a:t>
          </a:r>
        </a:p>
      </xdr:txBody>
    </xdr:sp>
    <xdr:clientData/>
  </xdr:twoCellAnchor>
  <xdr:twoCellAnchor>
    <xdr:from>
      <xdr:col>7</xdr:col>
      <xdr:colOff>960417</xdr:colOff>
      <xdr:row>13</xdr:row>
      <xdr:rowOff>145042</xdr:rowOff>
    </xdr:from>
    <xdr:to>
      <xdr:col>9</xdr:col>
      <xdr:colOff>524397</xdr:colOff>
      <xdr:row>13</xdr:row>
      <xdr:rowOff>685042</xdr:rowOff>
    </xdr:to>
    <xdr:sp macro="[0]!Tipoyconcecuencias" textlink="">
      <xdr:nvSpPr>
        <xdr:cNvPr id="4" name="Rectángulo redondeado 3">
          <a:extLst>
            <a:ext uri="{FF2B5EF4-FFF2-40B4-BE49-F238E27FC236}">
              <a16:creationId xmlns:a16="http://schemas.microsoft.com/office/drawing/2014/main" id="{00000000-0008-0000-0000-000004000000}"/>
            </a:ext>
          </a:extLst>
        </xdr:cNvPr>
        <xdr:cNvSpPr/>
      </xdr:nvSpPr>
      <xdr:spPr>
        <a:xfrm>
          <a:off x="7342167" y="5894678"/>
          <a:ext cx="1728753"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Posibles Consecuencias </a:t>
          </a:r>
        </a:p>
      </xdr:txBody>
    </xdr:sp>
    <xdr:clientData/>
  </xdr:twoCellAnchor>
  <xdr:twoCellAnchor>
    <xdr:from>
      <xdr:col>4</xdr:col>
      <xdr:colOff>71573</xdr:colOff>
      <xdr:row>13</xdr:row>
      <xdr:rowOff>120398</xdr:rowOff>
    </xdr:from>
    <xdr:to>
      <xdr:col>5</xdr:col>
      <xdr:colOff>697986</xdr:colOff>
      <xdr:row>13</xdr:row>
      <xdr:rowOff>660398</xdr:rowOff>
    </xdr:to>
    <xdr:sp macro="[0]!Contexto" textlink="">
      <xdr:nvSpPr>
        <xdr:cNvPr id="5" name="Rectángulo redondeado 4">
          <a:extLst>
            <a:ext uri="{FF2B5EF4-FFF2-40B4-BE49-F238E27FC236}">
              <a16:creationId xmlns:a16="http://schemas.microsoft.com/office/drawing/2014/main" id="{00000000-0008-0000-0000-000005000000}"/>
            </a:ext>
          </a:extLst>
        </xdr:cNvPr>
        <xdr:cNvSpPr/>
      </xdr:nvSpPr>
      <xdr:spPr>
        <a:xfrm>
          <a:off x="3111290" y="8345028"/>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Contexto Estratégico </a:t>
          </a:r>
        </a:p>
      </xdr:txBody>
    </xdr:sp>
    <xdr:clientData/>
  </xdr:twoCellAnchor>
  <xdr:twoCellAnchor>
    <xdr:from>
      <xdr:col>5</xdr:col>
      <xdr:colOff>1086466</xdr:colOff>
      <xdr:row>13</xdr:row>
      <xdr:rowOff>134192</xdr:rowOff>
    </xdr:from>
    <xdr:to>
      <xdr:col>7</xdr:col>
      <xdr:colOff>611292</xdr:colOff>
      <xdr:row>13</xdr:row>
      <xdr:rowOff>674192</xdr:rowOff>
    </xdr:to>
    <xdr:sp macro="[0]!Probabilidad" textlink="">
      <xdr:nvSpPr>
        <xdr:cNvPr id="6" name="Rectángulo redondeado 5">
          <a:extLst>
            <a:ext uri="{FF2B5EF4-FFF2-40B4-BE49-F238E27FC236}">
              <a16:creationId xmlns:a16="http://schemas.microsoft.com/office/drawing/2014/main" id="{00000000-0008-0000-0000-000006000000}"/>
            </a:ext>
          </a:extLst>
        </xdr:cNvPr>
        <xdr:cNvSpPr/>
      </xdr:nvSpPr>
      <xdr:spPr>
        <a:xfrm>
          <a:off x="5227770" y="8358822"/>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Tabla</a:t>
          </a:r>
          <a:r>
            <a:rPr lang="en-US" sz="1100" b="0" baseline="0">
              <a:solidFill>
                <a:sysClr val="windowText" lastClr="000000"/>
              </a:solidFill>
              <a:latin typeface="Humanst521 BT" panose="020B0602020204020204" pitchFamily="34" charset="0"/>
            </a:rPr>
            <a:t> de Probabilidad </a:t>
          </a:r>
          <a:endParaRPr lang="en-US" sz="1100" b="0">
            <a:solidFill>
              <a:sysClr val="windowText" lastClr="000000"/>
            </a:solidFill>
            <a:latin typeface="Humanst521 BT" panose="020B0602020204020204" pitchFamily="34" charset="0"/>
          </a:endParaRPr>
        </a:p>
      </xdr:txBody>
    </xdr:sp>
    <xdr:clientData/>
  </xdr:twoCellAnchor>
  <xdr:twoCellAnchor>
    <xdr:from>
      <xdr:col>4</xdr:col>
      <xdr:colOff>1081331</xdr:colOff>
      <xdr:row>13</xdr:row>
      <xdr:rowOff>852016</xdr:rowOff>
    </xdr:from>
    <xdr:to>
      <xdr:col>6</xdr:col>
      <xdr:colOff>606157</xdr:colOff>
      <xdr:row>13</xdr:row>
      <xdr:rowOff>1392016</xdr:rowOff>
    </xdr:to>
    <xdr:sp macro="[0]!Impacto" textlink="">
      <xdr:nvSpPr>
        <xdr:cNvPr id="7" name="Rectángulo redondeado 6">
          <a:extLst>
            <a:ext uri="{FF2B5EF4-FFF2-40B4-BE49-F238E27FC236}">
              <a16:creationId xmlns:a16="http://schemas.microsoft.com/office/drawing/2014/main" id="{00000000-0008-0000-0000-000007000000}"/>
            </a:ext>
          </a:extLst>
        </xdr:cNvPr>
        <xdr:cNvSpPr/>
      </xdr:nvSpPr>
      <xdr:spPr>
        <a:xfrm>
          <a:off x="4137990" y="6601652"/>
          <a:ext cx="1741553"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Tabla</a:t>
          </a:r>
          <a:r>
            <a:rPr lang="en-US" sz="1100" b="0" baseline="0">
              <a:solidFill>
                <a:sysClr val="windowText" lastClr="000000"/>
              </a:solidFill>
              <a:latin typeface="Humanst521 BT" panose="020B0602020204020204" pitchFamily="34" charset="0"/>
            </a:rPr>
            <a:t> de Impacto </a:t>
          </a:r>
          <a:endParaRPr lang="en-US" sz="1100" b="0">
            <a:solidFill>
              <a:sysClr val="windowText" lastClr="000000"/>
            </a:solidFill>
            <a:latin typeface="Humanst521 BT" panose="020B0602020204020204" pitchFamily="34" charset="0"/>
          </a:endParaRPr>
        </a:p>
      </xdr:txBody>
    </xdr:sp>
    <xdr:clientData/>
  </xdr:twoCellAnchor>
  <xdr:twoCellAnchor>
    <xdr:from>
      <xdr:col>6</xdr:col>
      <xdr:colOff>990113</xdr:colOff>
      <xdr:row>13</xdr:row>
      <xdr:rowOff>846671</xdr:rowOff>
    </xdr:from>
    <xdr:to>
      <xdr:col>8</xdr:col>
      <xdr:colOff>504397</xdr:colOff>
      <xdr:row>13</xdr:row>
      <xdr:rowOff>1386671</xdr:rowOff>
    </xdr:to>
    <xdr:sp macro="[0]!Controles" textlink="">
      <xdr:nvSpPr>
        <xdr:cNvPr id="9" name="Rectángulo redondeado 8">
          <a:extLst>
            <a:ext uri="{FF2B5EF4-FFF2-40B4-BE49-F238E27FC236}">
              <a16:creationId xmlns:a16="http://schemas.microsoft.com/office/drawing/2014/main" id="{00000000-0008-0000-0000-000009000000}"/>
            </a:ext>
          </a:extLst>
        </xdr:cNvPr>
        <xdr:cNvSpPr/>
      </xdr:nvSpPr>
      <xdr:spPr>
        <a:xfrm>
          <a:off x="6263499" y="6596307"/>
          <a:ext cx="1731012"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Tratamiento del Riesgo residual </a:t>
          </a:r>
        </a:p>
      </xdr:txBody>
    </xdr:sp>
    <xdr:clientData/>
  </xdr:twoCellAnchor>
  <xdr:twoCellAnchor>
    <xdr:from>
      <xdr:col>3</xdr:col>
      <xdr:colOff>109725</xdr:colOff>
      <xdr:row>13</xdr:row>
      <xdr:rowOff>832400</xdr:rowOff>
    </xdr:from>
    <xdr:to>
      <xdr:col>4</xdr:col>
      <xdr:colOff>736138</xdr:colOff>
      <xdr:row>13</xdr:row>
      <xdr:rowOff>1372400</xdr:rowOff>
    </xdr:to>
    <xdr:sp macro="[0]!Controles" textlink="">
      <xdr:nvSpPr>
        <xdr:cNvPr id="10" name="Rectángulo redondeado 9">
          <a:extLst>
            <a:ext uri="{FF2B5EF4-FFF2-40B4-BE49-F238E27FC236}">
              <a16:creationId xmlns:a16="http://schemas.microsoft.com/office/drawing/2014/main" id="{00000000-0008-0000-0000-00000A000000}"/>
            </a:ext>
          </a:extLst>
        </xdr:cNvPr>
        <xdr:cNvSpPr/>
      </xdr:nvSpPr>
      <xdr:spPr>
        <a:xfrm>
          <a:off x="2058020" y="6582036"/>
          <a:ext cx="1734777"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Valoración del Control </a:t>
          </a:r>
        </a:p>
      </xdr:txBody>
    </xdr:sp>
    <xdr:clientData/>
  </xdr:twoCellAnchor>
  <xdr:twoCellAnchor>
    <xdr:from>
      <xdr:col>8</xdr:col>
      <xdr:colOff>257175</xdr:colOff>
      <xdr:row>7</xdr:row>
      <xdr:rowOff>95251</xdr:rowOff>
    </xdr:from>
    <xdr:to>
      <xdr:col>9</xdr:col>
      <xdr:colOff>800100</xdr:colOff>
      <xdr:row>7</xdr:row>
      <xdr:rowOff>628651</xdr:rowOff>
    </xdr:to>
    <xdr:sp macro="[0]!MatrizdeRiesgos" textlink="">
      <xdr:nvSpPr>
        <xdr:cNvPr id="12" name="Rectángulo redondeado 5">
          <a:hlinkClick xmlns:r="http://schemas.openxmlformats.org/officeDocument/2006/relationships" r:id="rId2"/>
          <a:extLst>
            <a:ext uri="{FF2B5EF4-FFF2-40B4-BE49-F238E27FC236}">
              <a16:creationId xmlns:a16="http://schemas.microsoft.com/office/drawing/2014/main" id="{00000000-0008-0000-0000-00000C000000}"/>
            </a:ext>
          </a:extLst>
        </xdr:cNvPr>
        <xdr:cNvSpPr/>
      </xdr:nvSpPr>
      <xdr:spPr>
        <a:xfrm>
          <a:off x="7724775" y="5248276"/>
          <a:ext cx="1600200" cy="533400"/>
        </a:xfrm>
        <a:prstGeom prst="round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n-US" sz="1100" b="1">
              <a:latin typeface="Humanst521 BT" panose="020B0602020204020204" pitchFamily="34" charset="0"/>
            </a:rPr>
            <a:t>Matriz de Riesgos</a:t>
          </a:r>
        </a:p>
      </xdr:txBody>
    </xdr:sp>
    <xdr:clientData/>
  </xdr:twoCellAnchor>
  <xdr:twoCellAnchor>
    <xdr:from>
      <xdr:col>8</xdr:col>
      <xdr:colOff>266700</xdr:colOff>
      <xdr:row>8</xdr:row>
      <xdr:rowOff>95251</xdr:rowOff>
    </xdr:from>
    <xdr:to>
      <xdr:col>9</xdr:col>
      <xdr:colOff>809625</xdr:colOff>
      <xdr:row>8</xdr:row>
      <xdr:rowOff>628651</xdr:rowOff>
    </xdr:to>
    <xdr:sp macro="[0]!ResultadoMapaCalor" textlink="">
      <xdr:nvSpPr>
        <xdr:cNvPr id="13" name="Rectángulo redondeado 5">
          <a:hlinkClick xmlns:r="http://schemas.openxmlformats.org/officeDocument/2006/relationships" r:id="rId3"/>
          <a:extLst>
            <a:ext uri="{FF2B5EF4-FFF2-40B4-BE49-F238E27FC236}">
              <a16:creationId xmlns:a16="http://schemas.microsoft.com/office/drawing/2014/main" id="{00000000-0008-0000-0000-00000D000000}"/>
            </a:ext>
          </a:extLst>
        </xdr:cNvPr>
        <xdr:cNvSpPr/>
      </xdr:nvSpPr>
      <xdr:spPr>
        <a:xfrm>
          <a:off x="7734300" y="5962651"/>
          <a:ext cx="1600200" cy="533400"/>
        </a:xfrm>
        <a:prstGeom prst="round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n-US" sz="1100" b="1">
              <a:latin typeface="Humanst521 BT" panose="020B0602020204020204" pitchFamily="34" charset="0"/>
            </a:rPr>
            <a:t>Mapa de Calor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57876</xdr:colOff>
      <xdr:row>3</xdr:row>
      <xdr:rowOff>164117</xdr:rowOff>
    </xdr:from>
    <xdr:to>
      <xdr:col>7</xdr:col>
      <xdr:colOff>635780</xdr:colOff>
      <xdr:row>3</xdr:row>
      <xdr:rowOff>740117</xdr:rowOff>
    </xdr:to>
    <xdr:pic>
      <xdr:nvPicPr>
        <xdr:cNvPr id="4" name="Gráfico 3" descr="Dólar">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40338" y="1856636"/>
          <a:ext cx="577904" cy="576000"/>
        </a:xfrm>
        <a:prstGeom prst="rect">
          <a:avLst/>
        </a:prstGeom>
      </xdr:spPr>
    </xdr:pic>
    <xdr:clientData/>
  </xdr:twoCellAnchor>
  <xdr:twoCellAnchor editAs="oneCell">
    <xdr:from>
      <xdr:col>7</xdr:col>
      <xdr:colOff>60075</xdr:colOff>
      <xdr:row>6</xdr:row>
      <xdr:rowOff>93045</xdr:rowOff>
    </xdr:from>
    <xdr:to>
      <xdr:col>7</xdr:col>
      <xdr:colOff>637979</xdr:colOff>
      <xdr:row>6</xdr:row>
      <xdr:rowOff>669045</xdr:rowOff>
    </xdr:to>
    <xdr:pic>
      <xdr:nvPicPr>
        <xdr:cNvPr id="6" name="Gráfico 5" descr="Dólar">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36700" y="4122120"/>
          <a:ext cx="577904" cy="576000"/>
        </a:xfrm>
        <a:prstGeom prst="rect">
          <a:avLst/>
        </a:prstGeom>
      </xdr:spPr>
    </xdr:pic>
    <xdr:clientData/>
  </xdr:twoCellAnchor>
  <xdr:twoCellAnchor editAs="oneCell">
    <xdr:from>
      <xdr:col>7</xdr:col>
      <xdr:colOff>48352</xdr:colOff>
      <xdr:row>9</xdr:row>
      <xdr:rowOff>88649</xdr:rowOff>
    </xdr:from>
    <xdr:to>
      <xdr:col>7</xdr:col>
      <xdr:colOff>626256</xdr:colOff>
      <xdr:row>9</xdr:row>
      <xdr:rowOff>664649</xdr:rowOff>
    </xdr:to>
    <xdr:pic>
      <xdr:nvPicPr>
        <xdr:cNvPr id="7" name="Gráfico 6" descr="Dólar">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977" y="6584699"/>
          <a:ext cx="577904" cy="576000"/>
        </a:xfrm>
        <a:prstGeom prst="rect">
          <a:avLst/>
        </a:prstGeom>
      </xdr:spPr>
    </xdr:pic>
    <xdr:clientData/>
  </xdr:twoCellAnchor>
  <xdr:twoCellAnchor editAs="oneCell">
    <xdr:from>
      <xdr:col>7</xdr:col>
      <xdr:colOff>43223</xdr:colOff>
      <xdr:row>12</xdr:row>
      <xdr:rowOff>260099</xdr:rowOff>
    </xdr:from>
    <xdr:to>
      <xdr:col>7</xdr:col>
      <xdr:colOff>621127</xdr:colOff>
      <xdr:row>12</xdr:row>
      <xdr:rowOff>836099</xdr:rowOff>
    </xdr:to>
    <xdr:pic>
      <xdr:nvPicPr>
        <xdr:cNvPr id="8" name="Gráfico 7" descr="Dólar">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25685" y="12657253"/>
          <a:ext cx="577904" cy="576000"/>
        </a:xfrm>
        <a:prstGeom prst="rect">
          <a:avLst/>
        </a:prstGeom>
      </xdr:spPr>
    </xdr:pic>
    <xdr:clientData/>
  </xdr:twoCellAnchor>
  <xdr:twoCellAnchor editAs="oneCell">
    <xdr:from>
      <xdr:col>7</xdr:col>
      <xdr:colOff>60813</xdr:colOff>
      <xdr:row>15</xdr:row>
      <xdr:rowOff>168515</xdr:rowOff>
    </xdr:from>
    <xdr:to>
      <xdr:col>7</xdr:col>
      <xdr:colOff>633645</xdr:colOff>
      <xdr:row>15</xdr:row>
      <xdr:rowOff>744515</xdr:rowOff>
    </xdr:to>
    <xdr:pic>
      <xdr:nvPicPr>
        <xdr:cNvPr id="9" name="Gráfico 8" descr="Dólar">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43275" y="16302400"/>
          <a:ext cx="572832" cy="576000"/>
        </a:xfrm>
        <a:prstGeom prst="rect">
          <a:avLst/>
        </a:prstGeom>
      </xdr:spPr>
    </xdr:pic>
    <xdr:clientData/>
  </xdr:twoCellAnchor>
  <xdr:twoCellAnchor editAs="oneCell">
    <xdr:from>
      <xdr:col>7</xdr:col>
      <xdr:colOff>77665</xdr:colOff>
      <xdr:row>4</xdr:row>
      <xdr:rowOff>263768</xdr:rowOff>
    </xdr:from>
    <xdr:to>
      <xdr:col>7</xdr:col>
      <xdr:colOff>653665</xdr:colOff>
      <xdr:row>4</xdr:row>
      <xdr:rowOff>944664</xdr:rowOff>
    </xdr:to>
    <xdr:pic>
      <xdr:nvPicPr>
        <xdr:cNvPr id="14" name="Gráfico 13" descr="Edificio">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360127" y="2864826"/>
          <a:ext cx="576000" cy="680896"/>
        </a:xfrm>
        <a:prstGeom prst="rect">
          <a:avLst/>
        </a:prstGeom>
      </xdr:spPr>
    </xdr:pic>
    <xdr:clientData/>
  </xdr:twoCellAnchor>
  <xdr:twoCellAnchor editAs="oneCell">
    <xdr:from>
      <xdr:col>7</xdr:col>
      <xdr:colOff>59958</xdr:colOff>
      <xdr:row>7</xdr:row>
      <xdr:rowOff>223102</xdr:rowOff>
    </xdr:from>
    <xdr:to>
      <xdr:col>7</xdr:col>
      <xdr:colOff>635958</xdr:colOff>
      <xdr:row>7</xdr:row>
      <xdr:rowOff>900222</xdr:rowOff>
    </xdr:to>
    <xdr:pic>
      <xdr:nvPicPr>
        <xdr:cNvPr id="15" name="Gráfico 14" descr="Edificio">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30208" y="5311040"/>
          <a:ext cx="576000" cy="677120"/>
        </a:xfrm>
        <a:prstGeom prst="rect">
          <a:avLst/>
        </a:prstGeom>
      </xdr:spPr>
    </xdr:pic>
    <xdr:clientData/>
  </xdr:twoCellAnchor>
  <xdr:twoCellAnchor editAs="oneCell">
    <xdr:from>
      <xdr:col>7</xdr:col>
      <xdr:colOff>67408</xdr:colOff>
      <xdr:row>10</xdr:row>
      <xdr:rowOff>227120</xdr:rowOff>
    </xdr:from>
    <xdr:to>
      <xdr:col>7</xdr:col>
      <xdr:colOff>643408</xdr:colOff>
      <xdr:row>10</xdr:row>
      <xdr:rowOff>901984</xdr:rowOff>
    </xdr:to>
    <xdr:pic>
      <xdr:nvPicPr>
        <xdr:cNvPr id="16" name="Gráfico 15" descr="Edificio">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49870" y="9898658"/>
          <a:ext cx="576000" cy="674864"/>
        </a:xfrm>
        <a:prstGeom prst="rect">
          <a:avLst/>
        </a:prstGeom>
      </xdr:spPr>
    </xdr:pic>
    <xdr:clientData/>
  </xdr:twoCellAnchor>
  <xdr:twoCellAnchor editAs="oneCell">
    <xdr:from>
      <xdr:col>7</xdr:col>
      <xdr:colOff>60081</xdr:colOff>
      <xdr:row>13</xdr:row>
      <xdr:rowOff>260825</xdr:rowOff>
    </xdr:from>
    <xdr:to>
      <xdr:col>7</xdr:col>
      <xdr:colOff>636081</xdr:colOff>
      <xdr:row>13</xdr:row>
      <xdr:rowOff>935689</xdr:rowOff>
    </xdr:to>
    <xdr:pic>
      <xdr:nvPicPr>
        <xdr:cNvPr id="17" name="Gráfico 16" descr="Edificio">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42543" y="13793652"/>
          <a:ext cx="576000" cy="674864"/>
        </a:xfrm>
        <a:prstGeom prst="rect">
          <a:avLst/>
        </a:prstGeom>
      </xdr:spPr>
    </xdr:pic>
    <xdr:clientData/>
  </xdr:twoCellAnchor>
  <xdr:twoCellAnchor editAs="oneCell">
    <xdr:from>
      <xdr:col>7</xdr:col>
      <xdr:colOff>57150</xdr:colOff>
      <xdr:row>16</xdr:row>
      <xdr:rowOff>128222</xdr:rowOff>
    </xdr:from>
    <xdr:to>
      <xdr:col>7</xdr:col>
      <xdr:colOff>633150</xdr:colOff>
      <xdr:row>16</xdr:row>
      <xdr:rowOff>805342</xdr:rowOff>
    </xdr:to>
    <xdr:pic>
      <xdr:nvPicPr>
        <xdr:cNvPr id="18" name="Gráfico 17" descr="Edificio">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981450" y="12110672"/>
          <a:ext cx="576000" cy="677120"/>
        </a:xfrm>
        <a:prstGeom prst="rect">
          <a:avLst/>
        </a:prstGeom>
      </xdr:spPr>
    </xdr:pic>
    <xdr:clientData/>
  </xdr:twoCellAnchor>
  <xdr:twoCellAnchor editAs="oneCell">
    <xdr:from>
      <xdr:col>7</xdr:col>
      <xdr:colOff>54952</xdr:colOff>
      <xdr:row>17</xdr:row>
      <xdr:rowOff>221634</xdr:rowOff>
    </xdr:from>
    <xdr:to>
      <xdr:col>7</xdr:col>
      <xdr:colOff>636264</xdr:colOff>
      <xdr:row>17</xdr:row>
      <xdr:rowOff>797634</xdr:rowOff>
    </xdr:to>
    <xdr:pic>
      <xdr:nvPicPr>
        <xdr:cNvPr id="20" name="Gráfico 19" descr="Mano abierta con planta">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337414" y="18267846"/>
          <a:ext cx="581312" cy="576000"/>
        </a:xfrm>
        <a:prstGeom prst="rect">
          <a:avLst/>
        </a:prstGeom>
      </xdr:spPr>
    </xdr:pic>
    <xdr:clientData/>
  </xdr:twoCellAnchor>
  <xdr:twoCellAnchor editAs="oneCell">
    <xdr:from>
      <xdr:col>7</xdr:col>
      <xdr:colOff>59591</xdr:colOff>
      <xdr:row>14</xdr:row>
      <xdr:rowOff>331300</xdr:rowOff>
    </xdr:from>
    <xdr:to>
      <xdr:col>7</xdr:col>
      <xdr:colOff>634951</xdr:colOff>
      <xdr:row>14</xdr:row>
      <xdr:rowOff>907300</xdr:rowOff>
    </xdr:to>
    <xdr:pic>
      <xdr:nvPicPr>
        <xdr:cNvPr id="21" name="Gráfico 20" descr="Mano abierta con planta">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42053" y="15102377"/>
          <a:ext cx="575360" cy="576000"/>
        </a:xfrm>
        <a:prstGeom prst="rect">
          <a:avLst/>
        </a:prstGeom>
      </xdr:spPr>
    </xdr:pic>
    <xdr:clientData/>
  </xdr:twoCellAnchor>
  <xdr:twoCellAnchor editAs="oneCell">
    <xdr:from>
      <xdr:col>7</xdr:col>
      <xdr:colOff>52875</xdr:colOff>
      <xdr:row>11</xdr:row>
      <xdr:rowOff>363043</xdr:rowOff>
    </xdr:from>
    <xdr:to>
      <xdr:col>7</xdr:col>
      <xdr:colOff>625707</xdr:colOff>
      <xdr:row>11</xdr:row>
      <xdr:rowOff>939043</xdr:rowOff>
    </xdr:to>
    <xdr:pic>
      <xdr:nvPicPr>
        <xdr:cNvPr id="22" name="Gráfico 21" descr="Mano abierta con planta">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23125" y="10284918"/>
          <a:ext cx="572832" cy="576000"/>
        </a:xfrm>
        <a:prstGeom prst="rect">
          <a:avLst/>
        </a:prstGeom>
      </xdr:spPr>
    </xdr:pic>
    <xdr:clientData/>
  </xdr:twoCellAnchor>
  <xdr:twoCellAnchor editAs="oneCell">
    <xdr:from>
      <xdr:col>7</xdr:col>
      <xdr:colOff>57144</xdr:colOff>
      <xdr:row>8</xdr:row>
      <xdr:rowOff>449012</xdr:rowOff>
    </xdr:from>
    <xdr:to>
      <xdr:col>7</xdr:col>
      <xdr:colOff>631240</xdr:colOff>
      <xdr:row>8</xdr:row>
      <xdr:rowOff>1025012</xdr:rowOff>
    </xdr:to>
    <xdr:pic>
      <xdr:nvPicPr>
        <xdr:cNvPr id="23" name="Gráfico 22" descr="Mano abierta con planta">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39606" y="7775935"/>
          <a:ext cx="574096" cy="576000"/>
        </a:xfrm>
        <a:prstGeom prst="rect">
          <a:avLst/>
        </a:prstGeom>
      </xdr:spPr>
    </xdr:pic>
    <xdr:clientData/>
  </xdr:twoCellAnchor>
  <xdr:twoCellAnchor editAs="oneCell">
    <xdr:from>
      <xdr:col>7</xdr:col>
      <xdr:colOff>64226</xdr:colOff>
      <xdr:row>5</xdr:row>
      <xdr:rowOff>255214</xdr:rowOff>
    </xdr:from>
    <xdr:to>
      <xdr:col>7</xdr:col>
      <xdr:colOff>642130</xdr:colOff>
      <xdr:row>5</xdr:row>
      <xdr:rowOff>831214</xdr:rowOff>
    </xdr:to>
    <xdr:pic>
      <xdr:nvPicPr>
        <xdr:cNvPr id="24" name="Gráfico 23" descr="Mano abierta con planta">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346688" y="4131156"/>
          <a:ext cx="577904" cy="576000"/>
        </a:xfrm>
        <a:prstGeom prst="rect">
          <a:avLst/>
        </a:prstGeom>
      </xdr:spPr>
    </xdr:pic>
    <xdr:clientData/>
  </xdr:twoCellAnchor>
  <xdr:twoCellAnchor>
    <xdr:from>
      <xdr:col>0</xdr:col>
      <xdr:colOff>0</xdr:colOff>
      <xdr:row>2</xdr:row>
      <xdr:rowOff>876300</xdr:rowOff>
    </xdr:from>
    <xdr:to>
      <xdr:col>0</xdr:col>
      <xdr:colOff>379267</xdr:colOff>
      <xdr:row>4</xdr:row>
      <xdr:rowOff>584490</xdr:rowOff>
    </xdr:to>
    <xdr:sp macro="[0]!MatrizdeRiesgos" textlink="">
      <xdr:nvSpPr>
        <xdr:cNvPr id="3" name="Flecha derecha 1">
          <a:extLst>
            <a:ext uri="{FF2B5EF4-FFF2-40B4-BE49-F238E27FC236}">
              <a16:creationId xmlns:a16="http://schemas.microsoft.com/office/drawing/2014/main" id="{00000000-0008-0000-0900-000003000000}"/>
            </a:ext>
          </a:extLst>
        </xdr:cNvPr>
        <xdr:cNvSpPr/>
      </xdr:nvSpPr>
      <xdr:spPr>
        <a:xfrm rot="16200000" flipH="1">
          <a:off x="-688399" y="2117149"/>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95250</xdr:rowOff>
    </xdr:from>
    <xdr:to>
      <xdr:col>2</xdr:col>
      <xdr:colOff>1321254</xdr:colOff>
      <xdr:row>2</xdr:row>
      <xdr:rowOff>258147</xdr:rowOff>
    </xdr:to>
    <xdr:pic>
      <xdr:nvPicPr>
        <xdr:cNvPr id="4" name="Picture 2" descr="Logo UIS">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85750"/>
          <a:ext cx="1397454" cy="64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9523</xdr:colOff>
      <xdr:row>7</xdr:row>
      <xdr:rowOff>104775</xdr:rowOff>
    </xdr:from>
    <xdr:to>
      <xdr:col>12</xdr:col>
      <xdr:colOff>228598</xdr:colOff>
      <xdr:row>9</xdr:row>
      <xdr:rowOff>419100</xdr:rowOff>
    </xdr:to>
    <xdr:sp macro="" textlink="">
      <xdr:nvSpPr>
        <xdr:cNvPr id="5" name="Flecha derecha 4">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flipH="1">
          <a:off x="9286873" y="1943100"/>
          <a:ext cx="1743075" cy="695325"/>
        </a:xfrm>
        <a:prstGeom prs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156493</xdr:colOff>
      <xdr:row>4</xdr:row>
      <xdr:rowOff>695325</xdr:rowOff>
    </xdr:from>
    <xdr:to>
      <xdr:col>17</xdr:col>
      <xdr:colOff>1524001</xdr:colOff>
      <xdr:row>4</xdr:row>
      <xdr:rowOff>1333590</xdr:rowOff>
    </xdr:to>
    <xdr:pic>
      <xdr:nvPicPr>
        <xdr:cNvPr id="5" name="Imagen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92893" y="2066925"/>
          <a:ext cx="1367508" cy="638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142876</xdr:colOff>
      <xdr:row>5</xdr:row>
      <xdr:rowOff>95251</xdr:rowOff>
    </xdr:from>
    <xdr:to>
      <xdr:col>17</xdr:col>
      <xdr:colOff>1524000</xdr:colOff>
      <xdr:row>5</xdr:row>
      <xdr:rowOff>729587</xdr:rowOff>
    </xdr:to>
    <xdr:pic>
      <xdr:nvPicPr>
        <xdr:cNvPr id="8" name="Imagen 7">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26601" y="2076451"/>
          <a:ext cx="1381124" cy="634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142875</xdr:colOff>
      <xdr:row>6</xdr:row>
      <xdr:rowOff>85725</xdr:rowOff>
    </xdr:from>
    <xdr:to>
      <xdr:col>17</xdr:col>
      <xdr:colOff>1543050</xdr:colOff>
      <xdr:row>6</xdr:row>
      <xdr:rowOff>725221</xdr:rowOff>
    </xdr:to>
    <xdr:pic>
      <xdr:nvPicPr>
        <xdr:cNvPr id="9" name="Imagen 8">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326600" y="2838450"/>
          <a:ext cx="1400175" cy="639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123826</xdr:colOff>
      <xdr:row>7</xdr:row>
      <xdr:rowOff>95251</xdr:rowOff>
    </xdr:from>
    <xdr:to>
      <xdr:col>17</xdr:col>
      <xdr:colOff>1543050</xdr:colOff>
      <xdr:row>7</xdr:row>
      <xdr:rowOff>735669</xdr:rowOff>
    </xdr:to>
    <xdr:pic>
      <xdr:nvPicPr>
        <xdr:cNvPr id="10" name="Imagen 9">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307551" y="3619501"/>
          <a:ext cx="1419224" cy="640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535544</xdr:rowOff>
    </xdr:from>
    <xdr:to>
      <xdr:col>0</xdr:col>
      <xdr:colOff>379267</xdr:colOff>
      <xdr:row>5</xdr:row>
      <xdr:rowOff>187826</xdr:rowOff>
    </xdr:to>
    <xdr:sp macro="[0]!MatrizdeRiesgos" textlink="">
      <xdr:nvSpPr>
        <xdr:cNvPr id="11" name="Flecha derecha 1">
          <a:extLst>
            <a:ext uri="{FF2B5EF4-FFF2-40B4-BE49-F238E27FC236}">
              <a16:creationId xmlns:a16="http://schemas.microsoft.com/office/drawing/2014/main" id="{00000000-0008-0000-0B00-00000B000000}"/>
            </a:ext>
          </a:extLst>
        </xdr:cNvPr>
        <xdr:cNvSpPr/>
      </xdr:nvSpPr>
      <xdr:spPr>
        <a:xfrm rot="16200000" flipH="1">
          <a:off x="-688399" y="2598856"/>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180974</xdr:colOff>
      <xdr:row>0</xdr:row>
      <xdr:rowOff>75228</xdr:rowOff>
    </xdr:from>
    <xdr:to>
      <xdr:col>2</xdr:col>
      <xdr:colOff>704849</xdr:colOff>
      <xdr:row>1</xdr:row>
      <xdr:rowOff>307405</xdr:rowOff>
    </xdr:to>
    <xdr:pic>
      <xdr:nvPicPr>
        <xdr:cNvPr id="2" name="Picture 2" descr="Logo UIS">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75228"/>
          <a:ext cx="1285875" cy="6131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149734</xdr:rowOff>
    </xdr:from>
    <xdr:to>
      <xdr:col>0</xdr:col>
      <xdr:colOff>379267</xdr:colOff>
      <xdr:row>9</xdr:row>
      <xdr:rowOff>95250</xdr:rowOff>
    </xdr:to>
    <xdr:sp macro="[0]!MatrizdeRiesgos" textlink="">
      <xdr:nvSpPr>
        <xdr:cNvPr id="7" name="Flecha derecha 1">
          <a:extLst>
            <a:ext uri="{FF2B5EF4-FFF2-40B4-BE49-F238E27FC236}">
              <a16:creationId xmlns:a16="http://schemas.microsoft.com/office/drawing/2014/main" id="{00000000-0008-0000-0E00-000007000000}"/>
            </a:ext>
          </a:extLst>
        </xdr:cNvPr>
        <xdr:cNvSpPr/>
      </xdr:nvSpPr>
      <xdr:spPr>
        <a:xfrm rot="16200000" flipH="1">
          <a:off x="-587987" y="1690221"/>
          <a:ext cx="1555241"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676665</xdr:colOff>
      <xdr:row>1</xdr:row>
      <xdr:rowOff>32289</xdr:rowOff>
    </xdr:from>
    <xdr:to>
      <xdr:col>1</xdr:col>
      <xdr:colOff>1809751</xdr:colOff>
      <xdr:row>2</xdr:row>
      <xdr:rowOff>264521</xdr:rowOff>
    </xdr:to>
    <xdr:pic>
      <xdr:nvPicPr>
        <xdr:cNvPr id="2" name="Picture 2" descr="Logo UIS&#1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2446" y="222789"/>
          <a:ext cx="1133086" cy="553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145779</xdr:colOff>
      <xdr:row>9</xdr:row>
      <xdr:rowOff>190985</xdr:rowOff>
    </xdr:from>
    <xdr:to>
      <xdr:col>3</xdr:col>
      <xdr:colOff>554607</xdr:colOff>
      <xdr:row>9</xdr:row>
      <xdr:rowOff>599813</xdr:rowOff>
    </xdr:to>
    <xdr:pic macro="[0]!Clasificación">
      <xdr:nvPicPr>
        <xdr:cNvPr id="5" name="Gráfico 4" descr="Radioactivo con relleno sólido">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460009">
          <a:off x="2951324" y="4511871"/>
          <a:ext cx="408828" cy="408828"/>
        </a:xfrm>
        <a:prstGeom prst="rect">
          <a:avLst/>
        </a:prstGeom>
      </xdr:spPr>
    </xdr:pic>
    <xdr:clientData/>
  </xdr:twoCellAnchor>
  <xdr:twoCellAnchor>
    <xdr:from>
      <xdr:col>0</xdr:col>
      <xdr:colOff>0</xdr:colOff>
      <xdr:row>6</xdr:row>
      <xdr:rowOff>247650</xdr:rowOff>
    </xdr:from>
    <xdr:to>
      <xdr:col>0</xdr:col>
      <xdr:colOff>379267</xdr:colOff>
      <xdr:row>8</xdr:row>
      <xdr:rowOff>603540</xdr:rowOff>
    </xdr:to>
    <xdr:sp macro="[0]!MatrizdeRiesgos" textlink="">
      <xdr:nvSpPr>
        <xdr:cNvPr id="6" name="Flecha derecha 1">
          <a:extLst>
            <a:ext uri="{FF2B5EF4-FFF2-40B4-BE49-F238E27FC236}">
              <a16:creationId xmlns:a16="http://schemas.microsoft.com/office/drawing/2014/main" id="{00000000-0008-0000-0100-000006000000}"/>
            </a:ext>
          </a:extLst>
        </xdr:cNvPr>
        <xdr:cNvSpPr/>
      </xdr:nvSpPr>
      <xdr:spPr>
        <a:xfrm rot="16200000" flipH="1">
          <a:off x="-640774" y="3202999"/>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twoCellAnchor editAs="oneCell">
    <xdr:from>
      <xdr:col>12</xdr:col>
      <xdr:colOff>186358</xdr:colOff>
      <xdr:row>7</xdr:row>
      <xdr:rowOff>179456</xdr:rowOff>
    </xdr:from>
    <xdr:to>
      <xdr:col>12</xdr:col>
      <xdr:colOff>647285</xdr:colOff>
      <xdr:row>7</xdr:row>
      <xdr:rowOff>633481</xdr:rowOff>
    </xdr:to>
    <xdr:pic macro="[0]!Contexto">
      <xdr:nvPicPr>
        <xdr:cNvPr id="9" name="Gráfico 8" descr="Mapa topográfico contorno">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5210458" y="2046356"/>
          <a:ext cx="460927" cy="454025"/>
        </a:xfrm>
        <a:prstGeom prst="rect">
          <a:avLst/>
        </a:prstGeom>
      </xdr:spPr>
    </xdr:pic>
    <xdr:clientData/>
  </xdr:twoCellAnchor>
  <xdr:twoCellAnchor editAs="oneCell">
    <xdr:from>
      <xdr:col>15</xdr:col>
      <xdr:colOff>257175</xdr:colOff>
      <xdr:row>8</xdr:row>
      <xdr:rowOff>438150</xdr:rowOff>
    </xdr:from>
    <xdr:to>
      <xdr:col>15</xdr:col>
      <xdr:colOff>676275</xdr:colOff>
      <xdr:row>9</xdr:row>
      <xdr:rowOff>300191</xdr:rowOff>
    </xdr:to>
    <xdr:pic macro="[0]!Probabilidad">
      <xdr:nvPicPr>
        <xdr:cNvPr id="14" name="Gráfico 13" descr="Matemáticas con relleno sólido">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3382625" y="4152900"/>
          <a:ext cx="419100" cy="419100"/>
        </a:xfrm>
        <a:prstGeom prst="rect">
          <a:avLst/>
        </a:prstGeom>
      </xdr:spPr>
    </xdr:pic>
    <xdr:clientData/>
  </xdr:twoCellAnchor>
  <xdr:twoCellAnchor editAs="oneCell">
    <xdr:from>
      <xdr:col>16</xdr:col>
      <xdr:colOff>152400</xdr:colOff>
      <xdr:row>8</xdr:row>
      <xdr:rowOff>457200</xdr:rowOff>
    </xdr:from>
    <xdr:to>
      <xdr:col>17</xdr:col>
      <xdr:colOff>0</xdr:colOff>
      <xdr:row>9</xdr:row>
      <xdr:rowOff>376391</xdr:rowOff>
    </xdr:to>
    <xdr:pic macro="[0]!Impacto">
      <xdr:nvPicPr>
        <xdr:cNvPr id="16" name="Gráfico 15" descr="Cruz de escudo con relleno sólido">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4039850" y="4171950"/>
          <a:ext cx="476250" cy="476250"/>
        </a:xfrm>
        <a:prstGeom prst="rect">
          <a:avLst/>
        </a:prstGeom>
      </xdr:spPr>
    </xdr:pic>
    <xdr:clientData/>
  </xdr:twoCellAnchor>
  <xdr:twoCellAnchor editAs="oneCell">
    <xdr:from>
      <xdr:col>25</xdr:col>
      <xdr:colOff>1371600</xdr:colOff>
      <xdr:row>8</xdr:row>
      <xdr:rowOff>666750</xdr:rowOff>
    </xdr:from>
    <xdr:to>
      <xdr:col>25</xdr:col>
      <xdr:colOff>1816101</xdr:colOff>
      <xdr:row>9</xdr:row>
      <xdr:rowOff>433541</xdr:rowOff>
    </xdr:to>
    <xdr:pic macro="[0]!Controles">
      <xdr:nvPicPr>
        <xdr:cNvPr id="8" name="Gráfico 7" descr="Portapapeles comprobado contorno">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20450175" y="4381500"/>
          <a:ext cx="438150" cy="438150"/>
        </a:xfrm>
        <a:prstGeom prst="rect">
          <a:avLst/>
        </a:prstGeom>
      </xdr:spPr>
    </xdr:pic>
    <xdr:clientData/>
  </xdr:twoCellAnchor>
  <xdr:twoCellAnchor editAs="oneCell">
    <xdr:from>
      <xdr:col>7</xdr:col>
      <xdr:colOff>592205</xdr:colOff>
      <xdr:row>8</xdr:row>
      <xdr:rowOff>360707</xdr:rowOff>
    </xdr:from>
    <xdr:to>
      <xdr:col>7</xdr:col>
      <xdr:colOff>1144656</xdr:colOff>
      <xdr:row>9</xdr:row>
      <xdr:rowOff>356099</xdr:rowOff>
    </xdr:to>
    <xdr:pic macro="[0]!Tipoyconcecuencias">
      <xdr:nvPicPr>
        <xdr:cNvPr id="13" name="Gráfico 12" descr="Portapapeles con todas las cruces contorno">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812444" y="3789707"/>
          <a:ext cx="552451" cy="552865"/>
        </a:xfrm>
        <a:prstGeom prst="rect">
          <a:avLst/>
        </a:prstGeom>
      </xdr:spPr>
    </xdr:pic>
    <xdr:clientData/>
  </xdr:twoCellAnchor>
  <xdr:twoCellAnchor editAs="oneCell">
    <xdr:from>
      <xdr:col>10</xdr:col>
      <xdr:colOff>662608</xdr:colOff>
      <xdr:row>8</xdr:row>
      <xdr:rowOff>356153</xdr:rowOff>
    </xdr:from>
    <xdr:to>
      <xdr:col>10</xdr:col>
      <xdr:colOff>1243633</xdr:colOff>
      <xdr:row>9</xdr:row>
      <xdr:rowOff>380119</xdr:rowOff>
    </xdr:to>
    <xdr:pic macro="[0]!Causas">
      <xdr:nvPicPr>
        <xdr:cNvPr id="4" name="Gráfico 3" descr="Ábaco contorno">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15630" y="3785153"/>
          <a:ext cx="581025" cy="5814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20780</xdr:rowOff>
    </xdr:from>
    <xdr:to>
      <xdr:col>0</xdr:col>
      <xdr:colOff>379267</xdr:colOff>
      <xdr:row>29</xdr:row>
      <xdr:rowOff>138545</xdr:rowOff>
    </xdr:to>
    <xdr:sp macro="[0]!MatrizdeRiesgos" textlink="">
      <xdr:nvSpPr>
        <xdr:cNvPr id="9" name="Flecha derecha 1">
          <a:extLst>
            <a:ext uri="{FF2B5EF4-FFF2-40B4-BE49-F238E27FC236}">
              <a16:creationId xmlns:a16="http://schemas.microsoft.com/office/drawing/2014/main" id="{00000000-0008-0000-0200-000009000000}"/>
            </a:ext>
          </a:extLst>
        </xdr:cNvPr>
        <xdr:cNvSpPr/>
      </xdr:nvSpPr>
      <xdr:spPr>
        <a:xfrm rot="16200000" flipH="1">
          <a:off x="-1088449" y="4376304"/>
          <a:ext cx="25561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584487</xdr:rowOff>
    </xdr:from>
    <xdr:to>
      <xdr:col>0</xdr:col>
      <xdr:colOff>379267</xdr:colOff>
      <xdr:row>6</xdr:row>
      <xdr:rowOff>426893</xdr:rowOff>
    </xdr:to>
    <xdr:sp macro="[0]!MatrizdeRiesgos" textlink="">
      <xdr:nvSpPr>
        <xdr:cNvPr id="5" name="Flecha derecha 1">
          <a:extLst>
            <a:ext uri="{FF2B5EF4-FFF2-40B4-BE49-F238E27FC236}">
              <a16:creationId xmlns:a16="http://schemas.microsoft.com/office/drawing/2014/main" id="{00000000-0008-0000-0300-000005000000}"/>
            </a:ext>
          </a:extLst>
        </xdr:cNvPr>
        <xdr:cNvSpPr/>
      </xdr:nvSpPr>
      <xdr:spPr>
        <a:xfrm rot="16200000" flipH="1">
          <a:off x="-640774" y="2731943"/>
          <a:ext cx="1660815" cy="379267"/>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64939</xdr:rowOff>
    </xdr:from>
    <xdr:to>
      <xdr:col>0</xdr:col>
      <xdr:colOff>379267</xdr:colOff>
      <xdr:row>16</xdr:row>
      <xdr:rowOff>28572</xdr:rowOff>
    </xdr:to>
    <xdr:sp macro="[0]!MatrizdeRiesgos" textlink="">
      <xdr:nvSpPr>
        <xdr:cNvPr id="4" name="Flecha derecha 1">
          <a:extLst>
            <a:ext uri="{FF2B5EF4-FFF2-40B4-BE49-F238E27FC236}">
              <a16:creationId xmlns:a16="http://schemas.microsoft.com/office/drawing/2014/main" id="{00000000-0008-0000-0400-000004000000}"/>
            </a:ext>
          </a:extLst>
        </xdr:cNvPr>
        <xdr:cNvSpPr/>
      </xdr:nvSpPr>
      <xdr:spPr>
        <a:xfrm rot="16200000" flipH="1">
          <a:off x="-640774" y="2965736"/>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76489</xdr:rowOff>
    </xdr:from>
    <xdr:to>
      <xdr:col>0</xdr:col>
      <xdr:colOff>379267</xdr:colOff>
      <xdr:row>9</xdr:row>
      <xdr:rowOff>113725</xdr:rowOff>
    </xdr:to>
    <xdr:sp macro="[0]!MatrizdeRiesgos" textlink="">
      <xdr:nvSpPr>
        <xdr:cNvPr id="2" name="Flecha derecha 1">
          <a:extLst>
            <a:ext uri="{FF2B5EF4-FFF2-40B4-BE49-F238E27FC236}">
              <a16:creationId xmlns:a16="http://schemas.microsoft.com/office/drawing/2014/main" id="{00000000-0008-0000-0500-000002000000}"/>
            </a:ext>
          </a:extLst>
        </xdr:cNvPr>
        <xdr:cNvSpPr/>
      </xdr:nvSpPr>
      <xdr:spPr>
        <a:xfrm rot="16200000" flipH="1">
          <a:off x="-694893" y="1749859"/>
          <a:ext cx="1769054"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161925</xdr:colOff>
          <xdr:row>11</xdr:row>
          <xdr:rowOff>47625</xdr:rowOff>
        </xdr:from>
        <xdr:to>
          <xdr:col>3</xdr:col>
          <xdr:colOff>571500</xdr:colOff>
          <xdr:row>11</xdr:row>
          <xdr:rowOff>438150</xdr:rowOff>
        </xdr:to>
        <xdr:sp macro="" textlink="">
          <xdr:nvSpPr>
            <xdr:cNvPr id="39950" name="Object 14" hidden="1">
              <a:extLst>
                <a:ext uri="{63B3BB69-23CF-44E3-9099-C40C66FF867C}">
                  <a14:compatExt spid="_x0000_s39950"/>
                </a:ext>
                <a:ext uri="{FF2B5EF4-FFF2-40B4-BE49-F238E27FC236}">
                  <a16:creationId xmlns:a16="http://schemas.microsoft.com/office/drawing/2014/main" id="{00000000-0008-0000-0600-00000E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12</xdr:row>
          <xdr:rowOff>57150</xdr:rowOff>
        </xdr:from>
        <xdr:to>
          <xdr:col>3</xdr:col>
          <xdr:colOff>647700</xdr:colOff>
          <xdr:row>12</xdr:row>
          <xdr:rowOff>428625</xdr:rowOff>
        </xdr:to>
        <xdr:sp macro="" textlink="">
          <xdr:nvSpPr>
            <xdr:cNvPr id="39949" name="Object 13" hidden="1">
              <a:extLst>
                <a:ext uri="{63B3BB69-23CF-44E3-9099-C40C66FF867C}">
                  <a14:compatExt spid="_x0000_s39949"/>
                </a:ext>
                <a:ext uri="{FF2B5EF4-FFF2-40B4-BE49-F238E27FC236}">
                  <a16:creationId xmlns:a16="http://schemas.microsoft.com/office/drawing/2014/main" id="{00000000-0008-0000-0600-00000D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15</xdr:row>
          <xdr:rowOff>57150</xdr:rowOff>
        </xdr:from>
        <xdr:to>
          <xdr:col>3</xdr:col>
          <xdr:colOff>600075</xdr:colOff>
          <xdr:row>15</xdr:row>
          <xdr:rowOff>476250</xdr:rowOff>
        </xdr:to>
        <xdr:sp macro="" textlink="">
          <xdr:nvSpPr>
            <xdr:cNvPr id="39947" name="Object 11" hidden="1">
              <a:extLst>
                <a:ext uri="{63B3BB69-23CF-44E3-9099-C40C66FF867C}">
                  <a14:compatExt spid="_x0000_s39947"/>
                </a:ext>
                <a:ext uri="{FF2B5EF4-FFF2-40B4-BE49-F238E27FC236}">
                  <a16:creationId xmlns:a16="http://schemas.microsoft.com/office/drawing/2014/main" id="{00000000-0008-0000-0600-00000B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16</xdr:row>
          <xdr:rowOff>28575</xdr:rowOff>
        </xdr:from>
        <xdr:to>
          <xdr:col>3</xdr:col>
          <xdr:colOff>581025</xdr:colOff>
          <xdr:row>16</xdr:row>
          <xdr:rowOff>447675</xdr:rowOff>
        </xdr:to>
        <xdr:sp macro="" textlink="">
          <xdr:nvSpPr>
            <xdr:cNvPr id="39946" name="Object 10" hidden="1">
              <a:extLst>
                <a:ext uri="{63B3BB69-23CF-44E3-9099-C40C66FF867C}">
                  <a14:compatExt spid="_x0000_s39946"/>
                </a:ext>
                <a:ext uri="{FF2B5EF4-FFF2-40B4-BE49-F238E27FC236}">
                  <a16:creationId xmlns:a16="http://schemas.microsoft.com/office/drawing/2014/main" id="{00000000-0008-0000-0600-00000A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17</xdr:row>
          <xdr:rowOff>19050</xdr:rowOff>
        </xdr:from>
        <xdr:to>
          <xdr:col>3</xdr:col>
          <xdr:colOff>590550</xdr:colOff>
          <xdr:row>17</xdr:row>
          <xdr:rowOff>466725</xdr:rowOff>
        </xdr:to>
        <xdr:sp macro="" textlink="">
          <xdr:nvSpPr>
            <xdr:cNvPr id="39945" name="Object 9" hidden="1">
              <a:extLst>
                <a:ext uri="{63B3BB69-23CF-44E3-9099-C40C66FF867C}">
                  <a14:compatExt spid="_x0000_s39945"/>
                </a:ext>
                <a:ext uri="{FF2B5EF4-FFF2-40B4-BE49-F238E27FC236}">
                  <a16:creationId xmlns:a16="http://schemas.microsoft.com/office/drawing/2014/main" id="{00000000-0008-0000-0600-000009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18</xdr:row>
          <xdr:rowOff>38100</xdr:rowOff>
        </xdr:from>
        <xdr:to>
          <xdr:col>3</xdr:col>
          <xdr:colOff>581025</xdr:colOff>
          <xdr:row>18</xdr:row>
          <xdr:rowOff>419100</xdr:rowOff>
        </xdr:to>
        <xdr:sp macro="" textlink="">
          <xdr:nvSpPr>
            <xdr:cNvPr id="39944" name="Object 8" hidden="1">
              <a:extLst>
                <a:ext uri="{63B3BB69-23CF-44E3-9099-C40C66FF867C}">
                  <a14:compatExt spid="_x0000_s39944"/>
                </a:ext>
                <a:ext uri="{FF2B5EF4-FFF2-40B4-BE49-F238E27FC236}">
                  <a16:creationId xmlns:a16="http://schemas.microsoft.com/office/drawing/2014/main" id="{00000000-0008-0000-0600-000008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19</xdr:row>
          <xdr:rowOff>76200</xdr:rowOff>
        </xdr:from>
        <xdr:to>
          <xdr:col>3</xdr:col>
          <xdr:colOff>609600</xdr:colOff>
          <xdr:row>19</xdr:row>
          <xdr:rowOff>400050</xdr:rowOff>
        </xdr:to>
        <xdr:sp macro="" textlink="">
          <xdr:nvSpPr>
            <xdr:cNvPr id="39943" name="Object 7" hidden="1">
              <a:extLst>
                <a:ext uri="{63B3BB69-23CF-44E3-9099-C40C66FF867C}">
                  <a14:compatExt spid="_x0000_s39943"/>
                </a:ext>
                <a:ext uri="{FF2B5EF4-FFF2-40B4-BE49-F238E27FC236}">
                  <a16:creationId xmlns:a16="http://schemas.microsoft.com/office/drawing/2014/main" id="{00000000-0008-0000-0600-000007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20</xdr:row>
          <xdr:rowOff>28575</xdr:rowOff>
        </xdr:from>
        <xdr:to>
          <xdr:col>3</xdr:col>
          <xdr:colOff>561975</xdr:colOff>
          <xdr:row>20</xdr:row>
          <xdr:rowOff>476250</xdr:rowOff>
        </xdr:to>
        <xdr:sp macro="" textlink="">
          <xdr:nvSpPr>
            <xdr:cNvPr id="39942" name="Object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21</xdr:row>
          <xdr:rowOff>28575</xdr:rowOff>
        </xdr:from>
        <xdr:to>
          <xdr:col>3</xdr:col>
          <xdr:colOff>571500</xdr:colOff>
          <xdr:row>21</xdr:row>
          <xdr:rowOff>476250</xdr:rowOff>
        </xdr:to>
        <xdr:sp macro="" textlink="">
          <xdr:nvSpPr>
            <xdr:cNvPr id="39941" name="Object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23</xdr:row>
          <xdr:rowOff>19050</xdr:rowOff>
        </xdr:from>
        <xdr:to>
          <xdr:col>3</xdr:col>
          <xdr:colOff>619125</xdr:colOff>
          <xdr:row>23</xdr:row>
          <xdr:rowOff>476250</xdr:rowOff>
        </xdr:to>
        <xdr:sp macro="" textlink="">
          <xdr:nvSpPr>
            <xdr:cNvPr id="39940" name="Object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24</xdr:row>
          <xdr:rowOff>28575</xdr:rowOff>
        </xdr:from>
        <xdr:to>
          <xdr:col>3</xdr:col>
          <xdr:colOff>561975</xdr:colOff>
          <xdr:row>24</xdr:row>
          <xdr:rowOff>447675</xdr:rowOff>
        </xdr:to>
        <xdr:sp macro="" textlink="">
          <xdr:nvSpPr>
            <xdr:cNvPr id="39939" name="Object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25</xdr:row>
          <xdr:rowOff>19050</xdr:rowOff>
        </xdr:from>
        <xdr:to>
          <xdr:col>3</xdr:col>
          <xdr:colOff>561975</xdr:colOff>
          <xdr:row>25</xdr:row>
          <xdr:rowOff>438150</xdr:rowOff>
        </xdr:to>
        <xdr:sp macro="" textlink="">
          <xdr:nvSpPr>
            <xdr:cNvPr id="39938" name="Object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26</xdr:row>
          <xdr:rowOff>28575</xdr:rowOff>
        </xdr:from>
        <xdr:to>
          <xdr:col>3</xdr:col>
          <xdr:colOff>561975</xdr:colOff>
          <xdr:row>26</xdr:row>
          <xdr:rowOff>457200</xdr:rowOff>
        </xdr:to>
        <xdr:sp macro="" textlink="">
          <xdr:nvSpPr>
            <xdr:cNvPr id="39937" name="Object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170794</xdr:colOff>
      <xdr:row>22</xdr:row>
      <xdr:rowOff>32844</xdr:rowOff>
    </xdr:from>
    <xdr:to>
      <xdr:col>3</xdr:col>
      <xdr:colOff>617483</xdr:colOff>
      <xdr:row>22</xdr:row>
      <xdr:rowOff>479533</xdr:rowOff>
    </xdr:to>
    <xdr:pic>
      <xdr:nvPicPr>
        <xdr:cNvPr id="3" name="Gráfico 2" descr="Insecto bajo una lupa">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97673" y="8677603"/>
          <a:ext cx="446689" cy="446689"/>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104775</xdr:colOff>
          <xdr:row>13</xdr:row>
          <xdr:rowOff>28575</xdr:rowOff>
        </xdr:from>
        <xdr:to>
          <xdr:col>3</xdr:col>
          <xdr:colOff>647700</xdr:colOff>
          <xdr:row>13</xdr:row>
          <xdr:rowOff>428625</xdr:rowOff>
        </xdr:to>
        <xdr:sp macro="" textlink="">
          <xdr:nvSpPr>
            <xdr:cNvPr id="39955" name="Object 19" hidden="1">
              <a:extLst>
                <a:ext uri="{63B3BB69-23CF-44E3-9099-C40C66FF867C}">
                  <a14:compatExt spid="_x0000_s39955"/>
                </a:ext>
                <a:ext uri="{FF2B5EF4-FFF2-40B4-BE49-F238E27FC236}">
                  <a16:creationId xmlns:a16="http://schemas.microsoft.com/office/drawing/2014/main" id="{00000000-0008-0000-0600-000013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131379</xdr:colOff>
      <xdr:row>14</xdr:row>
      <xdr:rowOff>0</xdr:rowOff>
    </xdr:from>
    <xdr:to>
      <xdr:col>3</xdr:col>
      <xdr:colOff>643758</xdr:colOff>
      <xdr:row>15</xdr:row>
      <xdr:rowOff>32844</xdr:rowOff>
    </xdr:to>
    <xdr:pic>
      <xdr:nvPicPr>
        <xdr:cNvPr id="5" name="Gráfico 4" descr="Obreros de la construcción">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358258" y="5196052"/>
          <a:ext cx="512379" cy="512379"/>
        </a:xfrm>
        <a:prstGeom prst="rect">
          <a:avLst/>
        </a:prstGeom>
      </xdr:spPr>
    </xdr:pic>
    <xdr:clientData/>
  </xdr:twoCellAnchor>
  <xdr:twoCellAnchor editAs="oneCell">
    <xdr:from>
      <xdr:col>3</xdr:col>
      <xdr:colOff>152759</xdr:colOff>
      <xdr:row>5</xdr:row>
      <xdr:rowOff>44929</xdr:rowOff>
    </xdr:from>
    <xdr:to>
      <xdr:col>3</xdr:col>
      <xdr:colOff>646981</xdr:colOff>
      <xdr:row>5</xdr:row>
      <xdr:rowOff>539151</xdr:rowOff>
    </xdr:to>
    <xdr:pic>
      <xdr:nvPicPr>
        <xdr:cNvPr id="4" name="Gráfico 3" descr="Engranajes">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447995" y="1860071"/>
          <a:ext cx="494222" cy="494222"/>
        </a:xfrm>
        <a:prstGeom prst="rect">
          <a:avLst/>
        </a:prstGeom>
      </xdr:spPr>
    </xdr:pic>
    <xdr:clientData/>
  </xdr:twoCellAnchor>
  <xdr:twoCellAnchor editAs="oneCell">
    <xdr:from>
      <xdr:col>3</xdr:col>
      <xdr:colOff>125802</xdr:colOff>
      <xdr:row>6</xdr:row>
      <xdr:rowOff>0</xdr:rowOff>
    </xdr:from>
    <xdr:to>
      <xdr:col>3</xdr:col>
      <xdr:colOff>700896</xdr:colOff>
      <xdr:row>8</xdr:row>
      <xdr:rowOff>0</xdr:rowOff>
    </xdr:to>
    <xdr:pic>
      <xdr:nvPicPr>
        <xdr:cNvPr id="7" name="Gráfico 6" descr="Lista de comprobación">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4421038" y="2390236"/>
          <a:ext cx="575094" cy="575094"/>
        </a:xfrm>
        <a:prstGeom prst="rect">
          <a:avLst/>
        </a:prstGeom>
      </xdr:spPr>
    </xdr:pic>
    <xdr:clientData/>
  </xdr:twoCellAnchor>
  <xdr:twoCellAnchor editAs="oneCell">
    <xdr:from>
      <xdr:col>3</xdr:col>
      <xdr:colOff>143773</xdr:colOff>
      <xdr:row>8</xdr:row>
      <xdr:rowOff>17971</xdr:rowOff>
    </xdr:from>
    <xdr:to>
      <xdr:col>3</xdr:col>
      <xdr:colOff>700896</xdr:colOff>
      <xdr:row>10</xdr:row>
      <xdr:rowOff>1797</xdr:rowOff>
    </xdr:to>
    <xdr:pic>
      <xdr:nvPicPr>
        <xdr:cNvPr id="6" name="Gráfico 5" descr="Matemáticas">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439009" y="2983301"/>
          <a:ext cx="557123" cy="557123"/>
        </a:xfrm>
        <a:prstGeom prst="rect">
          <a:avLst/>
        </a:prstGeom>
      </xdr:spPr>
    </xdr:pic>
    <xdr:clientData/>
  </xdr:twoCellAnchor>
  <xdr:twoCellAnchor editAs="oneCell">
    <xdr:from>
      <xdr:col>3</xdr:col>
      <xdr:colOff>161744</xdr:colOff>
      <xdr:row>10</xdr:row>
      <xdr:rowOff>35943</xdr:rowOff>
    </xdr:from>
    <xdr:to>
      <xdr:col>3</xdr:col>
      <xdr:colOff>664952</xdr:colOff>
      <xdr:row>10</xdr:row>
      <xdr:rowOff>539151</xdr:rowOff>
    </xdr:to>
    <xdr:pic>
      <xdr:nvPicPr>
        <xdr:cNvPr id="8" name="Gráfico 7" descr="Aul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456980" y="3576368"/>
          <a:ext cx="503208" cy="503208"/>
        </a:xfrm>
        <a:prstGeom prst="rect">
          <a:avLst/>
        </a:prstGeom>
      </xdr:spPr>
    </xdr:pic>
    <xdr:clientData/>
  </xdr:twoCellAnchor>
  <xdr:twoCellAnchor>
    <xdr:from>
      <xdr:col>0</xdr:col>
      <xdr:colOff>0</xdr:colOff>
      <xdr:row>3</xdr:row>
      <xdr:rowOff>89858</xdr:rowOff>
    </xdr:from>
    <xdr:to>
      <xdr:col>0</xdr:col>
      <xdr:colOff>379267</xdr:colOff>
      <xdr:row>8</xdr:row>
      <xdr:rowOff>106263</xdr:rowOff>
    </xdr:to>
    <xdr:sp macro="[0]!MatrizdeRiesgos" textlink="">
      <xdr:nvSpPr>
        <xdr:cNvPr id="2" name="Flecha derecha 1">
          <a:extLst>
            <a:ext uri="{FF2B5EF4-FFF2-40B4-BE49-F238E27FC236}">
              <a16:creationId xmlns:a16="http://schemas.microsoft.com/office/drawing/2014/main" id="{00000000-0008-0000-0600-000002000000}"/>
            </a:ext>
          </a:extLst>
        </xdr:cNvPr>
        <xdr:cNvSpPr/>
      </xdr:nvSpPr>
      <xdr:spPr>
        <a:xfrm rot="16200000" flipH="1">
          <a:off x="-640774" y="2051552"/>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290513</xdr:colOff>
      <xdr:row>0</xdr:row>
      <xdr:rowOff>157163</xdr:rowOff>
    </xdr:from>
    <xdr:to>
      <xdr:col>5</xdr:col>
      <xdr:colOff>409575</xdr:colOff>
      <xdr:row>1</xdr:row>
      <xdr:rowOff>52388</xdr:rowOff>
    </xdr:to>
    <xdr:sp macro="" textlink="">
      <xdr:nvSpPr>
        <xdr:cNvPr id="2" name="Flecha derech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flipH="1">
          <a:off x="3338513" y="157163"/>
          <a:ext cx="1643062" cy="419100"/>
        </a:xfrm>
        <a:prstGeom prs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379267</xdr:colOff>
      <xdr:row>5</xdr:row>
      <xdr:rowOff>132674</xdr:rowOff>
    </xdr:to>
    <xdr:sp macro="[0]!MatrizdeRiesgos" textlink="">
      <xdr:nvSpPr>
        <xdr:cNvPr id="2" name="Flecha derecha 1">
          <a:extLst>
            <a:ext uri="{FF2B5EF4-FFF2-40B4-BE49-F238E27FC236}">
              <a16:creationId xmlns:a16="http://schemas.microsoft.com/office/drawing/2014/main" id="{00000000-0008-0000-0800-000002000000}"/>
            </a:ext>
          </a:extLst>
        </xdr:cNvPr>
        <xdr:cNvSpPr/>
      </xdr:nvSpPr>
      <xdr:spPr>
        <a:xfrm rot="16200000" flipH="1">
          <a:off x="-688399" y="2469160"/>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persons/person.xml><?xml version="1.0" encoding="utf-8"?>
<personList xmlns="http://schemas.microsoft.com/office/spreadsheetml/2018/threadedcomments" xmlns:x="http://schemas.openxmlformats.org/spreadsheetml/2006/mai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8</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54FC030-250F-4CD6-8E6E-3A45030537E7}">
  <we:reference id="1e10eb66-9ba2-46e3-84ee-57e2a49831f0" version="3.0.0.1" store="EXCatalog" storeType="EXCatalog"/>
  <we:alternateReferences>
    <we:reference id="WA104100404" version="3.0.0.1" store="es-CO"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20.png"/><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2.vml"/><Relationship Id="rId21" Type="http://schemas.openxmlformats.org/officeDocument/2006/relationships/image" Target="../media/image24.png"/><Relationship Id="rId7" Type="http://schemas.openxmlformats.org/officeDocument/2006/relationships/image" Target="../media/image17.png"/><Relationship Id="rId12" Type="http://schemas.openxmlformats.org/officeDocument/2006/relationships/oleObject" Target="../embeddings/oleObject5.bin"/><Relationship Id="rId17" Type="http://schemas.openxmlformats.org/officeDocument/2006/relationships/image" Target="../media/image22.png"/><Relationship Id="rId25" Type="http://schemas.openxmlformats.org/officeDocument/2006/relationships/image" Target="../media/image26.png"/><Relationship Id="rId2" Type="http://schemas.openxmlformats.org/officeDocument/2006/relationships/drawing" Target="../drawings/drawing7.xml"/><Relationship Id="rId16" Type="http://schemas.openxmlformats.org/officeDocument/2006/relationships/oleObject" Target="../embeddings/oleObject7.bin"/><Relationship Id="rId20" Type="http://schemas.openxmlformats.org/officeDocument/2006/relationships/oleObject" Target="../embeddings/oleObject9.bin"/><Relationship Id="rId29" Type="http://schemas.openxmlformats.org/officeDocument/2006/relationships/image" Target="../media/image28.png"/><Relationship Id="rId1" Type="http://schemas.openxmlformats.org/officeDocument/2006/relationships/printerSettings" Target="../printerSettings/printerSettings7.bin"/><Relationship Id="rId6" Type="http://schemas.openxmlformats.org/officeDocument/2006/relationships/oleObject" Target="../embeddings/oleObject2.bin"/><Relationship Id="rId11" Type="http://schemas.openxmlformats.org/officeDocument/2006/relationships/image" Target="../media/image19.png"/><Relationship Id="rId24" Type="http://schemas.openxmlformats.org/officeDocument/2006/relationships/oleObject" Target="../embeddings/oleObject11.bin"/><Relationship Id="rId5" Type="http://schemas.openxmlformats.org/officeDocument/2006/relationships/image" Target="../media/image16.png"/><Relationship Id="rId15" Type="http://schemas.openxmlformats.org/officeDocument/2006/relationships/image" Target="../media/image21.png"/><Relationship Id="rId23" Type="http://schemas.openxmlformats.org/officeDocument/2006/relationships/image" Target="../media/image25.png"/><Relationship Id="rId28" Type="http://schemas.openxmlformats.org/officeDocument/2006/relationships/oleObject" Target="../embeddings/oleObject13.bin"/><Relationship Id="rId10" Type="http://schemas.openxmlformats.org/officeDocument/2006/relationships/oleObject" Target="../embeddings/oleObject4.bin"/><Relationship Id="rId19" Type="http://schemas.openxmlformats.org/officeDocument/2006/relationships/image" Target="../media/image23.png"/><Relationship Id="rId31" Type="http://schemas.openxmlformats.org/officeDocument/2006/relationships/image" Target="../media/image29.png"/><Relationship Id="rId4" Type="http://schemas.openxmlformats.org/officeDocument/2006/relationships/oleObject" Target="../embeddings/oleObject1.bin"/><Relationship Id="rId9" Type="http://schemas.openxmlformats.org/officeDocument/2006/relationships/image" Target="../media/image18.png"/><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27.png"/><Relationship Id="rId30" Type="http://schemas.openxmlformats.org/officeDocument/2006/relationships/oleObject" Target="../embeddings/oleObject1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9"/>
  </sheetPr>
  <dimension ref="B2:J36"/>
  <sheetViews>
    <sheetView showGridLines="0" zoomScale="110" zoomScaleNormal="110" workbookViewId="0">
      <selection activeCell="B5" sqref="B5:J5"/>
    </sheetView>
  </sheetViews>
  <sheetFormatPr baseColWidth="10" defaultColWidth="11.42578125" defaultRowHeight="15" x14ac:dyDescent="0.25"/>
  <cols>
    <col min="1" max="1" width="5.140625" style="1" customWidth="1"/>
    <col min="2" max="2" width="3.7109375" style="28" customWidth="1"/>
    <col min="3" max="3" width="20.28515625" style="28" customWidth="1"/>
    <col min="4" max="8" width="16.5703125" style="1" customWidth="1"/>
    <col min="9" max="9" width="15.85546875" style="1" customWidth="1"/>
    <col min="10" max="10" width="15.28515625" style="1" customWidth="1"/>
    <col min="11" max="16384" width="11.42578125" style="1"/>
  </cols>
  <sheetData>
    <row r="2" spans="2:10" s="17" customFormat="1" ht="36" customHeight="1" x14ac:dyDescent="0.25">
      <c r="B2" s="220"/>
      <c r="C2" s="220"/>
      <c r="D2" s="221" t="s">
        <v>0</v>
      </c>
      <c r="E2" s="221"/>
      <c r="F2" s="221"/>
      <c r="G2" s="221"/>
      <c r="H2" s="221"/>
      <c r="I2" s="221"/>
      <c r="J2" s="35" t="s">
        <v>1</v>
      </c>
    </row>
    <row r="3" spans="2:10" s="17" customFormat="1" ht="36" customHeight="1" x14ac:dyDescent="0.25">
      <c r="B3" s="220"/>
      <c r="C3" s="220"/>
      <c r="D3" s="221" t="s">
        <v>2</v>
      </c>
      <c r="E3" s="221"/>
      <c r="F3" s="221"/>
      <c r="G3" s="221"/>
      <c r="H3" s="221"/>
      <c r="I3" s="221"/>
      <c r="J3" s="35" t="s">
        <v>3</v>
      </c>
    </row>
    <row r="4" spans="2:10" ht="8.25" customHeight="1" x14ac:dyDescent="0.25">
      <c r="D4" s="27"/>
    </row>
    <row r="5" spans="2:10" ht="69" customHeight="1" x14ac:dyDescent="0.25">
      <c r="B5" s="222" t="s">
        <v>4</v>
      </c>
      <c r="C5" s="223"/>
      <c r="D5" s="223"/>
      <c r="E5" s="223"/>
      <c r="F5" s="223"/>
      <c r="G5" s="223"/>
      <c r="H5" s="223"/>
      <c r="I5" s="223"/>
      <c r="J5" s="224"/>
    </row>
    <row r="6" spans="2:10" ht="8.25" customHeight="1" x14ac:dyDescent="0.25">
      <c r="D6" s="27"/>
    </row>
    <row r="7" spans="2:10" ht="24" customHeight="1" x14ac:dyDescent="0.25">
      <c r="B7" s="225" t="s">
        <v>5</v>
      </c>
      <c r="C7" s="225"/>
      <c r="D7" s="225"/>
      <c r="E7" s="225"/>
      <c r="F7" s="225"/>
      <c r="G7" s="225"/>
      <c r="H7" s="225"/>
      <c r="I7" s="225"/>
      <c r="J7" s="225"/>
    </row>
    <row r="8" spans="2:10" ht="56.25" customHeight="1" x14ac:dyDescent="0.25">
      <c r="B8" s="62">
        <v>1</v>
      </c>
      <c r="C8" s="235" t="s">
        <v>6</v>
      </c>
      <c r="D8" s="236"/>
      <c r="E8" s="236"/>
      <c r="F8" s="236"/>
      <c r="G8" s="236"/>
      <c r="H8" s="237"/>
      <c r="I8" s="240" t="s">
        <v>7</v>
      </c>
      <c r="J8" s="241"/>
    </row>
    <row r="9" spans="2:10" ht="56.25" customHeight="1" x14ac:dyDescent="0.25">
      <c r="B9" s="62">
        <v>2</v>
      </c>
      <c r="C9" s="235" t="s">
        <v>8</v>
      </c>
      <c r="D9" s="236"/>
      <c r="E9" s="236"/>
      <c r="F9" s="236"/>
      <c r="G9" s="236"/>
      <c r="H9" s="237"/>
      <c r="I9" s="238"/>
      <c r="J9" s="239"/>
    </row>
    <row r="10" spans="2:10" ht="30" customHeight="1" x14ac:dyDescent="0.25">
      <c r="B10" s="62">
        <v>3</v>
      </c>
      <c r="C10" s="242" t="s">
        <v>9</v>
      </c>
      <c r="D10" s="243"/>
      <c r="E10" s="243"/>
      <c r="F10" s="243"/>
      <c r="G10" s="243"/>
      <c r="H10" s="243"/>
      <c r="I10" s="243"/>
      <c r="J10" s="244"/>
    </row>
    <row r="11" spans="2:10" ht="30" customHeight="1" x14ac:dyDescent="0.25">
      <c r="B11" s="62">
        <v>4</v>
      </c>
      <c r="C11" s="229" t="s">
        <v>10</v>
      </c>
      <c r="D11" s="229"/>
      <c r="E11" s="229"/>
      <c r="F11" s="229"/>
      <c r="G11" s="229"/>
      <c r="H11" s="229"/>
      <c r="I11" s="229"/>
      <c r="J11" s="229"/>
    </row>
    <row r="12" spans="2:10" ht="30" customHeight="1" x14ac:dyDescent="0.25">
      <c r="B12" s="62">
        <v>5</v>
      </c>
      <c r="C12" s="229" t="s">
        <v>11</v>
      </c>
      <c r="D12" s="229"/>
      <c r="E12" s="229"/>
      <c r="F12" s="229"/>
      <c r="G12" s="229"/>
      <c r="H12" s="229"/>
      <c r="I12" s="229"/>
      <c r="J12" s="229"/>
    </row>
    <row r="13" spans="2:10" ht="53.25" customHeight="1" x14ac:dyDescent="0.25">
      <c r="B13" s="230">
        <v>6</v>
      </c>
      <c r="C13" s="226" t="s">
        <v>12</v>
      </c>
      <c r="D13" s="227"/>
      <c r="E13" s="227"/>
      <c r="F13" s="227"/>
      <c r="G13" s="227"/>
      <c r="H13" s="227"/>
      <c r="I13" s="227"/>
      <c r="J13" s="228"/>
    </row>
    <row r="14" spans="2:10" ht="128.25" customHeight="1" x14ac:dyDescent="0.25">
      <c r="B14" s="231"/>
      <c r="C14" s="232"/>
      <c r="D14" s="233"/>
      <c r="E14" s="233"/>
      <c r="F14" s="233"/>
      <c r="G14" s="233"/>
      <c r="H14" s="233"/>
      <c r="I14" s="233"/>
      <c r="J14" s="234"/>
    </row>
    <row r="36" spans="5:6" x14ac:dyDescent="0.25">
      <c r="E36" s="117"/>
      <c r="F36" s="118"/>
    </row>
  </sheetData>
  <mergeCells count="15">
    <mergeCell ref="C8:H8"/>
    <mergeCell ref="C9:H9"/>
    <mergeCell ref="I9:J9"/>
    <mergeCell ref="I8:J8"/>
    <mergeCell ref="C10:J10"/>
    <mergeCell ref="C13:J13"/>
    <mergeCell ref="C12:J12"/>
    <mergeCell ref="C11:J11"/>
    <mergeCell ref="B13:B14"/>
    <mergeCell ref="C14:J14"/>
    <mergeCell ref="B2:C3"/>
    <mergeCell ref="D3:I3"/>
    <mergeCell ref="D2:I2"/>
    <mergeCell ref="B5:J5"/>
    <mergeCell ref="B7:J7"/>
  </mergeCells>
  <hyperlinks>
    <hyperlink ref="I8:J8" location="'Matriz de Riesgos'!A1" display="'Matriz de Riesgos'!A1" xr:uid="{00000000-0004-0000-0000-000000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FF0000"/>
  </sheetPr>
  <dimension ref="A2:L35"/>
  <sheetViews>
    <sheetView showGridLines="0" zoomScaleNormal="100" workbookViewId="0">
      <selection activeCell="N5" sqref="N5"/>
    </sheetView>
  </sheetViews>
  <sheetFormatPr baseColWidth="10" defaultColWidth="11.42578125" defaultRowHeight="15" x14ac:dyDescent="0.25"/>
  <cols>
    <col min="1" max="1" width="8.42578125" style="28" customWidth="1"/>
    <col min="2" max="2" width="14.7109375" style="59" customWidth="1"/>
    <col min="3" max="3" width="11.85546875" style="1" bestFit="1" customWidth="1"/>
    <col min="4" max="6" width="5" style="1" customWidth="1"/>
    <col min="7" max="7" width="19.28515625" style="1" customWidth="1"/>
    <col min="8" max="8" width="10.140625" style="1" customWidth="1"/>
    <col min="9" max="9" width="118.140625" style="1" customWidth="1"/>
    <col min="10" max="10" width="7.140625" style="1" hidden="1" customWidth="1"/>
    <col min="11" max="13" width="9.7109375" style="1" customWidth="1"/>
    <col min="14" max="27" width="11.42578125" style="1"/>
    <col min="28" max="28" width="54.5703125" style="1" customWidth="1"/>
    <col min="29" max="16384" width="11.42578125" style="1"/>
  </cols>
  <sheetData>
    <row r="2" spans="1:12" ht="28.5" customHeight="1" x14ac:dyDescent="0.25">
      <c r="B2" s="469" t="s">
        <v>377</v>
      </c>
      <c r="C2" s="469"/>
      <c r="D2" s="469"/>
      <c r="E2" s="469"/>
      <c r="F2" s="469"/>
      <c r="G2" s="469"/>
      <c r="H2" s="469"/>
      <c r="I2" s="469"/>
    </row>
    <row r="3" spans="1:12" ht="90" customHeight="1" x14ac:dyDescent="0.25">
      <c r="B3" s="65" t="s">
        <v>378</v>
      </c>
      <c r="C3" s="64" t="s">
        <v>353</v>
      </c>
      <c r="D3" s="80" t="str">
        <f>Clasificación!$B$5</f>
        <v xml:space="preserve">GESTIÓN </v>
      </c>
      <c r="E3" s="80" t="str">
        <f>Clasificación!$B$3</f>
        <v>CORRUPCIÓN</v>
      </c>
      <c r="F3" s="80" t="s">
        <v>354</v>
      </c>
      <c r="G3" s="64" t="s">
        <v>355</v>
      </c>
      <c r="H3" s="64" t="s">
        <v>379</v>
      </c>
      <c r="I3" s="64" t="s">
        <v>356</v>
      </c>
    </row>
    <row r="4" spans="1:12" s="5" customFormat="1" ht="71.25" customHeight="1" x14ac:dyDescent="0.25">
      <c r="A4" s="73">
        <v>5</v>
      </c>
      <c r="B4" s="470" t="s">
        <v>380</v>
      </c>
      <c r="C4" s="472">
        <v>100</v>
      </c>
      <c r="D4" s="474" t="s">
        <v>361</v>
      </c>
      <c r="E4" s="474" t="s">
        <v>361</v>
      </c>
      <c r="F4" s="474" t="s">
        <v>361</v>
      </c>
      <c r="G4" s="476" t="s">
        <v>381</v>
      </c>
      <c r="H4" s="66"/>
      <c r="I4" s="144" t="s">
        <v>382</v>
      </c>
      <c r="J4" s="487">
        <v>1</v>
      </c>
    </row>
    <row r="5" spans="1:12" s="5" customFormat="1" ht="100.5" customHeight="1" x14ac:dyDescent="0.25">
      <c r="A5" s="73"/>
      <c r="B5" s="471"/>
      <c r="C5" s="473"/>
      <c r="D5" s="475"/>
      <c r="E5" s="475"/>
      <c r="F5" s="475"/>
      <c r="G5" s="437"/>
      <c r="H5" s="66"/>
      <c r="I5" s="145" t="s">
        <v>383</v>
      </c>
      <c r="J5" s="488"/>
      <c r="L5" s="113"/>
    </row>
    <row r="6" spans="1:12" s="5" customFormat="1" ht="92.25" customHeight="1" x14ac:dyDescent="0.25">
      <c r="A6" s="73"/>
      <c r="B6" s="471"/>
      <c r="C6" s="473"/>
      <c r="D6" s="475"/>
      <c r="E6" s="475"/>
      <c r="F6" s="477"/>
      <c r="G6" s="437"/>
      <c r="H6" s="66"/>
      <c r="I6" s="144" t="s">
        <v>384</v>
      </c>
      <c r="J6" s="489"/>
      <c r="K6" s="113"/>
    </row>
    <row r="7" spans="1:12" s="5" customFormat="1" ht="69.75" customHeight="1" x14ac:dyDescent="0.25">
      <c r="A7" s="73">
        <v>4</v>
      </c>
      <c r="B7" s="470" t="s">
        <v>92</v>
      </c>
      <c r="C7" s="472">
        <v>80</v>
      </c>
      <c r="D7" s="474" t="s">
        <v>361</v>
      </c>
      <c r="E7" s="474" t="s">
        <v>361</v>
      </c>
      <c r="F7" s="474" t="s">
        <v>361</v>
      </c>
      <c r="G7" s="476" t="s">
        <v>385</v>
      </c>
      <c r="H7" s="66"/>
      <c r="I7" s="144" t="s">
        <v>386</v>
      </c>
      <c r="J7" s="487">
        <v>0.8</v>
      </c>
    </row>
    <row r="8" spans="1:12" s="5" customFormat="1" ht="109.5" customHeight="1" x14ac:dyDescent="0.25">
      <c r="A8" s="73"/>
      <c r="B8" s="471"/>
      <c r="C8" s="473"/>
      <c r="D8" s="475"/>
      <c r="E8" s="475"/>
      <c r="F8" s="475"/>
      <c r="G8" s="437"/>
      <c r="H8" s="66"/>
      <c r="I8" s="119" t="s">
        <v>387</v>
      </c>
      <c r="J8" s="488"/>
      <c r="L8" s="113"/>
    </row>
    <row r="9" spans="1:12" s="5" customFormat="1" ht="114.75" customHeight="1" x14ac:dyDescent="0.25">
      <c r="A9" s="73"/>
      <c r="B9" s="471"/>
      <c r="C9" s="473"/>
      <c r="D9" s="475"/>
      <c r="E9" s="475"/>
      <c r="F9" s="477"/>
      <c r="G9" s="437"/>
      <c r="H9" s="66"/>
      <c r="I9" s="119" t="s">
        <v>388</v>
      </c>
      <c r="J9" s="489"/>
    </row>
    <row r="10" spans="1:12" s="5" customFormat="1" ht="69.75" customHeight="1" x14ac:dyDescent="0.25">
      <c r="A10" s="73">
        <v>3</v>
      </c>
      <c r="B10" s="470" t="s">
        <v>91</v>
      </c>
      <c r="C10" s="472">
        <v>60</v>
      </c>
      <c r="D10" s="474" t="s">
        <v>361</v>
      </c>
      <c r="E10" s="474" t="s">
        <v>361</v>
      </c>
      <c r="F10" s="474" t="s">
        <v>361</v>
      </c>
      <c r="G10" s="476" t="s">
        <v>389</v>
      </c>
      <c r="H10" s="66"/>
      <c r="I10" s="144" t="s">
        <v>390</v>
      </c>
      <c r="J10" s="487">
        <v>0.6</v>
      </c>
    </row>
    <row r="11" spans="1:12" s="5" customFormat="1" ht="97.5" customHeight="1" x14ac:dyDescent="0.25">
      <c r="A11" s="73"/>
      <c r="B11" s="471"/>
      <c r="C11" s="473"/>
      <c r="D11" s="475"/>
      <c r="E11" s="475"/>
      <c r="F11" s="475"/>
      <c r="G11" s="437"/>
      <c r="H11" s="66"/>
      <c r="I11" s="144" t="s">
        <v>391</v>
      </c>
      <c r="J11" s="490"/>
      <c r="L11" s="113"/>
    </row>
    <row r="12" spans="1:12" s="5" customFormat="1" ht="117" customHeight="1" x14ac:dyDescent="0.25">
      <c r="A12" s="73"/>
      <c r="B12" s="471"/>
      <c r="C12" s="473"/>
      <c r="D12" s="475"/>
      <c r="E12" s="475"/>
      <c r="F12" s="477"/>
      <c r="G12" s="437"/>
      <c r="H12" s="66"/>
      <c r="I12" s="144" t="s">
        <v>392</v>
      </c>
      <c r="J12" s="490"/>
    </row>
    <row r="13" spans="1:12" s="5" customFormat="1" ht="89.25" customHeight="1" x14ac:dyDescent="0.25">
      <c r="A13" s="73">
        <v>2</v>
      </c>
      <c r="B13" s="470" t="s">
        <v>90</v>
      </c>
      <c r="C13" s="472">
        <v>40</v>
      </c>
      <c r="D13" s="474" t="s">
        <v>361</v>
      </c>
      <c r="E13" s="485" t="s">
        <v>393</v>
      </c>
      <c r="F13" s="482" t="s">
        <v>361</v>
      </c>
      <c r="G13" s="476" t="s">
        <v>394</v>
      </c>
      <c r="H13" s="66"/>
      <c r="I13" s="144" t="s">
        <v>395</v>
      </c>
      <c r="J13" s="487">
        <v>0.4</v>
      </c>
    </row>
    <row r="14" spans="1:12" s="5" customFormat="1" ht="97.5" customHeight="1" x14ac:dyDescent="0.25">
      <c r="A14" s="73"/>
      <c r="B14" s="471"/>
      <c r="C14" s="473"/>
      <c r="D14" s="475"/>
      <c r="E14" s="486"/>
      <c r="F14" s="483"/>
      <c r="G14" s="437"/>
      <c r="H14" s="66"/>
      <c r="I14" s="144" t="s">
        <v>396</v>
      </c>
      <c r="J14" s="488"/>
      <c r="L14" s="113"/>
    </row>
    <row r="15" spans="1:12" s="5" customFormat="1" ht="107.25" customHeight="1" x14ac:dyDescent="0.25">
      <c r="A15" s="73"/>
      <c r="B15" s="471"/>
      <c r="C15" s="473"/>
      <c r="D15" s="475"/>
      <c r="E15" s="486"/>
      <c r="F15" s="484"/>
      <c r="G15" s="437"/>
      <c r="H15" s="66"/>
      <c r="I15" s="145" t="s">
        <v>397</v>
      </c>
      <c r="J15" s="489"/>
    </row>
    <row r="16" spans="1:12" s="5" customFormat="1" ht="71.25" customHeight="1" x14ac:dyDescent="0.25">
      <c r="A16" s="73">
        <v>1</v>
      </c>
      <c r="B16" s="478" t="s">
        <v>89</v>
      </c>
      <c r="C16" s="479">
        <v>20</v>
      </c>
      <c r="D16" s="480" t="s">
        <v>361</v>
      </c>
      <c r="E16" s="481" t="s">
        <v>393</v>
      </c>
      <c r="F16" s="482" t="s">
        <v>361</v>
      </c>
      <c r="G16" s="431" t="s">
        <v>398</v>
      </c>
      <c r="H16" s="66"/>
      <c r="I16" s="144" t="s">
        <v>399</v>
      </c>
      <c r="J16" s="487">
        <v>0.2</v>
      </c>
    </row>
    <row r="17" spans="1:12" s="5" customFormat="1" ht="78.75" customHeight="1" x14ac:dyDescent="0.25">
      <c r="A17" s="73"/>
      <c r="B17" s="478"/>
      <c r="C17" s="479"/>
      <c r="D17" s="480"/>
      <c r="E17" s="481"/>
      <c r="F17" s="483"/>
      <c r="G17" s="431"/>
      <c r="H17" s="66"/>
      <c r="I17" s="144" t="s">
        <v>400</v>
      </c>
      <c r="J17" s="488"/>
      <c r="L17" s="113"/>
    </row>
    <row r="18" spans="1:12" s="5" customFormat="1" ht="89.25" customHeight="1" x14ac:dyDescent="0.25">
      <c r="A18" s="73"/>
      <c r="B18" s="478"/>
      <c r="C18" s="479"/>
      <c r="D18" s="480"/>
      <c r="E18" s="481"/>
      <c r="F18" s="484"/>
      <c r="G18" s="431"/>
      <c r="H18" s="66"/>
      <c r="I18" s="119" t="s">
        <v>401</v>
      </c>
      <c r="J18" s="489"/>
    </row>
    <row r="19" spans="1:12" x14ac:dyDescent="0.25">
      <c r="A19" s="73"/>
      <c r="C19" s="28"/>
      <c r="E19" s="71"/>
      <c r="F19" s="71"/>
      <c r="G19" s="71"/>
      <c r="H19" s="71"/>
      <c r="I19" s="71"/>
    </row>
    <row r="20" spans="1:12" ht="12.75" customHeight="1" x14ac:dyDescent="0.25">
      <c r="C20" s="28"/>
      <c r="E20" s="71"/>
      <c r="F20" s="71"/>
      <c r="G20" s="71"/>
      <c r="H20" s="71"/>
      <c r="I20" s="71"/>
    </row>
    <row r="21" spans="1:12" x14ac:dyDescent="0.25">
      <c r="C21" s="28"/>
    </row>
    <row r="22" spans="1:12" x14ac:dyDescent="0.25">
      <c r="C22" s="28"/>
    </row>
    <row r="23" spans="1:12" x14ac:dyDescent="0.25">
      <c r="A23" s="1"/>
      <c r="B23" s="1"/>
    </row>
    <row r="24" spans="1:12" x14ac:dyDescent="0.25">
      <c r="A24" s="1"/>
      <c r="B24" s="1"/>
    </row>
    <row r="25" spans="1:12" x14ac:dyDescent="0.25">
      <c r="A25" s="1"/>
      <c r="B25" s="1"/>
    </row>
    <row r="28" spans="1:12" s="7" customFormat="1" x14ac:dyDescent="0.25">
      <c r="A28" s="72"/>
      <c r="D28" s="1"/>
      <c r="E28" s="1"/>
      <c r="F28" s="1"/>
      <c r="G28" s="1"/>
      <c r="H28" s="1"/>
      <c r="I28" s="1"/>
    </row>
    <row r="29" spans="1:12" s="7" customFormat="1" x14ac:dyDescent="0.25">
      <c r="A29" s="72"/>
      <c r="D29" s="1"/>
      <c r="E29" s="1"/>
      <c r="F29" s="1"/>
      <c r="G29" s="1"/>
      <c r="H29" s="1"/>
      <c r="I29" s="1"/>
    </row>
    <row r="30" spans="1:12" s="7" customFormat="1" x14ac:dyDescent="0.25">
      <c r="A30" s="72"/>
      <c r="D30" s="1"/>
      <c r="E30" s="1"/>
      <c r="F30" s="1"/>
      <c r="G30" s="1"/>
      <c r="H30" s="1"/>
      <c r="I30" s="1"/>
    </row>
    <row r="31" spans="1:12" s="7" customFormat="1" x14ac:dyDescent="0.25">
      <c r="A31" s="72"/>
      <c r="D31" s="1"/>
      <c r="E31" s="1"/>
      <c r="F31" s="1"/>
      <c r="G31" s="1"/>
      <c r="H31" s="1"/>
      <c r="I31" s="1"/>
    </row>
    <row r="32" spans="1:12" s="7" customFormat="1" x14ac:dyDescent="0.25">
      <c r="A32" s="72"/>
      <c r="B32" s="59"/>
      <c r="D32" s="1"/>
      <c r="E32" s="1"/>
      <c r="F32" s="1"/>
      <c r="G32" s="1"/>
      <c r="H32" s="1"/>
      <c r="I32" s="1"/>
    </row>
    <row r="33" spans="1:9" s="7" customFormat="1" x14ac:dyDescent="0.25">
      <c r="A33" s="72"/>
      <c r="B33" s="59"/>
      <c r="D33" s="1"/>
      <c r="E33" s="1"/>
      <c r="F33" s="1"/>
      <c r="G33" s="1"/>
      <c r="H33" s="1"/>
      <c r="I33" s="1"/>
    </row>
    <row r="34" spans="1:9" s="7" customFormat="1" x14ac:dyDescent="0.25">
      <c r="A34" s="72"/>
      <c r="B34" s="59"/>
      <c r="D34" s="1"/>
      <c r="E34" s="1"/>
      <c r="F34" s="1"/>
      <c r="G34" s="1"/>
      <c r="H34" s="1"/>
      <c r="I34" s="1"/>
    </row>
    <row r="35" spans="1:9" s="7" customFormat="1" x14ac:dyDescent="0.25">
      <c r="A35" s="72"/>
      <c r="B35" s="59"/>
      <c r="D35" s="1"/>
      <c r="E35" s="1"/>
      <c r="F35" s="1"/>
      <c r="G35" s="1"/>
      <c r="H35" s="1"/>
      <c r="I35" s="1"/>
    </row>
  </sheetData>
  <mergeCells count="36">
    <mergeCell ref="J4:J6"/>
    <mergeCell ref="J7:J9"/>
    <mergeCell ref="J10:J12"/>
    <mergeCell ref="J13:J15"/>
    <mergeCell ref="J16:J18"/>
    <mergeCell ref="B10:B12"/>
    <mergeCell ref="C10:C12"/>
    <mergeCell ref="D10:D12"/>
    <mergeCell ref="E10:E12"/>
    <mergeCell ref="G10:G12"/>
    <mergeCell ref="F10:F12"/>
    <mergeCell ref="B13:B15"/>
    <mergeCell ref="C13:C15"/>
    <mergeCell ref="D13:D15"/>
    <mergeCell ref="E13:E15"/>
    <mergeCell ref="G13:G15"/>
    <mergeCell ref="F13:F15"/>
    <mergeCell ref="B16:B18"/>
    <mergeCell ref="C16:C18"/>
    <mergeCell ref="D16:D18"/>
    <mergeCell ref="E16:E18"/>
    <mergeCell ref="G16:G18"/>
    <mergeCell ref="F16:F18"/>
    <mergeCell ref="B7:B9"/>
    <mergeCell ref="C7:C9"/>
    <mergeCell ref="D7:D9"/>
    <mergeCell ref="E7:E9"/>
    <mergeCell ref="G7:G9"/>
    <mergeCell ref="F7:F9"/>
    <mergeCell ref="B2:I2"/>
    <mergeCell ref="B4:B6"/>
    <mergeCell ref="C4:C6"/>
    <mergeCell ref="D4:D6"/>
    <mergeCell ref="E4:E6"/>
    <mergeCell ref="G4:G6"/>
    <mergeCell ref="F4:F6"/>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2:N28"/>
  <sheetViews>
    <sheetView showGridLines="0" workbookViewId="0">
      <selection activeCell="N26" sqref="N26"/>
    </sheetView>
  </sheetViews>
  <sheetFormatPr baseColWidth="10" defaultColWidth="11.42578125" defaultRowHeight="15" x14ac:dyDescent="0.25"/>
  <cols>
    <col min="1" max="1" width="4.7109375" customWidth="1"/>
    <col min="2" max="2" width="1.7109375" customWidth="1"/>
    <col min="3" max="3" width="19.85546875" customWidth="1"/>
    <col min="4" max="4" width="2.5703125" bestFit="1" customWidth="1"/>
    <col min="5" max="9" width="22" customWidth="1"/>
    <col min="10" max="10" width="2.85546875" customWidth="1"/>
    <col min="17" max="17" width="15.140625" customWidth="1"/>
  </cols>
  <sheetData>
    <row r="2" spans="2:14" ht="38.25" customHeight="1" x14ac:dyDescent="0.25">
      <c r="B2" s="220"/>
      <c r="C2" s="220"/>
      <c r="D2" s="220"/>
      <c r="E2" s="221" t="s">
        <v>0</v>
      </c>
      <c r="F2" s="221"/>
      <c r="G2" s="221"/>
      <c r="H2" s="221"/>
      <c r="I2" s="221" t="s">
        <v>1</v>
      </c>
      <c r="J2" s="221"/>
    </row>
    <row r="3" spans="2:14" ht="27" customHeight="1" x14ac:dyDescent="0.25">
      <c r="B3" s="220"/>
      <c r="C3" s="220"/>
      <c r="D3" s="220"/>
      <c r="E3" s="221" t="s">
        <v>2</v>
      </c>
      <c r="F3" s="221"/>
      <c r="G3" s="221"/>
      <c r="H3" s="221"/>
      <c r="I3" s="518" t="s">
        <v>3</v>
      </c>
      <c r="J3" s="518"/>
    </row>
    <row r="5" spans="2:14" ht="33" customHeight="1" x14ac:dyDescent="0.25">
      <c r="C5" s="510" t="s">
        <v>402</v>
      </c>
      <c r="D5" s="510"/>
      <c r="E5" s="510"/>
      <c r="F5" s="510"/>
      <c r="G5" s="510"/>
      <c r="H5" s="510"/>
      <c r="I5" s="510"/>
    </row>
    <row r="7" spans="2:14" ht="15" customHeight="1" x14ac:dyDescent="0.25">
      <c r="C7" s="409" t="s">
        <v>403</v>
      </c>
      <c r="D7" s="409"/>
      <c r="E7" s="409"/>
      <c r="F7" s="409"/>
      <c r="G7" s="409"/>
      <c r="H7" s="409"/>
      <c r="I7" s="409"/>
    </row>
    <row r="8" spans="2:14" ht="15" customHeight="1" x14ac:dyDescent="0.25">
      <c r="C8" s="516"/>
      <c r="D8" s="516"/>
      <c r="E8" s="516"/>
      <c r="F8" s="516"/>
      <c r="G8" s="516"/>
      <c r="H8" s="516"/>
      <c r="I8" s="516"/>
    </row>
    <row r="9" spans="2:14" ht="15" customHeight="1" x14ac:dyDescent="0.25">
      <c r="C9" s="387" t="s">
        <v>88</v>
      </c>
      <c r="D9" s="388"/>
      <c r="E9" s="517" t="s">
        <v>66</v>
      </c>
      <c r="F9" s="517"/>
      <c r="G9" s="517"/>
      <c r="H9" s="517"/>
      <c r="I9" s="517"/>
    </row>
    <row r="10" spans="2:14" ht="41.25" customHeight="1" x14ac:dyDescent="0.25">
      <c r="C10" s="389" t="s">
        <v>65</v>
      </c>
      <c r="D10" s="390"/>
      <c r="E10" s="15" t="s">
        <v>404</v>
      </c>
      <c r="F10" s="15" t="s">
        <v>405</v>
      </c>
      <c r="G10" s="15" t="s">
        <v>406</v>
      </c>
      <c r="H10" s="15" t="s">
        <v>407</v>
      </c>
      <c r="I10" s="15" t="s">
        <v>408</v>
      </c>
    </row>
    <row r="11" spans="2:14" ht="15.75" x14ac:dyDescent="0.25">
      <c r="C11" s="391"/>
      <c r="D11" s="392"/>
      <c r="E11" s="15">
        <v>1</v>
      </c>
      <c r="F11" s="16">
        <v>2</v>
      </c>
      <c r="G11" s="16">
        <v>3</v>
      </c>
      <c r="H11" s="16">
        <v>4</v>
      </c>
      <c r="I11" s="16">
        <v>5</v>
      </c>
    </row>
    <row r="12" spans="2:14" ht="17.25" customHeight="1" x14ac:dyDescent="0.25">
      <c r="C12" s="494" t="str">
        <f>+Probabilidad!B8</f>
        <v>MUY BAJA</v>
      </c>
      <c r="D12" s="497">
        <v>1</v>
      </c>
      <c r="E12" s="511">
        <v>11</v>
      </c>
      <c r="F12" s="513">
        <v>12</v>
      </c>
      <c r="G12" s="501">
        <v>13</v>
      </c>
      <c r="H12" s="498">
        <v>14</v>
      </c>
      <c r="I12" s="491">
        <v>15</v>
      </c>
    </row>
    <row r="13" spans="2:14" ht="17.25" customHeight="1" x14ac:dyDescent="0.25">
      <c r="C13" s="495"/>
      <c r="D13" s="495"/>
      <c r="E13" s="512"/>
      <c r="F13" s="514"/>
      <c r="G13" s="502"/>
      <c r="H13" s="499"/>
      <c r="I13" s="492"/>
      <c r="L13" s="520" t="s">
        <v>94</v>
      </c>
      <c r="M13" s="520"/>
      <c r="N13" s="520"/>
    </row>
    <row r="14" spans="2:14" ht="17.25" customHeight="1" x14ac:dyDescent="0.25">
      <c r="C14" s="496"/>
      <c r="D14" s="496"/>
      <c r="E14" s="512"/>
      <c r="F14" s="515"/>
      <c r="G14" s="503"/>
      <c r="H14" s="500"/>
      <c r="I14" s="493"/>
      <c r="L14" s="520"/>
      <c r="M14" s="520"/>
      <c r="N14" s="520"/>
    </row>
    <row r="15" spans="2:14" ht="17.25" customHeight="1" x14ac:dyDescent="0.25">
      <c r="C15" s="494" t="str">
        <f>+Probabilidad!B7</f>
        <v>BAJA</v>
      </c>
      <c r="D15" s="497">
        <v>2</v>
      </c>
      <c r="E15" s="521">
        <v>21</v>
      </c>
      <c r="F15" s="501">
        <v>22</v>
      </c>
      <c r="G15" s="501">
        <v>23</v>
      </c>
      <c r="H15" s="498">
        <v>24</v>
      </c>
      <c r="I15" s="491">
        <v>25</v>
      </c>
      <c r="L15" s="403" t="s">
        <v>97</v>
      </c>
      <c r="M15" s="403"/>
      <c r="N15" s="403"/>
    </row>
    <row r="16" spans="2:14" ht="17.25" customHeight="1" x14ac:dyDescent="0.25">
      <c r="C16" s="495"/>
      <c r="D16" s="495"/>
      <c r="E16" s="522"/>
      <c r="F16" s="502"/>
      <c r="G16" s="502"/>
      <c r="H16" s="499"/>
      <c r="I16" s="492"/>
      <c r="L16" s="403"/>
      <c r="M16" s="403"/>
      <c r="N16" s="403"/>
    </row>
    <row r="17" spans="3:14" ht="17.25" customHeight="1" x14ac:dyDescent="0.25">
      <c r="C17" s="496"/>
      <c r="D17" s="496"/>
      <c r="E17" s="523"/>
      <c r="F17" s="503"/>
      <c r="G17" s="503"/>
      <c r="H17" s="500"/>
      <c r="I17" s="493"/>
      <c r="L17" s="385" t="s">
        <v>99</v>
      </c>
      <c r="M17" s="385"/>
      <c r="N17" s="385"/>
    </row>
    <row r="18" spans="3:14" ht="17.25" customHeight="1" x14ac:dyDescent="0.25">
      <c r="C18" s="494" t="str">
        <f>+Probabilidad!B6</f>
        <v>MEDIA</v>
      </c>
      <c r="D18" s="497">
        <v>3</v>
      </c>
      <c r="E18" s="501">
        <v>31</v>
      </c>
      <c r="F18" s="501">
        <v>32</v>
      </c>
      <c r="G18" s="501">
        <v>33</v>
      </c>
      <c r="H18" s="498">
        <v>34</v>
      </c>
      <c r="I18" s="491">
        <v>35</v>
      </c>
      <c r="L18" s="385"/>
      <c r="M18" s="385"/>
      <c r="N18" s="385"/>
    </row>
    <row r="19" spans="3:14" ht="17.25" customHeight="1" x14ac:dyDescent="0.25">
      <c r="C19" s="495"/>
      <c r="D19" s="495"/>
      <c r="E19" s="502"/>
      <c r="F19" s="502"/>
      <c r="G19" s="502"/>
      <c r="H19" s="499"/>
      <c r="I19" s="492"/>
      <c r="L19" s="407" t="s">
        <v>101</v>
      </c>
      <c r="M19" s="407"/>
      <c r="N19" s="407"/>
    </row>
    <row r="20" spans="3:14" ht="17.25" customHeight="1" x14ac:dyDescent="0.25">
      <c r="C20" s="496"/>
      <c r="D20" s="496"/>
      <c r="E20" s="503"/>
      <c r="F20" s="503"/>
      <c r="G20" s="503"/>
      <c r="H20" s="500"/>
      <c r="I20" s="493"/>
      <c r="L20" s="407"/>
      <c r="M20" s="407"/>
      <c r="N20" s="407"/>
    </row>
    <row r="21" spans="3:14" ht="17.25" customHeight="1" x14ac:dyDescent="0.25">
      <c r="C21" s="494" t="str">
        <f>+Probabilidad!B5</f>
        <v>ALTA</v>
      </c>
      <c r="D21" s="497">
        <v>4</v>
      </c>
      <c r="E21" s="507">
        <v>41</v>
      </c>
      <c r="F21" s="501">
        <v>42</v>
      </c>
      <c r="G21" s="504">
        <v>43</v>
      </c>
      <c r="H21" s="498">
        <v>44</v>
      </c>
      <c r="I21" s="491">
        <v>45</v>
      </c>
      <c r="L21" s="408" t="s">
        <v>103</v>
      </c>
      <c r="M21" s="408"/>
      <c r="N21" s="408"/>
    </row>
    <row r="22" spans="3:14" ht="17.25" customHeight="1" x14ac:dyDescent="0.25">
      <c r="C22" s="495"/>
      <c r="D22" s="495"/>
      <c r="E22" s="508"/>
      <c r="F22" s="502"/>
      <c r="G22" s="505"/>
      <c r="H22" s="499"/>
      <c r="I22" s="492"/>
      <c r="L22" s="408"/>
      <c r="M22" s="408"/>
      <c r="N22" s="408"/>
    </row>
    <row r="23" spans="3:14" ht="17.25" customHeight="1" x14ac:dyDescent="0.25">
      <c r="C23" s="496"/>
      <c r="D23" s="496"/>
      <c r="E23" s="509"/>
      <c r="F23" s="503"/>
      <c r="G23" s="506"/>
      <c r="H23" s="500"/>
      <c r="I23" s="493"/>
    </row>
    <row r="24" spans="3:14" ht="17.25" customHeight="1" x14ac:dyDescent="0.25">
      <c r="C24" s="494" t="str">
        <f>+Probabilidad!B4</f>
        <v>MUY ALTA</v>
      </c>
      <c r="D24" s="497">
        <v>5</v>
      </c>
      <c r="E24" s="504">
        <v>51</v>
      </c>
      <c r="F24" s="504">
        <v>52</v>
      </c>
      <c r="G24" s="504">
        <v>53</v>
      </c>
      <c r="H24" s="498">
        <v>54</v>
      </c>
      <c r="I24" s="491">
        <v>55</v>
      </c>
    </row>
    <row r="25" spans="3:14" ht="17.25" customHeight="1" x14ac:dyDescent="0.25">
      <c r="C25" s="495"/>
      <c r="D25" s="495"/>
      <c r="E25" s="505"/>
      <c r="F25" s="505"/>
      <c r="G25" s="505"/>
      <c r="H25" s="499"/>
      <c r="I25" s="492"/>
    </row>
    <row r="26" spans="3:14" ht="17.25" customHeight="1" x14ac:dyDescent="0.25">
      <c r="C26" s="496"/>
      <c r="D26" s="496"/>
      <c r="E26" s="506"/>
      <c r="F26" s="506"/>
      <c r="G26" s="506"/>
      <c r="H26" s="500"/>
      <c r="I26" s="493"/>
    </row>
    <row r="28" spans="3:14" ht="77.25" customHeight="1" x14ac:dyDescent="0.25">
      <c r="C28" s="519" t="s">
        <v>409</v>
      </c>
      <c r="D28" s="519"/>
      <c r="E28" s="519"/>
      <c r="F28" s="519"/>
      <c r="G28" s="519"/>
      <c r="H28" s="519"/>
      <c r="I28" s="519"/>
    </row>
  </sheetData>
  <sheetProtection sheet="1" objects="1" scenarios="1"/>
  <mergeCells count="51">
    <mergeCell ref="C28:I28"/>
    <mergeCell ref="L13:N14"/>
    <mergeCell ref="L15:N16"/>
    <mergeCell ref="L17:N18"/>
    <mergeCell ref="L19:N20"/>
    <mergeCell ref="L21:N22"/>
    <mergeCell ref="H18:H20"/>
    <mergeCell ref="I24:I26"/>
    <mergeCell ref="C24:C26"/>
    <mergeCell ref="F24:F26"/>
    <mergeCell ref="G24:G26"/>
    <mergeCell ref="G18:G20"/>
    <mergeCell ref="E15:E17"/>
    <mergeCell ref="F15:F17"/>
    <mergeCell ref="G15:G17"/>
    <mergeCell ref="H24:H26"/>
    <mergeCell ref="I3:J3"/>
    <mergeCell ref="I2:J2"/>
    <mergeCell ref="E3:H3"/>
    <mergeCell ref="E2:H2"/>
    <mergeCell ref="B2:D3"/>
    <mergeCell ref="C5:I5"/>
    <mergeCell ref="E12:E14"/>
    <mergeCell ref="F12:F14"/>
    <mergeCell ref="G12:G14"/>
    <mergeCell ref="H12:H14"/>
    <mergeCell ref="C7:I8"/>
    <mergeCell ref="C9:D9"/>
    <mergeCell ref="E9:I9"/>
    <mergeCell ref="C10:D11"/>
    <mergeCell ref="I12:I14"/>
    <mergeCell ref="C12:C14"/>
    <mergeCell ref="D12:D14"/>
    <mergeCell ref="D24:D26"/>
    <mergeCell ref="E24:E26"/>
    <mergeCell ref="C15:C17"/>
    <mergeCell ref="D15:D17"/>
    <mergeCell ref="E21:E23"/>
    <mergeCell ref="C18:C20"/>
    <mergeCell ref="D18:D20"/>
    <mergeCell ref="I18:I20"/>
    <mergeCell ref="C21:C23"/>
    <mergeCell ref="D21:D23"/>
    <mergeCell ref="H15:H17"/>
    <mergeCell ref="I15:I17"/>
    <mergeCell ref="E18:E20"/>
    <mergeCell ref="F18:F20"/>
    <mergeCell ref="F21:F23"/>
    <mergeCell ref="G21:G23"/>
    <mergeCell ref="H21:H23"/>
    <mergeCell ref="I21:I2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2:W78"/>
  <sheetViews>
    <sheetView showGridLines="0" zoomScaleNormal="100" workbookViewId="0">
      <pane ySplit="4" topLeftCell="A5" activePane="bottomLeft" state="frozen"/>
      <selection activeCell="A5" sqref="A5"/>
      <selection pane="bottomLeft" activeCell="M5" sqref="M5"/>
    </sheetView>
  </sheetViews>
  <sheetFormatPr baseColWidth="10" defaultColWidth="11.42578125" defaultRowHeight="15" x14ac:dyDescent="0.25"/>
  <cols>
    <col min="1" max="1" width="7.28515625" style="1" customWidth="1"/>
    <col min="2" max="2" width="13.140625" style="6" bestFit="1" customWidth="1"/>
    <col min="3" max="3" width="14.7109375" style="6" bestFit="1" customWidth="1"/>
    <col min="4" max="4" width="11.42578125" style="67" customWidth="1"/>
    <col min="5" max="5" width="5.42578125" style="67" bestFit="1" customWidth="1"/>
    <col min="6" max="6" width="87.7109375" style="6" customWidth="1"/>
    <col min="7" max="7" width="2.42578125" style="1" customWidth="1"/>
    <col min="8" max="8" width="16.42578125" style="1" customWidth="1"/>
    <col min="9" max="9" width="28.140625" style="1" customWidth="1"/>
    <col min="10" max="10" width="26.42578125" style="1" customWidth="1"/>
    <col min="11" max="11" width="17.42578125" style="1" customWidth="1"/>
    <col min="12" max="13" width="17.140625" style="1" customWidth="1"/>
    <col min="14" max="14" width="14.85546875" style="1" customWidth="1"/>
    <col min="15" max="15" width="5.28515625" style="1" customWidth="1"/>
    <col min="16" max="16" width="16.28515625" style="1" customWidth="1"/>
    <col min="17" max="17" width="23.85546875" style="1" customWidth="1"/>
    <col min="18" max="18" width="25" style="1" customWidth="1"/>
    <col min="19" max="19" width="20.85546875" style="1" customWidth="1"/>
    <col min="20" max="20" width="17.7109375" style="1" customWidth="1"/>
    <col min="21" max="21" width="37.28515625" style="1" customWidth="1"/>
    <col min="22" max="22" width="6.7109375" style="1" customWidth="1"/>
    <col min="23" max="16384" width="11.42578125" style="1"/>
  </cols>
  <sheetData>
    <row r="2" spans="2:23" ht="24" customHeight="1" x14ac:dyDescent="0.25">
      <c r="B2" s="530" t="s">
        <v>410</v>
      </c>
      <c r="C2" s="524"/>
      <c r="D2" s="524"/>
      <c r="E2" s="524"/>
      <c r="F2" s="524"/>
      <c r="H2" s="524" t="s">
        <v>411</v>
      </c>
      <c r="I2" s="524"/>
      <c r="J2" s="524"/>
      <c r="K2" s="524"/>
      <c r="L2" s="524"/>
      <c r="M2" s="524"/>
      <c r="N2" s="524"/>
      <c r="P2" s="524" t="s">
        <v>412</v>
      </c>
      <c r="Q2" s="524"/>
      <c r="R2" s="524"/>
      <c r="S2" s="524"/>
      <c r="T2" s="524"/>
      <c r="U2" s="524"/>
    </row>
    <row r="3" spans="2:23" ht="15" customHeight="1" x14ac:dyDescent="0.25">
      <c r="B3" s="1"/>
      <c r="C3" s="1"/>
      <c r="D3" s="44"/>
      <c r="E3" s="1"/>
      <c r="F3" s="1"/>
      <c r="H3" s="67"/>
      <c r="I3" s="67"/>
      <c r="J3" s="67"/>
      <c r="K3" s="67"/>
      <c r="P3" s="528" t="s">
        <v>413</v>
      </c>
      <c r="Q3" s="528"/>
      <c r="R3" s="528"/>
      <c r="S3" s="528"/>
      <c r="T3" s="528"/>
      <c r="U3" s="528"/>
    </row>
    <row r="4" spans="2:23" ht="63" customHeight="1" x14ac:dyDescent="0.25">
      <c r="B4" s="444" t="s">
        <v>414</v>
      </c>
      <c r="C4" s="527"/>
      <c r="D4" s="527"/>
      <c r="E4" s="445"/>
      <c r="F4" s="177" t="s">
        <v>355</v>
      </c>
      <c r="H4" s="176" t="s">
        <v>415</v>
      </c>
      <c r="I4" s="176" t="s">
        <v>416</v>
      </c>
      <c r="J4" s="176" t="s">
        <v>219</v>
      </c>
      <c r="K4" s="176" t="s">
        <v>417</v>
      </c>
      <c r="L4" s="176" t="s">
        <v>418</v>
      </c>
      <c r="M4" s="176" t="s">
        <v>419</v>
      </c>
      <c r="N4" s="176" t="s">
        <v>420</v>
      </c>
      <c r="P4" s="176" t="s">
        <v>421</v>
      </c>
      <c r="Q4" s="176" t="s">
        <v>422</v>
      </c>
      <c r="R4" s="176" t="s">
        <v>423</v>
      </c>
      <c r="S4" s="176" t="s">
        <v>88</v>
      </c>
      <c r="T4" s="176" t="s">
        <v>60</v>
      </c>
      <c r="U4" s="176" t="s">
        <v>424</v>
      </c>
    </row>
    <row r="5" spans="2:23" ht="157.5" customHeight="1" x14ac:dyDescent="0.25">
      <c r="B5" s="458" t="s">
        <v>425</v>
      </c>
      <c r="C5" s="531" t="s">
        <v>426</v>
      </c>
      <c r="D5" s="82" t="s">
        <v>427</v>
      </c>
      <c r="E5" s="83">
        <v>0.25</v>
      </c>
      <c r="F5" s="3" t="s">
        <v>428</v>
      </c>
      <c r="H5" s="77" t="s">
        <v>429</v>
      </c>
      <c r="I5" s="149" t="s">
        <v>430</v>
      </c>
      <c r="J5" s="149" t="s">
        <v>431</v>
      </c>
      <c r="K5" s="525" t="s">
        <v>432</v>
      </c>
      <c r="L5" s="41">
        <f>+E5+E8</f>
        <v>0.5</v>
      </c>
      <c r="M5" s="41">
        <f>+E5+E9</f>
        <v>0.4</v>
      </c>
      <c r="N5" s="87" t="s">
        <v>433</v>
      </c>
      <c r="P5" s="84" t="s">
        <v>97</v>
      </c>
      <c r="Q5" s="85" t="s">
        <v>878</v>
      </c>
      <c r="R5" s="85"/>
      <c r="S5" s="86" t="s">
        <v>434</v>
      </c>
      <c r="T5" s="66" t="s">
        <v>435</v>
      </c>
      <c r="U5" s="66" t="s">
        <v>436</v>
      </c>
    </row>
    <row r="6" spans="2:23" ht="92.25" customHeight="1" x14ac:dyDescent="0.25">
      <c r="B6" s="458"/>
      <c r="C6" s="531"/>
      <c r="D6" s="82" t="s">
        <v>437</v>
      </c>
      <c r="E6" s="83">
        <v>0.15</v>
      </c>
      <c r="F6" s="3" t="s">
        <v>438</v>
      </c>
      <c r="H6" s="77" t="s">
        <v>439</v>
      </c>
      <c r="I6" s="150" t="s">
        <v>440</v>
      </c>
      <c r="J6" s="149" t="s">
        <v>441</v>
      </c>
      <c r="K6" s="526"/>
      <c r="L6" s="41">
        <f>+E6+E8</f>
        <v>0.4</v>
      </c>
      <c r="M6" s="41">
        <f>+E6+E9</f>
        <v>0.3</v>
      </c>
      <c r="N6" s="87" t="s">
        <v>433</v>
      </c>
      <c r="P6" s="88" t="s">
        <v>99</v>
      </c>
      <c r="Q6" s="66" t="s">
        <v>879</v>
      </c>
      <c r="R6" s="66"/>
      <c r="S6" s="86" t="s">
        <v>442</v>
      </c>
      <c r="T6" s="66" t="s">
        <v>443</v>
      </c>
      <c r="U6" s="66" t="s">
        <v>444</v>
      </c>
    </row>
    <row r="7" spans="2:23" ht="105" customHeight="1" x14ac:dyDescent="0.25">
      <c r="B7" s="458"/>
      <c r="C7" s="531"/>
      <c r="D7" s="82" t="s">
        <v>445</v>
      </c>
      <c r="E7" s="83">
        <v>0.1</v>
      </c>
      <c r="F7" s="3" t="s">
        <v>446</v>
      </c>
      <c r="H7" s="77" t="s">
        <v>447</v>
      </c>
      <c r="I7" s="150" t="s">
        <v>448</v>
      </c>
      <c r="J7" s="150" t="s">
        <v>449</v>
      </c>
      <c r="K7" s="82" t="s">
        <v>450</v>
      </c>
      <c r="L7" s="41">
        <f>+E7+E8</f>
        <v>0.35</v>
      </c>
      <c r="M7" s="41">
        <f>+E7+E9</f>
        <v>0.25</v>
      </c>
      <c r="N7" s="87" t="s">
        <v>451</v>
      </c>
      <c r="P7" s="89" t="s">
        <v>101</v>
      </c>
      <c r="Q7" s="179" t="s">
        <v>880</v>
      </c>
      <c r="R7" s="66"/>
      <c r="S7" s="86" t="s">
        <v>452</v>
      </c>
      <c r="T7" s="66" t="s">
        <v>453</v>
      </c>
      <c r="U7" s="66" t="s">
        <v>454</v>
      </c>
      <c r="W7" s="61"/>
    </row>
    <row r="8" spans="2:23" ht="108.75" customHeight="1" x14ac:dyDescent="0.25">
      <c r="B8" s="458"/>
      <c r="C8" s="531" t="s">
        <v>455</v>
      </c>
      <c r="D8" s="82" t="s">
        <v>456</v>
      </c>
      <c r="E8" s="83">
        <v>0.25</v>
      </c>
      <c r="F8" s="3" t="s">
        <v>457</v>
      </c>
      <c r="P8" s="90" t="s">
        <v>103</v>
      </c>
      <c r="Q8" s="180" t="s">
        <v>881</v>
      </c>
      <c r="R8" s="66"/>
      <c r="S8" s="86" t="s">
        <v>458</v>
      </c>
      <c r="T8" s="66" t="s">
        <v>104</v>
      </c>
      <c r="U8" s="66" t="s">
        <v>459</v>
      </c>
    </row>
    <row r="9" spans="2:23" ht="82.5" customHeight="1" x14ac:dyDescent="0.25">
      <c r="B9" s="458"/>
      <c r="C9" s="531"/>
      <c r="D9" s="82" t="s">
        <v>460</v>
      </c>
      <c r="E9" s="83">
        <v>0.15</v>
      </c>
      <c r="F9" s="3" t="s">
        <v>461</v>
      </c>
    </row>
    <row r="10" spans="2:23" ht="31.5" customHeight="1" x14ac:dyDescent="0.25">
      <c r="B10" s="458" t="s">
        <v>462</v>
      </c>
      <c r="C10" s="531" t="s">
        <v>463</v>
      </c>
      <c r="D10" s="238" t="s">
        <v>464</v>
      </c>
      <c r="E10" s="239"/>
      <c r="F10" s="91" t="s">
        <v>465</v>
      </c>
    </row>
    <row r="11" spans="2:23" ht="31.5" customHeight="1" x14ac:dyDescent="0.25">
      <c r="B11" s="458"/>
      <c r="C11" s="531"/>
      <c r="D11" s="238" t="s">
        <v>466</v>
      </c>
      <c r="E11" s="239"/>
      <c r="F11" s="91" t="s">
        <v>467</v>
      </c>
    </row>
    <row r="12" spans="2:23" ht="18" customHeight="1" x14ac:dyDescent="0.25">
      <c r="B12" s="458"/>
      <c r="C12" s="531" t="s">
        <v>468</v>
      </c>
      <c r="D12" s="238" t="s">
        <v>469</v>
      </c>
      <c r="E12" s="239"/>
      <c r="F12" s="91" t="s">
        <v>470</v>
      </c>
    </row>
    <row r="13" spans="2:23" ht="18" customHeight="1" x14ac:dyDescent="0.25">
      <c r="B13" s="458"/>
      <c r="C13" s="531"/>
      <c r="D13" s="238" t="s">
        <v>471</v>
      </c>
      <c r="E13" s="239"/>
      <c r="F13" s="91" t="s">
        <v>472</v>
      </c>
    </row>
    <row r="14" spans="2:23" ht="18" customHeight="1" x14ac:dyDescent="0.25">
      <c r="B14" s="458"/>
      <c r="C14" s="531"/>
      <c r="D14" s="238" t="s">
        <v>473</v>
      </c>
      <c r="E14" s="239"/>
      <c r="F14" s="91" t="s">
        <v>474</v>
      </c>
    </row>
    <row r="15" spans="2:23" ht="18" customHeight="1" x14ac:dyDescent="0.25">
      <c r="B15" s="458"/>
      <c r="C15" s="531"/>
      <c r="D15" s="238" t="s">
        <v>475</v>
      </c>
      <c r="E15" s="239"/>
      <c r="F15" s="91" t="s">
        <v>476</v>
      </c>
    </row>
    <row r="16" spans="2:23" ht="18" customHeight="1" x14ac:dyDescent="0.25">
      <c r="B16" s="458"/>
      <c r="C16" s="531"/>
      <c r="D16" s="238" t="s">
        <v>477</v>
      </c>
      <c r="E16" s="239"/>
      <c r="F16" s="91" t="s">
        <v>478</v>
      </c>
    </row>
    <row r="17" spans="2:15" ht="18" customHeight="1" x14ac:dyDescent="0.25">
      <c r="B17" s="458"/>
      <c r="C17" s="531"/>
      <c r="D17" s="238" t="s">
        <v>479</v>
      </c>
      <c r="E17" s="239"/>
      <c r="F17" s="91" t="s">
        <v>480</v>
      </c>
    </row>
    <row r="18" spans="2:15" ht="18" customHeight="1" x14ac:dyDescent="0.25">
      <c r="B18" s="458"/>
      <c r="C18" s="531"/>
      <c r="D18" s="238" t="s">
        <v>481</v>
      </c>
      <c r="E18" s="239"/>
      <c r="F18" s="91" t="s">
        <v>482</v>
      </c>
    </row>
    <row r="19" spans="2:15" ht="18" customHeight="1" x14ac:dyDescent="0.25">
      <c r="B19" s="458"/>
      <c r="C19" s="531"/>
      <c r="D19" s="238" t="s">
        <v>483</v>
      </c>
      <c r="E19" s="239"/>
      <c r="F19" s="91" t="s">
        <v>484</v>
      </c>
    </row>
    <row r="20" spans="2:15" ht="18" customHeight="1" x14ac:dyDescent="0.25">
      <c r="B20" s="458"/>
      <c r="C20" s="531"/>
      <c r="D20" s="238" t="s">
        <v>485</v>
      </c>
      <c r="E20" s="239"/>
      <c r="F20" s="91" t="s">
        <v>486</v>
      </c>
    </row>
    <row r="21" spans="2:15" ht="18" customHeight="1" x14ac:dyDescent="0.25">
      <c r="B21" s="458"/>
      <c r="C21" s="531"/>
      <c r="D21" s="238" t="s">
        <v>487</v>
      </c>
      <c r="E21" s="239"/>
      <c r="F21" s="91" t="s">
        <v>487</v>
      </c>
    </row>
    <row r="22" spans="2:15" x14ac:dyDescent="0.25">
      <c r="B22" s="458"/>
      <c r="C22" s="531" t="s">
        <v>488</v>
      </c>
      <c r="D22" s="238" t="s">
        <v>489</v>
      </c>
      <c r="E22" s="239"/>
      <c r="F22" s="91" t="s">
        <v>490</v>
      </c>
    </row>
    <row r="23" spans="2:15" x14ac:dyDescent="0.25">
      <c r="B23" s="458"/>
      <c r="C23" s="531"/>
      <c r="D23" s="238" t="s">
        <v>491</v>
      </c>
      <c r="E23" s="239"/>
      <c r="F23" s="91" t="s">
        <v>492</v>
      </c>
    </row>
    <row r="24" spans="2:15" ht="42" customHeight="1" x14ac:dyDescent="0.25">
      <c r="B24" s="529" t="s">
        <v>493</v>
      </c>
      <c r="C24" s="529"/>
      <c r="D24" s="529"/>
      <c r="E24" s="529"/>
      <c r="F24" s="529"/>
    </row>
    <row r="26" spans="2:15" ht="35.25" customHeight="1" x14ac:dyDescent="0.25">
      <c r="B26" s="1"/>
      <c r="C26" s="1"/>
      <c r="D26" s="44"/>
      <c r="E26" s="1"/>
      <c r="F26" s="1"/>
    </row>
    <row r="27" spans="2:15" ht="36.75" customHeight="1" x14ac:dyDescent="0.25">
      <c r="B27" s="1"/>
      <c r="C27" s="1"/>
      <c r="D27" s="44"/>
      <c r="E27" s="1"/>
      <c r="F27" s="1"/>
    </row>
    <row r="28" spans="2:15" ht="49.5" customHeight="1" x14ac:dyDescent="0.25">
      <c r="B28" s="1"/>
      <c r="C28" s="1"/>
      <c r="D28" s="44"/>
      <c r="E28" s="1"/>
      <c r="F28" s="1"/>
    </row>
    <row r="29" spans="2:15" ht="54" customHeight="1" x14ac:dyDescent="0.25">
      <c r="B29" s="1"/>
      <c r="C29" s="1"/>
      <c r="D29" s="44"/>
      <c r="E29" s="1"/>
      <c r="F29" s="1"/>
    </row>
    <row r="30" spans="2:15" ht="58.5" customHeight="1" x14ac:dyDescent="0.25">
      <c r="B30" s="1"/>
      <c r="C30" s="1"/>
      <c r="D30" s="44"/>
      <c r="E30" s="1"/>
      <c r="F30" s="1"/>
    </row>
    <row r="31" spans="2:15" s="67" customFormat="1" x14ac:dyDescent="0.25">
      <c r="B31" s="6"/>
      <c r="G31" s="1"/>
      <c r="H31" s="1"/>
      <c r="I31" s="1"/>
      <c r="J31" s="1"/>
      <c r="K31" s="1"/>
      <c r="L31" s="1"/>
      <c r="M31" s="1"/>
      <c r="N31" s="1"/>
      <c r="O31" s="1"/>
    </row>
    <row r="78" spans="2:15" s="67" customFormat="1" x14ac:dyDescent="0.25">
      <c r="B78" s="6"/>
      <c r="C78" s="6"/>
      <c r="F78" s="6"/>
      <c r="G78" s="1"/>
      <c r="H78" s="1"/>
      <c r="I78" s="1"/>
      <c r="J78" s="1"/>
      <c r="K78" s="1"/>
      <c r="L78" s="1"/>
      <c r="M78" s="1"/>
      <c r="N78" s="1"/>
      <c r="O78" s="1"/>
    </row>
  </sheetData>
  <mergeCells count="28">
    <mergeCell ref="D16:E16"/>
    <mergeCell ref="D17:E17"/>
    <mergeCell ref="D18:E18"/>
    <mergeCell ref="D19:E19"/>
    <mergeCell ref="D20:E20"/>
    <mergeCell ref="P2:U2"/>
    <mergeCell ref="P3:U3"/>
    <mergeCell ref="B24:F24"/>
    <mergeCell ref="B2:F2"/>
    <mergeCell ref="B5:B9"/>
    <mergeCell ref="C5:C7"/>
    <mergeCell ref="C8:C9"/>
    <mergeCell ref="B10:B23"/>
    <mergeCell ref="C10:C11"/>
    <mergeCell ref="C12:C21"/>
    <mergeCell ref="C22:C23"/>
    <mergeCell ref="D10:E10"/>
    <mergeCell ref="D11:E11"/>
    <mergeCell ref="D21:E21"/>
    <mergeCell ref="D22:E22"/>
    <mergeCell ref="D23:E23"/>
    <mergeCell ref="D12:E12"/>
    <mergeCell ref="D13:E13"/>
    <mergeCell ref="D14:E14"/>
    <mergeCell ref="D15:E15"/>
    <mergeCell ref="H2:N2"/>
    <mergeCell ref="K5:K6"/>
    <mergeCell ref="B4:E4"/>
  </mergeCells>
  <conditionalFormatting sqref="S5:S8">
    <cfRule type="duplicateValues" dxfId="0" priority="1"/>
  </conditionalFormatting>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5"/>
  </sheetPr>
  <dimension ref="A1:P282"/>
  <sheetViews>
    <sheetView topLeftCell="A163" workbookViewId="0">
      <selection activeCell="A63" sqref="A63"/>
    </sheetView>
  </sheetViews>
  <sheetFormatPr baseColWidth="10" defaultColWidth="54.5703125" defaultRowHeight="12.75" x14ac:dyDescent="0.2"/>
  <cols>
    <col min="1" max="1" width="51.140625" style="10" bestFit="1" customWidth="1"/>
    <col min="2" max="2" width="98.42578125" style="10" customWidth="1"/>
    <col min="3" max="3" width="13.140625" style="10" customWidth="1"/>
    <col min="4" max="4" width="4.7109375" style="10" customWidth="1"/>
    <col min="5" max="5" width="18.85546875" style="10" bestFit="1" customWidth="1"/>
    <col min="6" max="16384" width="54.5703125" style="10"/>
  </cols>
  <sheetData>
    <row r="1" spans="1:6" ht="21" customHeight="1" x14ac:dyDescent="0.2">
      <c r="A1" s="48" t="s">
        <v>494</v>
      </c>
      <c r="B1" s="48" t="s">
        <v>495</v>
      </c>
      <c r="C1" s="49"/>
      <c r="E1" s="11" t="s">
        <v>496</v>
      </c>
      <c r="F1" s="151">
        <v>45436</v>
      </c>
    </row>
    <row r="2" spans="1:6" ht="45" customHeight="1" x14ac:dyDescent="0.2">
      <c r="A2" s="50" t="s">
        <v>497</v>
      </c>
      <c r="B2" s="51" t="s">
        <v>498</v>
      </c>
      <c r="C2" s="539" t="s">
        <v>499</v>
      </c>
    </row>
    <row r="3" spans="1:6" ht="45" customHeight="1" x14ac:dyDescent="0.2">
      <c r="A3" s="50" t="s">
        <v>500</v>
      </c>
      <c r="B3" s="51" t="s">
        <v>501</v>
      </c>
      <c r="C3" s="540"/>
    </row>
    <row r="4" spans="1:6" ht="45" customHeight="1" x14ac:dyDescent="0.2">
      <c r="A4" s="50" t="s">
        <v>502</v>
      </c>
      <c r="B4" s="51" t="s">
        <v>503</v>
      </c>
      <c r="C4" s="540"/>
    </row>
    <row r="5" spans="1:6" ht="45" customHeight="1" x14ac:dyDescent="0.2">
      <c r="A5" s="50" t="s">
        <v>504</v>
      </c>
      <c r="B5" s="51" t="s">
        <v>505</v>
      </c>
      <c r="C5" s="541"/>
    </row>
    <row r="6" spans="1:6" ht="69" customHeight="1" x14ac:dyDescent="0.2">
      <c r="A6" s="50" t="s">
        <v>506</v>
      </c>
      <c r="B6" s="51" t="s">
        <v>507</v>
      </c>
      <c r="C6" s="535" t="s">
        <v>508</v>
      </c>
      <c r="F6" s="43"/>
    </row>
    <row r="7" spans="1:6" ht="34.5" customHeight="1" x14ac:dyDescent="0.2">
      <c r="A7" s="50" t="s">
        <v>509</v>
      </c>
      <c r="B7" s="51" t="s">
        <v>510</v>
      </c>
      <c r="C7" s="536"/>
      <c r="F7" s="43"/>
    </row>
    <row r="8" spans="1:6" ht="34.5" customHeight="1" x14ac:dyDescent="0.2">
      <c r="A8" s="50" t="s">
        <v>511</v>
      </c>
      <c r="B8" s="51" t="s">
        <v>512</v>
      </c>
      <c r="C8" s="536"/>
      <c r="F8" s="43"/>
    </row>
    <row r="9" spans="1:6" ht="41.25" customHeight="1" x14ac:dyDescent="0.2">
      <c r="A9" s="50" t="s">
        <v>513</v>
      </c>
      <c r="B9" s="51" t="s">
        <v>514</v>
      </c>
      <c r="C9" s="536"/>
      <c r="F9" s="43"/>
    </row>
    <row r="10" spans="1:6" ht="34.5" customHeight="1" x14ac:dyDescent="0.2">
      <c r="A10" s="50" t="s">
        <v>515</v>
      </c>
      <c r="B10" s="51" t="s">
        <v>516</v>
      </c>
      <c r="C10" s="537"/>
      <c r="F10" s="43"/>
    </row>
    <row r="11" spans="1:6" ht="29.25" customHeight="1" x14ac:dyDescent="0.2">
      <c r="A11" s="50" t="s">
        <v>517</v>
      </c>
      <c r="B11" s="51" t="s">
        <v>518</v>
      </c>
      <c r="C11" s="532" t="s">
        <v>519</v>
      </c>
      <c r="F11" s="43"/>
    </row>
    <row r="12" spans="1:6" ht="29.25" customHeight="1" x14ac:dyDescent="0.2">
      <c r="A12" s="50" t="s">
        <v>520</v>
      </c>
      <c r="B12" s="51" t="s">
        <v>521</v>
      </c>
      <c r="C12" s="533"/>
      <c r="F12" s="43"/>
    </row>
    <row r="13" spans="1:6" ht="29.25" customHeight="1" x14ac:dyDescent="0.2">
      <c r="A13" s="50" t="s">
        <v>522</v>
      </c>
      <c r="B13" s="51" t="s">
        <v>523</v>
      </c>
      <c r="C13" s="533"/>
      <c r="F13" s="43"/>
    </row>
    <row r="14" spans="1:6" ht="29.25" customHeight="1" x14ac:dyDescent="0.2">
      <c r="A14" s="50" t="s">
        <v>524</v>
      </c>
      <c r="B14" s="51" t="s">
        <v>525</v>
      </c>
      <c r="C14" s="533"/>
      <c r="F14" s="43"/>
    </row>
    <row r="15" spans="1:6" ht="29.25" customHeight="1" x14ac:dyDescent="0.2">
      <c r="A15" s="50" t="s">
        <v>526</v>
      </c>
      <c r="B15" s="51" t="s">
        <v>527</v>
      </c>
      <c r="C15" s="533"/>
      <c r="F15" s="43"/>
    </row>
    <row r="16" spans="1:6" ht="29.25" customHeight="1" x14ac:dyDescent="0.2">
      <c r="A16" s="50" t="s">
        <v>528</v>
      </c>
      <c r="B16" s="51" t="s">
        <v>529</v>
      </c>
      <c r="C16" s="533"/>
      <c r="F16" s="43"/>
    </row>
    <row r="17" spans="1:6" ht="51" x14ac:dyDescent="0.2">
      <c r="A17" s="50" t="s">
        <v>530</v>
      </c>
      <c r="B17" s="51" t="s">
        <v>531</v>
      </c>
      <c r="C17" s="534"/>
      <c r="F17" s="43"/>
    </row>
    <row r="18" spans="1:6" ht="25.5" customHeight="1" x14ac:dyDescent="0.2">
      <c r="A18" s="50" t="s">
        <v>532</v>
      </c>
      <c r="B18" s="51" t="s">
        <v>533</v>
      </c>
      <c r="C18" s="538" t="s">
        <v>534</v>
      </c>
      <c r="F18" s="43"/>
    </row>
    <row r="19" spans="1:6" ht="38.25" x14ac:dyDescent="0.2">
      <c r="A19" s="50" t="s">
        <v>535</v>
      </c>
      <c r="B19" s="52" t="s">
        <v>536</v>
      </c>
      <c r="C19" s="538"/>
      <c r="F19" s="43"/>
    </row>
    <row r="20" spans="1:6" ht="25.5" customHeight="1" x14ac:dyDescent="0.2">
      <c r="A20" s="50" t="s">
        <v>537</v>
      </c>
      <c r="B20" s="52" t="s">
        <v>538</v>
      </c>
      <c r="C20" s="538"/>
      <c r="F20" s="43"/>
    </row>
    <row r="21" spans="1:6" ht="38.25" x14ac:dyDescent="0.2">
      <c r="A21" s="53" t="s">
        <v>539</v>
      </c>
      <c r="B21" s="52" t="s">
        <v>540</v>
      </c>
      <c r="C21" s="538"/>
      <c r="F21" s="43"/>
    </row>
    <row r="22" spans="1:6" ht="30" customHeight="1" x14ac:dyDescent="0.2">
      <c r="A22" s="53" t="s">
        <v>541</v>
      </c>
      <c r="B22" s="52" t="s">
        <v>542</v>
      </c>
      <c r="C22" s="538"/>
      <c r="F22" s="43"/>
    </row>
    <row r="23" spans="1:6" ht="25.5" x14ac:dyDescent="0.2">
      <c r="A23" s="53" t="s">
        <v>543</v>
      </c>
      <c r="B23" s="51" t="s">
        <v>544</v>
      </c>
      <c r="C23" s="538"/>
      <c r="F23" s="43"/>
    </row>
    <row r="24" spans="1:6" ht="38.25" x14ac:dyDescent="0.2">
      <c r="A24" s="50" t="s">
        <v>545</v>
      </c>
      <c r="B24" s="51" t="s">
        <v>546</v>
      </c>
      <c r="C24" s="538"/>
    </row>
    <row r="25" spans="1:6" ht="30" customHeight="1" x14ac:dyDescent="0.2">
      <c r="A25" s="50" t="s">
        <v>547</v>
      </c>
      <c r="B25" s="51" t="s">
        <v>548</v>
      </c>
      <c r="C25" s="538"/>
    </row>
    <row r="26" spans="1:6" ht="30" customHeight="1" x14ac:dyDescent="0.2">
      <c r="A26" s="50" t="s">
        <v>549</v>
      </c>
      <c r="B26" s="51" t="s">
        <v>550</v>
      </c>
      <c r="C26" s="538"/>
    </row>
    <row r="27" spans="1:6" ht="30" customHeight="1" x14ac:dyDescent="0.2">
      <c r="A27" s="50" t="s">
        <v>551</v>
      </c>
      <c r="B27" s="51" t="s">
        <v>552</v>
      </c>
      <c r="C27" s="538"/>
    </row>
    <row r="28" spans="1:6" ht="30" customHeight="1" x14ac:dyDescent="0.2">
      <c r="A28" s="50" t="s">
        <v>553</v>
      </c>
      <c r="B28" s="51" t="s">
        <v>554</v>
      </c>
      <c r="C28" s="538"/>
    </row>
    <row r="29" spans="1:6" ht="30.75" customHeight="1" x14ac:dyDescent="0.2">
      <c r="A29" s="50" t="s">
        <v>555</v>
      </c>
      <c r="B29" s="51" t="s">
        <v>556</v>
      </c>
      <c r="C29" s="538"/>
    </row>
    <row r="30" spans="1:6" ht="30.75" customHeight="1" x14ac:dyDescent="0.2">
      <c r="A30" s="50" t="s">
        <v>557</v>
      </c>
      <c r="B30" s="51" t="s">
        <v>558</v>
      </c>
      <c r="C30" s="538"/>
    </row>
    <row r="31" spans="1:6" ht="30.75" customHeight="1" x14ac:dyDescent="0.2">
      <c r="A31" s="50" t="s">
        <v>559</v>
      </c>
      <c r="B31" s="51" t="s">
        <v>560</v>
      </c>
      <c r="C31" s="538"/>
    </row>
    <row r="32" spans="1:6" ht="30.75" customHeight="1" x14ac:dyDescent="0.2">
      <c r="A32" s="50" t="s">
        <v>561</v>
      </c>
      <c r="B32" s="51" t="s">
        <v>562</v>
      </c>
      <c r="C32" s="538"/>
    </row>
    <row r="33" spans="1:3" ht="30.75" customHeight="1" x14ac:dyDescent="0.2">
      <c r="A33" s="50" t="s">
        <v>563</v>
      </c>
      <c r="B33" s="51" t="s">
        <v>564</v>
      </c>
      <c r="C33" s="538"/>
    </row>
    <row r="34" spans="1:3" ht="30.75" customHeight="1" x14ac:dyDescent="0.2">
      <c r="A34" s="50" t="s">
        <v>565</v>
      </c>
      <c r="B34" s="51" t="s">
        <v>566</v>
      </c>
      <c r="C34" s="538"/>
    </row>
    <row r="35" spans="1:3" ht="38.25" x14ac:dyDescent="0.2">
      <c r="A35" s="50" t="s">
        <v>567</v>
      </c>
      <c r="B35" s="51" t="s">
        <v>568</v>
      </c>
      <c r="C35" s="538"/>
    </row>
    <row r="36" spans="1:3" ht="25.5" x14ac:dyDescent="0.2">
      <c r="A36" s="50" t="s">
        <v>569</v>
      </c>
      <c r="B36" s="51" t="s">
        <v>570</v>
      </c>
      <c r="C36" s="538"/>
    </row>
    <row r="37" spans="1:3" ht="25.5" x14ac:dyDescent="0.2">
      <c r="A37" s="50" t="s">
        <v>571</v>
      </c>
      <c r="B37" s="51" t="s">
        <v>572</v>
      </c>
      <c r="C37" s="538"/>
    </row>
    <row r="38" spans="1:3" ht="25.5" x14ac:dyDescent="0.2">
      <c r="A38" s="50" t="s">
        <v>573</v>
      </c>
      <c r="B38" s="51" t="s">
        <v>574</v>
      </c>
      <c r="C38" s="538"/>
    </row>
    <row r="39" spans="1:3" ht="43.5" customHeight="1" x14ac:dyDescent="0.2">
      <c r="A39" s="50" t="s">
        <v>575</v>
      </c>
      <c r="B39" s="51" t="s">
        <v>576</v>
      </c>
      <c r="C39" s="538"/>
    </row>
    <row r="40" spans="1:3" ht="51" x14ac:dyDescent="0.2">
      <c r="A40" s="50" t="s">
        <v>577</v>
      </c>
      <c r="B40" s="51" t="s">
        <v>578</v>
      </c>
      <c r="C40" s="538"/>
    </row>
    <row r="41" spans="1:3" ht="30.75" customHeight="1" x14ac:dyDescent="0.2">
      <c r="A41" s="50" t="s">
        <v>579</v>
      </c>
      <c r="B41" s="51" t="s">
        <v>580</v>
      </c>
      <c r="C41" s="538"/>
    </row>
    <row r="42" spans="1:3" ht="29.25" customHeight="1" x14ac:dyDescent="0.2">
      <c r="A42" s="50" t="s">
        <v>581</v>
      </c>
      <c r="B42" s="51" t="s">
        <v>582</v>
      </c>
      <c r="C42" s="538"/>
    </row>
    <row r="43" spans="1:3" ht="29.25" customHeight="1" x14ac:dyDescent="0.2">
      <c r="A43" s="50" t="s">
        <v>583</v>
      </c>
      <c r="B43" s="51" t="s">
        <v>584</v>
      </c>
      <c r="C43" s="538"/>
    </row>
    <row r="44" spans="1:3" ht="29.25" customHeight="1" x14ac:dyDescent="0.2">
      <c r="A44" s="50" t="s">
        <v>585</v>
      </c>
      <c r="B44" s="51" t="s">
        <v>586</v>
      </c>
      <c r="C44" s="538"/>
    </row>
    <row r="45" spans="1:3" ht="29.25" customHeight="1" x14ac:dyDescent="0.2">
      <c r="A45" s="50" t="s">
        <v>587</v>
      </c>
      <c r="B45" s="51" t="s">
        <v>588</v>
      </c>
      <c r="C45" s="538"/>
    </row>
    <row r="46" spans="1:3" ht="32.25" customHeight="1" x14ac:dyDescent="0.2">
      <c r="A46" s="50" t="s">
        <v>589</v>
      </c>
      <c r="B46" s="51" t="s">
        <v>590</v>
      </c>
      <c r="C46" s="538"/>
    </row>
    <row r="47" spans="1:3" ht="25.5" customHeight="1" x14ac:dyDescent="0.2">
      <c r="A47" s="50" t="s">
        <v>591</v>
      </c>
      <c r="B47" s="51" t="s">
        <v>592</v>
      </c>
      <c r="C47" s="538"/>
    </row>
    <row r="48" spans="1:3" ht="31.5" customHeight="1" x14ac:dyDescent="0.2">
      <c r="A48" s="50" t="s">
        <v>593</v>
      </c>
      <c r="B48" s="51" t="s">
        <v>594</v>
      </c>
      <c r="C48" s="538"/>
    </row>
    <row r="49" spans="1:5" ht="28.5" customHeight="1" x14ac:dyDescent="0.2">
      <c r="A49" s="50" t="s">
        <v>595</v>
      </c>
      <c r="B49" s="51" t="s">
        <v>596</v>
      </c>
      <c r="C49" s="538"/>
    </row>
    <row r="50" spans="1:5" ht="38.25" x14ac:dyDescent="0.2">
      <c r="A50" s="50" t="s">
        <v>597</v>
      </c>
      <c r="B50" s="51" t="s">
        <v>885</v>
      </c>
      <c r="C50" s="538"/>
    </row>
    <row r="51" spans="1:5" ht="38.25" x14ac:dyDescent="0.2">
      <c r="A51" s="50" t="s">
        <v>598</v>
      </c>
      <c r="B51" s="51" t="s">
        <v>894</v>
      </c>
      <c r="C51" s="538"/>
    </row>
    <row r="52" spans="1:5" ht="25.5" x14ac:dyDescent="0.2">
      <c r="A52" s="50" t="s">
        <v>599</v>
      </c>
      <c r="B52" s="51" t="s">
        <v>895</v>
      </c>
      <c r="C52" s="538"/>
    </row>
    <row r="53" spans="1:5" ht="25.5" x14ac:dyDescent="0.2">
      <c r="A53" s="50" t="s">
        <v>886</v>
      </c>
      <c r="B53" s="51" t="s">
        <v>896</v>
      </c>
      <c r="C53" s="538"/>
    </row>
    <row r="54" spans="1:5" ht="25.5" x14ac:dyDescent="0.2">
      <c r="A54" s="50" t="s">
        <v>888</v>
      </c>
      <c r="B54" s="51" t="s">
        <v>887</v>
      </c>
      <c r="C54" s="538"/>
    </row>
    <row r="55" spans="1:5" ht="38.25" x14ac:dyDescent="0.2">
      <c r="A55" s="50" t="s">
        <v>890</v>
      </c>
      <c r="B55" s="51" t="s">
        <v>889</v>
      </c>
      <c r="C55" s="538"/>
    </row>
    <row r="56" spans="1:5" ht="25.5" x14ac:dyDescent="0.2">
      <c r="A56" s="50" t="s">
        <v>891</v>
      </c>
      <c r="B56" s="51" t="s">
        <v>897</v>
      </c>
      <c r="C56" s="538"/>
    </row>
    <row r="57" spans="1:5" ht="25.5" x14ac:dyDescent="0.2">
      <c r="A57" s="50" t="s">
        <v>892</v>
      </c>
      <c r="B57" s="51" t="s">
        <v>898</v>
      </c>
      <c r="C57" s="538"/>
    </row>
    <row r="58" spans="1:5" ht="25.5" x14ac:dyDescent="0.2">
      <c r="A58" s="50" t="s">
        <v>893</v>
      </c>
      <c r="B58" s="51" t="s">
        <v>899</v>
      </c>
      <c r="C58" s="538"/>
    </row>
    <row r="59" spans="1:5" ht="25.5" x14ac:dyDescent="0.2">
      <c r="A59" s="50" t="s">
        <v>901</v>
      </c>
      <c r="B59" s="51" t="s">
        <v>900</v>
      </c>
      <c r="C59" s="538"/>
    </row>
    <row r="60" spans="1:5" ht="38.25" x14ac:dyDescent="0.2">
      <c r="A60" s="50" t="s">
        <v>903</v>
      </c>
      <c r="B60" s="51" t="s">
        <v>902</v>
      </c>
      <c r="C60" s="538"/>
    </row>
    <row r="61" spans="1:5" ht="38.25" x14ac:dyDescent="0.2">
      <c r="A61" s="50" t="s">
        <v>904</v>
      </c>
      <c r="B61" s="51" t="s">
        <v>905</v>
      </c>
      <c r="C61" s="538"/>
    </row>
    <row r="62" spans="1:5" ht="25.5" x14ac:dyDescent="0.2">
      <c r="A62" s="50" t="s">
        <v>907</v>
      </c>
      <c r="B62" s="51" t="s">
        <v>906</v>
      </c>
      <c r="C62" s="538"/>
    </row>
    <row r="63" spans="1:5" ht="38.25" x14ac:dyDescent="0.2">
      <c r="A63" s="50" t="s">
        <v>600</v>
      </c>
      <c r="B63" s="51" t="s">
        <v>601</v>
      </c>
      <c r="C63" s="538"/>
    </row>
    <row r="64" spans="1:5" ht="45.75" customHeight="1" x14ac:dyDescent="0.25">
      <c r="A64" s="50" t="s">
        <v>602</v>
      </c>
      <c r="B64" s="51" t="s">
        <v>603</v>
      </c>
      <c r="C64" s="538"/>
      <c r="E64" s="1"/>
    </row>
    <row r="65" spans="1:3" ht="26.25" customHeight="1" x14ac:dyDescent="0.2">
      <c r="A65" s="50" t="s">
        <v>604</v>
      </c>
      <c r="B65" s="51" t="s">
        <v>605</v>
      </c>
      <c r="C65" s="538"/>
    </row>
    <row r="66" spans="1:3" ht="51" x14ac:dyDescent="0.2">
      <c r="A66" s="50" t="s">
        <v>606</v>
      </c>
      <c r="B66" s="51" t="s">
        <v>607</v>
      </c>
      <c r="C66" s="538"/>
    </row>
    <row r="67" spans="1:3" ht="38.25" x14ac:dyDescent="0.2">
      <c r="A67" s="50" t="s">
        <v>608</v>
      </c>
      <c r="B67" s="51" t="s">
        <v>609</v>
      </c>
      <c r="C67" s="538"/>
    </row>
    <row r="68" spans="1:3" ht="31.5" customHeight="1" x14ac:dyDescent="0.2">
      <c r="A68" s="50" t="s">
        <v>610</v>
      </c>
      <c r="B68" s="51" t="s">
        <v>611</v>
      </c>
      <c r="C68" s="538"/>
    </row>
    <row r="69" spans="1:3" ht="25.5" x14ac:dyDescent="0.2">
      <c r="A69" s="50" t="s">
        <v>612</v>
      </c>
      <c r="B69" s="51" t="s">
        <v>613</v>
      </c>
      <c r="C69" s="538"/>
    </row>
    <row r="70" spans="1:3" ht="24" customHeight="1" x14ac:dyDescent="0.2">
      <c r="A70" s="50" t="s">
        <v>614</v>
      </c>
      <c r="B70" s="51" t="s">
        <v>615</v>
      </c>
      <c r="C70" s="538"/>
    </row>
    <row r="71" spans="1:3" ht="25.5" x14ac:dyDescent="0.2">
      <c r="A71" s="50" t="s">
        <v>616</v>
      </c>
      <c r="B71" s="51" t="s">
        <v>617</v>
      </c>
      <c r="C71" s="538"/>
    </row>
    <row r="72" spans="1:3" ht="38.25" x14ac:dyDescent="0.2">
      <c r="A72" s="50" t="s">
        <v>618</v>
      </c>
      <c r="B72" s="51" t="s">
        <v>619</v>
      </c>
      <c r="C72" s="538"/>
    </row>
    <row r="73" spans="1:3" ht="29.25" customHeight="1" x14ac:dyDescent="0.2">
      <c r="A73" s="50" t="s">
        <v>620</v>
      </c>
      <c r="B73" s="51" t="s">
        <v>621</v>
      </c>
      <c r="C73" s="538"/>
    </row>
    <row r="74" spans="1:3" ht="25.5" x14ac:dyDescent="0.2">
      <c r="A74" s="50" t="s">
        <v>622</v>
      </c>
      <c r="B74" s="51" t="s">
        <v>623</v>
      </c>
      <c r="C74" s="538"/>
    </row>
    <row r="75" spans="1:3" ht="25.5" x14ac:dyDescent="0.2">
      <c r="A75" s="50" t="s">
        <v>624</v>
      </c>
      <c r="B75" s="51" t="s">
        <v>625</v>
      </c>
      <c r="C75" s="538"/>
    </row>
    <row r="76" spans="1:3" ht="25.5" x14ac:dyDescent="0.2">
      <c r="A76" s="50" t="s">
        <v>626</v>
      </c>
      <c r="B76" s="51" t="s">
        <v>627</v>
      </c>
      <c r="C76" s="538"/>
    </row>
    <row r="77" spans="1:3" ht="27" customHeight="1" x14ac:dyDescent="0.2">
      <c r="A77" s="50" t="s">
        <v>628</v>
      </c>
      <c r="B77" s="51" t="s">
        <v>629</v>
      </c>
      <c r="C77" s="538"/>
    </row>
    <row r="78" spans="1:3" ht="36.75" customHeight="1" x14ac:dyDescent="0.2">
      <c r="A78" s="50" t="s">
        <v>630</v>
      </c>
      <c r="B78" s="51" t="s">
        <v>631</v>
      </c>
      <c r="C78" s="538"/>
    </row>
    <row r="79" spans="1:3" ht="41.25" customHeight="1" x14ac:dyDescent="0.2">
      <c r="A79" s="50" t="s">
        <v>632</v>
      </c>
      <c r="B79" s="51" t="s">
        <v>633</v>
      </c>
      <c r="C79" s="538"/>
    </row>
    <row r="80" spans="1:3" ht="36.75" customHeight="1" x14ac:dyDescent="0.2">
      <c r="A80" s="50" t="s">
        <v>634</v>
      </c>
      <c r="B80" s="51" t="s">
        <v>635</v>
      </c>
      <c r="C80" s="538"/>
    </row>
    <row r="81" spans="1:3" ht="42" customHeight="1" x14ac:dyDescent="0.2">
      <c r="A81" s="50" t="s">
        <v>636</v>
      </c>
      <c r="B81" s="51" t="s">
        <v>637</v>
      </c>
      <c r="C81" s="538"/>
    </row>
    <row r="82" spans="1:3" ht="42" customHeight="1" x14ac:dyDescent="0.2">
      <c r="A82" s="50" t="s">
        <v>638</v>
      </c>
      <c r="B82" s="51" t="s">
        <v>639</v>
      </c>
      <c r="C82" s="538"/>
    </row>
    <row r="83" spans="1:3" ht="42" customHeight="1" x14ac:dyDescent="0.2">
      <c r="A83" s="50" t="s">
        <v>640</v>
      </c>
      <c r="B83" s="51"/>
      <c r="C83" s="538"/>
    </row>
    <row r="84" spans="1:3" ht="42" customHeight="1" x14ac:dyDescent="0.2">
      <c r="A84" s="50" t="s">
        <v>641</v>
      </c>
      <c r="B84" s="51" t="s">
        <v>642</v>
      </c>
      <c r="C84" s="538"/>
    </row>
    <row r="85" spans="1:3" ht="42" customHeight="1" x14ac:dyDescent="0.2">
      <c r="A85" s="50" t="s">
        <v>643</v>
      </c>
      <c r="B85" s="51" t="s">
        <v>644</v>
      </c>
      <c r="C85" s="538"/>
    </row>
    <row r="86" spans="1:3" ht="42" customHeight="1" x14ac:dyDescent="0.2">
      <c r="A86" s="50" t="s">
        <v>645</v>
      </c>
      <c r="B86" s="51" t="s">
        <v>646</v>
      </c>
      <c r="C86" s="538"/>
    </row>
    <row r="87" spans="1:3" ht="42" customHeight="1" x14ac:dyDescent="0.2">
      <c r="A87" s="50" t="s">
        <v>647</v>
      </c>
      <c r="B87" s="51" t="s">
        <v>648</v>
      </c>
      <c r="C87" s="538"/>
    </row>
    <row r="88" spans="1:3" ht="42" customHeight="1" x14ac:dyDescent="0.2">
      <c r="A88" s="50" t="s">
        <v>649</v>
      </c>
      <c r="B88" s="51"/>
      <c r="C88" s="538"/>
    </row>
    <row r="89" spans="1:3" ht="42" customHeight="1" x14ac:dyDescent="0.2">
      <c r="A89" s="50" t="s">
        <v>650</v>
      </c>
      <c r="B89" s="51" t="s">
        <v>651</v>
      </c>
      <c r="C89" s="538"/>
    </row>
    <row r="90" spans="1:3" ht="46.5" customHeight="1" x14ac:dyDescent="0.2">
      <c r="A90" s="53" t="s">
        <v>652</v>
      </c>
      <c r="B90" s="51" t="s">
        <v>653</v>
      </c>
    </row>
    <row r="92" spans="1:3" x14ac:dyDescent="0.2">
      <c r="A92" s="30" t="s">
        <v>654</v>
      </c>
    </row>
    <row r="93" spans="1:3" x14ac:dyDescent="0.2">
      <c r="A93" s="30" t="s">
        <v>655</v>
      </c>
    </row>
    <row r="94" spans="1:3" x14ac:dyDescent="0.2">
      <c r="A94" s="30" t="s">
        <v>656</v>
      </c>
    </row>
    <row r="95" spans="1:3" x14ac:dyDescent="0.2">
      <c r="A95" s="30" t="s">
        <v>657</v>
      </c>
    </row>
    <row r="96" spans="1:3" x14ac:dyDescent="0.2">
      <c r="A96" s="30" t="s">
        <v>658</v>
      </c>
    </row>
    <row r="97" spans="1:1" x14ac:dyDescent="0.2">
      <c r="A97" s="30" t="s">
        <v>659</v>
      </c>
    </row>
    <row r="98" spans="1:1" x14ac:dyDescent="0.2">
      <c r="A98" s="30" t="s">
        <v>660</v>
      </c>
    </row>
    <row r="99" spans="1:1" x14ac:dyDescent="0.2">
      <c r="A99" s="30" t="s">
        <v>661</v>
      </c>
    </row>
    <row r="100" spans="1:1" x14ac:dyDescent="0.2">
      <c r="A100" s="30" t="s">
        <v>662</v>
      </c>
    </row>
    <row r="101" spans="1:1" x14ac:dyDescent="0.2">
      <c r="A101" s="30" t="s">
        <v>663</v>
      </c>
    </row>
    <row r="102" spans="1:1" x14ac:dyDescent="0.2">
      <c r="A102" s="30" t="s">
        <v>664</v>
      </c>
    </row>
    <row r="103" spans="1:1" x14ac:dyDescent="0.2">
      <c r="A103" s="30" t="s">
        <v>665</v>
      </c>
    </row>
    <row r="104" spans="1:1" x14ac:dyDescent="0.2">
      <c r="A104" s="30" t="s">
        <v>666</v>
      </c>
    </row>
    <row r="105" spans="1:1" x14ac:dyDescent="0.2">
      <c r="A105" s="30" t="s">
        <v>667</v>
      </c>
    </row>
    <row r="106" spans="1:1" x14ac:dyDescent="0.2">
      <c r="A106" s="30" t="s">
        <v>668</v>
      </c>
    </row>
    <row r="107" spans="1:1" x14ac:dyDescent="0.2">
      <c r="A107" s="30" t="s">
        <v>669</v>
      </c>
    </row>
    <row r="108" spans="1:1" x14ac:dyDescent="0.2">
      <c r="A108" s="30" t="s">
        <v>670</v>
      </c>
    </row>
    <row r="109" spans="1:1" x14ac:dyDescent="0.2">
      <c r="A109" s="30" t="s">
        <v>671</v>
      </c>
    </row>
    <row r="110" spans="1:1" x14ac:dyDescent="0.2">
      <c r="A110" s="30" t="s">
        <v>672</v>
      </c>
    </row>
    <row r="111" spans="1:1" x14ac:dyDescent="0.2">
      <c r="A111" s="30" t="s">
        <v>673</v>
      </c>
    </row>
    <row r="112" spans="1:1" x14ac:dyDescent="0.2">
      <c r="A112" s="30" t="s">
        <v>674</v>
      </c>
    </row>
    <row r="113" spans="1:1" x14ac:dyDescent="0.2">
      <c r="A113" s="30" t="s">
        <v>675</v>
      </c>
    </row>
    <row r="114" spans="1:1" x14ac:dyDescent="0.2">
      <c r="A114" s="30" t="s">
        <v>676</v>
      </c>
    </row>
    <row r="115" spans="1:1" x14ac:dyDescent="0.2">
      <c r="A115" s="30" t="s">
        <v>677</v>
      </c>
    </row>
    <row r="116" spans="1:1" x14ac:dyDescent="0.2">
      <c r="A116" s="30" t="s">
        <v>678</v>
      </c>
    </row>
    <row r="117" spans="1:1" x14ac:dyDescent="0.2">
      <c r="A117" s="30" t="s">
        <v>679</v>
      </c>
    </row>
    <row r="118" spans="1:1" x14ac:dyDescent="0.2">
      <c r="A118" s="30" t="s">
        <v>680</v>
      </c>
    </row>
    <row r="119" spans="1:1" x14ac:dyDescent="0.2">
      <c r="A119" s="30" t="s">
        <v>681</v>
      </c>
    </row>
    <row r="120" spans="1:1" x14ac:dyDescent="0.2">
      <c r="A120" s="30" t="s">
        <v>682</v>
      </c>
    </row>
    <row r="121" spans="1:1" x14ac:dyDescent="0.2">
      <c r="A121" s="30" t="s">
        <v>683</v>
      </c>
    </row>
    <row r="122" spans="1:1" x14ac:dyDescent="0.2">
      <c r="A122" s="30" t="s">
        <v>684</v>
      </c>
    </row>
    <row r="123" spans="1:1" x14ac:dyDescent="0.2">
      <c r="A123" s="30" t="s">
        <v>685</v>
      </c>
    </row>
    <row r="124" spans="1:1" x14ac:dyDescent="0.2">
      <c r="A124" s="30" t="s">
        <v>686</v>
      </c>
    </row>
    <row r="125" spans="1:1" x14ac:dyDescent="0.2">
      <c r="A125" s="30" t="s">
        <v>687</v>
      </c>
    </row>
    <row r="126" spans="1:1" x14ac:dyDescent="0.2">
      <c r="A126" s="30" t="s">
        <v>688</v>
      </c>
    </row>
    <row r="127" spans="1:1" x14ac:dyDescent="0.2">
      <c r="A127" s="30" t="s">
        <v>689</v>
      </c>
    </row>
    <row r="128" spans="1:1" x14ac:dyDescent="0.2">
      <c r="A128" s="30" t="s">
        <v>690</v>
      </c>
    </row>
    <row r="129" spans="1:1" x14ac:dyDescent="0.2">
      <c r="A129" s="30" t="s">
        <v>691</v>
      </c>
    </row>
    <row r="130" spans="1:1" x14ac:dyDescent="0.2">
      <c r="A130" s="30" t="s">
        <v>692</v>
      </c>
    </row>
    <row r="131" spans="1:1" x14ac:dyDescent="0.2">
      <c r="A131" s="30" t="s">
        <v>693</v>
      </c>
    </row>
    <row r="132" spans="1:1" x14ac:dyDescent="0.2">
      <c r="A132" s="30" t="s">
        <v>694</v>
      </c>
    </row>
    <row r="133" spans="1:1" x14ac:dyDescent="0.2">
      <c r="A133" s="30" t="s">
        <v>695</v>
      </c>
    </row>
    <row r="134" spans="1:1" x14ac:dyDescent="0.2">
      <c r="A134" s="30" t="s">
        <v>696</v>
      </c>
    </row>
    <row r="135" spans="1:1" x14ac:dyDescent="0.2">
      <c r="A135" s="30" t="s">
        <v>697</v>
      </c>
    </row>
    <row r="136" spans="1:1" x14ac:dyDescent="0.2">
      <c r="A136" s="30" t="s">
        <v>698</v>
      </c>
    </row>
    <row r="137" spans="1:1" x14ac:dyDescent="0.2">
      <c r="A137" s="30" t="s">
        <v>699</v>
      </c>
    </row>
    <row r="138" spans="1:1" x14ac:dyDescent="0.2">
      <c r="A138" s="30" t="s">
        <v>700</v>
      </c>
    </row>
    <row r="139" spans="1:1" x14ac:dyDescent="0.2">
      <c r="A139" s="30" t="s">
        <v>701</v>
      </c>
    </row>
    <row r="140" spans="1:1" x14ac:dyDescent="0.2">
      <c r="A140" s="30" t="s">
        <v>702</v>
      </c>
    </row>
    <row r="141" spans="1:1" x14ac:dyDescent="0.2">
      <c r="A141" s="30" t="s">
        <v>703</v>
      </c>
    </row>
    <row r="142" spans="1:1" x14ac:dyDescent="0.2">
      <c r="A142" s="30" t="s">
        <v>704</v>
      </c>
    </row>
    <row r="143" spans="1:1" x14ac:dyDescent="0.2">
      <c r="A143" s="30" t="s">
        <v>705</v>
      </c>
    </row>
    <row r="144" spans="1:1" x14ac:dyDescent="0.2">
      <c r="A144" s="30" t="s">
        <v>706</v>
      </c>
    </row>
    <row r="145" spans="1:1" x14ac:dyDescent="0.2">
      <c r="A145" s="30" t="s">
        <v>707</v>
      </c>
    </row>
    <row r="146" spans="1:1" x14ac:dyDescent="0.2">
      <c r="A146" s="30" t="s">
        <v>708</v>
      </c>
    </row>
    <row r="147" spans="1:1" x14ac:dyDescent="0.2">
      <c r="A147" s="30" t="s">
        <v>709</v>
      </c>
    </row>
    <row r="148" spans="1:1" x14ac:dyDescent="0.2">
      <c r="A148" s="30" t="s">
        <v>710</v>
      </c>
    </row>
    <row r="149" spans="1:1" x14ac:dyDescent="0.2">
      <c r="A149" s="30" t="s">
        <v>711</v>
      </c>
    </row>
    <row r="150" spans="1:1" x14ac:dyDescent="0.2">
      <c r="A150" s="30" t="s">
        <v>712</v>
      </c>
    </row>
    <row r="151" spans="1:1" x14ac:dyDescent="0.2">
      <c r="A151" s="30" t="s">
        <v>713</v>
      </c>
    </row>
    <row r="152" spans="1:1" x14ac:dyDescent="0.2">
      <c r="A152" s="30" t="s">
        <v>714</v>
      </c>
    </row>
    <row r="153" spans="1:1" x14ac:dyDescent="0.2">
      <c r="A153" s="30" t="s">
        <v>715</v>
      </c>
    </row>
    <row r="154" spans="1:1" x14ac:dyDescent="0.2">
      <c r="A154" s="30" t="s">
        <v>716</v>
      </c>
    </row>
    <row r="155" spans="1:1" x14ac:dyDescent="0.2">
      <c r="A155" s="30" t="s">
        <v>717</v>
      </c>
    </row>
    <row r="156" spans="1:1" x14ac:dyDescent="0.2">
      <c r="A156" s="30" t="s">
        <v>718</v>
      </c>
    </row>
    <row r="157" spans="1:1" x14ac:dyDescent="0.2">
      <c r="A157" s="30" t="s">
        <v>719</v>
      </c>
    </row>
    <row r="158" spans="1:1" x14ac:dyDescent="0.2">
      <c r="A158" s="30" t="s">
        <v>720</v>
      </c>
    </row>
    <row r="159" spans="1:1" x14ac:dyDescent="0.2">
      <c r="A159" s="30" t="s">
        <v>721</v>
      </c>
    </row>
    <row r="160" spans="1:1" x14ac:dyDescent="0.2">
      <c r="A160" s="30" t="s">
        <v>722</v>
      </c>
    </row>
    <row r="161" spans="1:1" x14ac:dyDescent="0.2">
      <c r="A161" s="30" t="s">
        <v>723</v>
      </c>
    </row>
    <row r="165" spans="1:1" x14ac:dyDescent="0.2">
      <c r="A165" s="30" t="s">
        <v>724</v>
      </c>
    </row>
    <row r="166" spans="1:1" x14ac:dyDescent="0.2">
      <c r="A166" s="30" t="s">
        <v>725</v>
      </c>
    </row>
    <row r="167" spans="1:1" x14ac:dyDescent="0.2">
      <c r="A167" s="30" t="s">
        <v>726</v>
      </c>
    </row>
    <row r="168" spans="1:1" x14ac:dyDescent="0.2">
      <c r="A168" s="30" t="s">
        <v>727</v>
      </c>
    </row>
    <row r="169" spans="1:1" x14ac:dyDescent="0.2">
      <c r="A169" s="30" t="s">
        <v>728</v>
      </c>
    </row>
    <row r="171" spans="1:1" x14ac:dyDescent="0.2">
      <c r="A171" s="29" t="s">
        <v>729</v>
      </c>
    </row>
    <row r="172" spans="1:1" x14ac:dyDescent="0.2">
      <c r="A172" s="29" t="s">
        <v>730</v>
      </c>
    </row>
    <row r="174" spans="1:1" x14ac:dyDescent="0.2">
      <c r="A174" s="10" t="s">
        <v>731</v>
      </c>
    </row>
    <row r="175" spans="1:1" x14ac:dyDescent="0.2">
      <c r="A175" s="10" t="s">
        <v>732</v>
      </c>
    </row>
    <row r="176" spans="1:1" x14ac:dyDescent="0.2">
      <c r="A176" s="10" t="s">
        <v>733</v>
      </c>
    </row>
    <row r="177" spans="1:1" x14ac:dyDescent="0.2">
      <c r="A177" s="10" t="s">
        <v>734</v>
      </c>
    </row>
    <row r="178" spans="1:1" x14ac:dyDescent="0.2">
      <c r="A178" s="10" t="s">
        <v>735</v>
      </c>
    </row>
    <row r="179" spans="1:1" x14ac:dyDescent="0.2">
      <c r="A179" s="10" t="s">
        <v>736</v>
      </c>
    </row>
    <row r="180" spans="1:1" x14ac:dyDescent="0.2">
      <c r="A180" s="10" t="s">
        <v>737</v>
      </c>
    </row>
    <row r="181" spans="1:1" x14ac:dyDescent="0.2">
      <c r="A181" s="10" t="s">
        <v>738</v>
      </c>
    </row>
    <row r="182" spans="1:1" x14ac:dyDescent="0.2">
      <c r="A182" s="10" t="s">
        <v>739</v>
      </c>
    </row>
    <row r="183" spans="1:1" x14ac:dyDescent="0.2">
      <c r="A183" s="10" t="s">
        <v>740</v>
      </c>
    </row>
    <row r="184" spans="1:1" x14ac:dyDescent="0.2">
      <c r="A184" s="10" t="s">
        <v>741</v>
      </c>
    </row>
    <row r="185" spans="1:1" x14ac:dyDescent="0.2">
      <c r="A185" s="10" t="s">
        <v>742</v>
      </c>
    </row>
    <row r="186" spans="1:1" x14ac:dyDescent="0.2">
      <c r="A186" s="10" t="s">
        <v>743</v>
      </c>
    </row>
    <row r="187" spans="1:1" x14ac:dyDescent="0.2">
      <c r="A187" s="10" t="s">
        <v>744</v>
      </c>
    </row>
    <row r="188" spans="1:1" x14ac:dyDescent="0.2">
      <c r="A188" s="10" t="s">
        <v>745</v>
      </c>
    </row>
    <row r="189" spans="1:1" x14ac:dyDescent="0.2">
      <c r="A189" s="10" t="s">
        <v>746</v>
      </c>
    </row>
    <row r="190" spans="1:1" x14ac:dyDescent="0.2">
      <c r="A190" s="10" t="s">
        <v>747</v>
      </c>
    </row>
    <row r="191" spans="1:1" x14ac:dyDescent="0.2">
      <c r="A191" s="10" t="s">
        <v>748</v>
      </c>
    </row>
    <row r="192" spans="1:1" x14ac:dyDescent="0.2">
      <c r="A192" s="10" t="s">
        <v>749</v>
      </c>
    </row>
    <row r="193" spans="1:1" x14ac:dyDescent="0.2">
      <c r="A193" s="10" t="s">
        <v>750</v>
      </c>
    </row>
    <row r="194" spans="1:1" x14ac:dyDescent="0.2">
      <c r="A194" s="10" t="s">
        <v>751</v>
      </c>
    </row>
    <row r="195" spans="1:1" x14ac:dyDescent="0.2">
      <c r="A195" s="10" t="s">
        <v>752</v>
      </c>
    </row>
    <row r="196" spans="1:1" x14ac:dyDescent="0.2">
      <c r="A196" s="10" t="s">
        <v>753</v>
      </c>
    </row>
    <row r="197" spans="1:1" x14ac:dyDescent="0.2">
      <c r="A197" s="10" t="s">
        <v>754</v>
      </c>
    </row>
    <row r="198" spans="1:1" x14ac:dyDescent="0.2">
      <c r="A198" s="10" t="s">
        <v>755</v>
      </c>
    </row>
    <row r="199" spans="1:1" x14ac:dyDescent="0.2">
      <c r="A199" s="10" t="s">
        <v>756</v>
      </c>
    </row>
    <row r="200" spans="1:1" x14ac:dyDescent="0.2">
      <c r="A200" s="10" t="s">
        <v>757</v>
      </c>
    </row>
    <row r="201" spans="1:1" x14ac:dyDescent="0.2">
      <c r="A201" s="10" t="s">
        <v>758</v>
      </c>
    </row>
    <row r="202" spans="1:1" x14ac:dyDescent="0.2">
      <c r="A202" s="10" t="s">
        <v>759</v>
      </c>
    </row>
    <row r="203" spans="1:1" x14ac:dyDescent="0.2">
      <c r="A203" s="10" t="s">
        <v>760</v>
      </c>
    </row>
    <row r="204" spans="1:1" x14ac:dyDescent="0.2">
      <c r="A204" s="10" t="s">
        <v>761</v>
      </c>
    </row>
    <row r="205" spans="1:1" x14ac:dyDescent="0.2">
      <c r="A205" s="10" t="s">
        <v>762</v>
      </c>
    </row>
    <row r="206" spans="1:1" x14ac:dyDescent="0.2">
      <c r="A206" s="10" t="s">
        <v>763</v>
      </c>
    </row>
    <row r="207" spans="1:1" x14ac:dyDescent="0.2">
      <c r="A207" s="10" t="s">
        <v>764</v>
      </c>
    </row>
    <row r="208" spans="1:1" x14ac:dyDescent="0.2">
      <c r="A208" s="10" t="s">
        <v>765</v>
      </c>
    </row>
    <row r="209" spans="1:1" x14ac:dyDescent="0.2">
      <c r="A209" s="10" t="s">
        <v>766</v>
      </c>
    </row>
    <row r="210" spans="1:1" x14ac:dyDescent="0.2">
      <c r="A210" s="10" t="s">
        <v>767</v>
      </c>
    </row>
    <row r="211" spans="1:1" x14ac:dyDescent="0.2">
      <c r="A211" s="10" t="s">
        <v>768</v>
      </c>
    </row>
    <row r="212" spans="1:1" x14ac:dyDescent="0.2">
      <c r="A212" s="10" t="s">
        <v>769</v>
      </c>
    </row>
    <row r="213" spans="1:1" x14ac:dyDescent="0.2">
      <c r="A213" s="10" t="s">
        <v>770</v>
      </c>
    </row>
    <row r="214" spans="1:1" x14ac:dyDescent="0.2">
      <c r="A214" s="10" t="s">
        <v>771</v>
      </c>
    </row>
    <row r="215" spans="1:1" x14ac:dyDescent="0.2">
      <c r="A215" s="10" t="s">
        <v>772</v>
      </c>
    </row>
    <row r="216" spans="1:1" x14ac:dyDescent="0.2">
      <c r="A216" s="10" t="s">
        <v>773</v>
      </c>
    </row>
    <row r="217" spans="1:1" x14ac:dyDescent="0.2">
      <c r="A217" s="10" t="s">
        <v>774</v>
      </c>
    </row>
    <row r="218" spans="1:1" x14ac:dyDescent="0.2">
      <c r="A218" s="10" t="s">
        <v>775</v>
      </c>
    </row>
    <row r="219" spans="1:1" x14ac:dyDescent="0.2">
      <c r="A219" s="10" t="s">
        <v>776</v>
      </c>
    </row>
    <row r="220" spans="1:1" x14ac:dyDescent="0.2">
      <c r="A220" s="10" t="s">
        <v>777</v>
      </c>
    </row>
    <row r="221" spans="1:1" x14ac:dyDescent="0.2">
      <c r="A221" s="10" t="s">
        <v>778</v>
      </c>
    </row>
    <row r="222" spans="1:1" x14ac:dyDescent="0.2">
      <c r="A222" s="10" t="s">
        <v>779</v>
      </c>
    </row>
    <row r="223" spans="1:1" x14ac:dyDescent="0.2">
      <c r="A223" s="10" t="s">
        <v>780</v>
      </c>
    </row>
    <row r="224" spans="1:1" x14ac:dyDescent="0.2">
      <c r="A224" s="10" t="s">
        <v>781</v>
      </c>
    </row>
    <row r="225" spans="1:1" x14ac:dyDescent="0.2">
      <c r="A225" s="10" t="s">
        <v>782</v>
      </c>
    </row>
    <row r="226" spans="1:1" x14ac:dyDescent="0.2">
      <c r="A226" s="10" t="s">
        <v>783</v>
      </c>
    </row>
    <row r="227" spans="1:1" x14ac:dyDescent="0.2">
      <c r="A227" s="10" t="s">
        <v>784</v>
      </c>
    </row>
    <row r="228" spans="1:1" x14ac:dyDescent="0.2">
      <c r="A228" s="10" t="s">
        <v>785</v>
      </c>
    </row>
    <row r="229" spans="1:1" x14ac:dyDescent="0.2">
      <c r="A229" s="10" t="s">
        <v>786</v>
      </c>
    </row>
    <row r="230" spans="1:1" x14ac:dyDescent="0.2">
      <c r="A230" s="10" t="s">
        <v>787</v>
      </c>
    </row>
    <row r="231" spans="1:1" x14ac:dyDescent="0.2">
      <c r="A231" s="10" t="s">
        <v>788</v>
      </c>
    </row>
    <row r="232" spans="1:1" x14ac:dyDescent="0.2">
      <c r="A232" s="10" t="s">
        <v>789</v>
      </c>
    </row>
    <row r="233" spans="1:1" x14ac:dyDescent="0.2">
      <c r="A233" s="10" t="s">
        <v>790</v>
      </c>
    </row>
    <row r="234" spans="1:1" x14ac:dyDescent="0.2">
      <c r="A234" s="10" t="s">
        <v>791</v>
      </c>
    </row>
    <row r="235" spans="1:1" x14ac:dyDescent="0.2">
      <c r="A235" s="10" t="s">
        <v>792</v>
      </c>
    </row>
    <row r="236" spans="1:1" x14ac:dyDescent="0.2">
      <c r="A236" s="10" t="s">
        <v>793</v>
      </c>
    </row>
    <row r="237" spans="1:1" x14ac:dyDescent="0.2">
      <c r="A237" s="10" t="s">
        <v>794</v>
      </c>
    </row>
    <row r="238" spans="1:1" x14ac:dyDescent="0.2">
      <c r="A238" s="10" t="s">
        <v>795</v>
      </c>
    </row>
    <row r="239" spans="1:1" x14ac:dyDescent="0.2">
      <c r="A239" s="10" t="s">
        <v>796</v>
      </c>
    </row>
    <row r="240" spans="1:1" x14ac:dyDescent="0.2">
      <c r="A240" s="10" t="s">
        <v>797</v>
      </c>
    </row>
    <row r="241" spans="1:1" x14ac:dyDescent="0.2">
      <c r="A241" s="10" t="s">
        <v>798</v>
      </c>
    </row>
    <row r="242" spans="1:1" x14ac:dyDescent="0.2">
      <c r="A242" s="10" t="s">
        <v>799</v>
      </c>
    </row>
    <row r="243" spans="1:1" x14ac:dyDescent="0.2">
      <c r="A243" s="10" t="s">
        <v>800</v>
      </c>
    </row>
    <row r="244" spans="1:1" x14ac:dyDescent="0.2">
      <c r="A244" s="10" t="s">
        <v>801</v>
      </c>
    </row>
    <row r="245" spans="1:1" x14ac:dyDescent="0.2">
      <c r="A245" s="10" t="s">
        <v>802</v>
      </c>
    </row>
    <row r="246" spans="1:1" x14ac:dyDescent="0.2">
      <c r="A246" s="10" t="s">
        <v>803</v>
      </c>
    </row>
    <row r="247" spans="1:1" x14ac:dyDescent="0.2">
      <c r="A247" s="10" t="s">
        <v>804</v>
      </c>
    </row>
    <row r="248" spans="1:1" x14ac:dyDescent="0.2">
      <c r="A248" s="10" t="s">
        <v>805</v>
      </c>
    </row>
    <row r="249" spans="1:1" x14ac:dyDescent="0.2">
      <c r="A249" s="10" t="s">
        <v>806</v>
      </c>
    </row>
    <row r="250" spans="1:1" x14ac:dyDescent="0.2">
      <c r="A250" s="10" t="s">
        <v>807</v>
      </c>
    </row>
    <row r="251" spans="1:1" x14ac:dyDescent="0.2">
      <c r="A251" s="10" t="s">
        <v>808</v>
      </c>
    </row>
    <row r="252" spans="1:1" x14ac:dyDescent="0.2">
      <c r="A252" s="10" t="s">
        <v>809</v>
      </c>
    </row>
    <row r="253" spans="1:1" x14ac:dyDescent="0.2">
      <c r="A253" s="10" t="s">
        <v>810</v>
      </c>
    </row>
    <row r="254" spans="1:1" x14ac:dyDescent="0.2">
      <c r="A254" s="10" t="s">
        <v>811</v>
      </c>
    </row>
    <row r="255" spans="1:1" x14ac:dyDescent="0.2">
      <c r="A255" s="10" t="s">
        <v>812</v>
      </c>
    </row>
    <row r="256" spans="1:1" x14ac:dyDescent="0.2">
      <c r="A256" s="10" t="s">
        <v>813</v>
      </c>
    </row>
    <row r="257" spans="1:16" x14ac:dyDescent="0.2">
      <c r="A257" s="10" t="s">
        <v>814</v>
      </c>
    </row>
    <row r="258" spans="1:16" x14ac:dyDescent="0.2">
      <c r="A258" s="10" t="s">
        <v>815</v>
      </c>
    </row>
    <row r="259" spans="1:16" x14ac:dyDescent="0.2">
      <c r="A259" s="10" t="s">
        <v>816</v>
      </c>
    </row>
    <row r="260" spans="1:16" x14ac:dyDescent="0.2">
      <c r="A260" s="10" t="s">
        <v>817</v>
      </c>
    </row>
    <row r="261" spans="1:16" x14ac:dyDescent="0.2">
      <c r="A261" s="10" t="s">
        <v>818</v>
      </c>
    </row>
    <row r="262" spans="1:16" x14ac:dyDescent="0.2">
      <c r="A262" s="10" t="s">
        <v>819</v>
      </c>
    </row>
    <row r="263" spans="1:16" x14ac:dyDescent="0.2">
      <c r="A263" s="10" t="s">
        <v>820</v>
      </c>
    </row>
    <row r="266" spans="1:16" ht="15" x14ac:dyDescent="0.2">
      <c r="C266" s="156"/>
      <c r="D266" s="156"/>
      <c r="I266" s="156"/>
      <c r="J266" s="156"/>
      <c r="L266" s="156"/>
      <c r="M266" s="156"/>
      <c r="O266" s="157"/>
      <c r="P266" s="157"/>
    </row>
    <row r="268" spans="1:16" ht="15" x14ac:dyDescent="0.2">
      <c r="A268" s="155" t="s">
        <v>380</v>
      </c>
      <c r="B268" s="39">
        <v>5</v>
      </c>
    </row>
    <row r="269" spans="1:16" ht="15" x14ac:dyDescent="0.2">
      <c r="A269" s="155" t="s">
        <v>92</v>
      </c>
      <c r="B269" s="39">
        <v>4</v>
      </c>
    </row>
    <row r="270" spans="1:16" ht="15" x14ac:dyDescent="0.2">
      <c r="A270" s="155" t="s">
        <v>91</v>
      </c>
      <c r="B270" s="39">
        <v>3</v>
      </c>
    </row>
    <row r="271" spans="1:16" ht="15" x14ac:dyDescent="0.2">
      <c r="A271" s="155" t="s">
        <v>90</v>
      </c>
      <c r="B271" s="39">
        <v>2</v>
      </c>
      <c r="C271" s="156"/>
      <c r="D271" s="156"/>
    </row>
    <row r="272" spans="1:16" ht="15" x14ac:dyDescent="0.2">
      <c r="A272" s="157" t="s">
        <v>89</v>
      </c>
      <c r="B272" s="39">
        <v>1</v>
      </c>
    </row>
    <row r="276" spans="1:1" x14ac:dyDescent="0.2">
      <c r="A276" s="10" t="s">
        <v>821</v>
      </c>
    </row>
    <row r="277" spans="1:1" x14ac:dyDescent="0.2">
      <c r="A277" s="10" t="s">
        <v>822</v>
      </c>
    </row>
    <row r="278" spans="1:1" x14ac:dyDescent="0.2">
      <c r="A278" s="10" t="s">
        <v>823</v>
      </c>
    </row>
    <row r="279" spans="1:1" x14ac:dyDescent="0.2">
      <c r="A279" s="10" t="s">
        <v>824</v>
      </c>
    </row>
    <row r="280" spans="1:1" x14ac:dyDescent="0.2">
      <c r="A280" s="10" t="s">
        <v>825</v>
      </c>
    </row>
    <row r="281" spans="1:1" x14ac:dyDescent="0.2">
      <c r="A281" s="10" t="s">
        <v>826</v>
      </c>
    </row>
    <row r="282" spans="1:1" x14ac:dyDescent="0.2">
      <c r="A282" s="10" t="s">
        <v>827</v>
      </c>
    </row>
  </sheetData>
  <mergeCells count="4">
    <mergeCell ref="C11:C17"/>
    <mergeCell ref="C6:C10"/>
    <mergeCell ref="C18:C89"/>
    <mergeCell ref="C2: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5"/>
  </sheetPr>
  <dimension ref="A2:X78"/>
  <sheetViews>
    <sheetView showGridLines="0" topLeftCell="C48" zoomScale="90" zoomScaleNormal="90" workbookViewId="0">
      <selection activeCell="C54" sqref="C54:E78"/>
    </sheetView>
  </sheetViews>
  <sheetFormatPr baseColWidth="10" defaultColWidth="11.42578125" defaultRowHeight="15.75" x14ac:dyDescent="0.25"/>
  <cols>
    <col min="1" max="1" width="19.7109375" style="21" customWidth="1"/>
    <col min="2" max="2" width="4.140625" style="12" customWidth="1"/>
    <col min="3" max="3" width="24.28515625" style="21" customWidth="1"/>
    <col min="4" max="4" width="32.5703125" style="21" customWidth="1"/>
    <col min="5" max="5" width="30" style="13" bestFit="1" customWidth="1"/>
    <col min="6" max="6" width="60.140625" style="13" bestFit="1" customWidth="1"/>
    <col min="7" max="7" width="24.28515625" style="13" customWidth="1"/>
    <col min="8" max="12" width="11.42578125" style="13"/>
    <col min="13" max="13" width="16.5703125" style="13" customWidth="1"/>
    <col min="14" max="16384" width="11.42578125" style="13"/>
  </cols>
  <sheetData>
    <row r="2" spans="1:24" ht="15.75" customHeight="1" x14ac:dyDescent="0.25">
      <c r="A2" s="575" t="s">
        <v>828</v>
      </c>
      <c r="B2" s="409"/>
      <c r="C2" s="409"/>
      <c r="D2" s="409"/>
      <c r="E2" s="409"/>
      <c r="F2" s="409"/>
      <c r="G2" s="409"/>
      <c r="H2" s="409"/>
      <c r="I2" s="409"/>
      <c r="J2" s="409"/>
      <c r="K2" s="409"/>
      <c r="L2" s="409"/>
      <c r="M2" s="409"/>
      <c r="N2" s="409"/>
    </row>
    <row r="3" spans="1:24" x14ac:dyDescent="0.25">
      <c r="A3" s="575"/>
      <c r="B3" s="409"/>
      <c r="C3" s="409"/>
      <c r="D3" s="409"/>
      <c r="E3" s="409"/>
      <c r="F3" s="409"/>
      <c r="G3" s="409"/>
      <c r="H3" s="409"/>
      <c r="I3" s="409"/>
      <c r="J3" s="409"/>
      <c r="K3" s="409"/>
      <c r="L3" s="409"/>
      <c r="M3" s="409"/>
      <c r="N3" s="409"/>
    </row>
    <row r="4" spans="1:24" x14ac:dyDescent="0.25">
      <c r="A4" s="22"/>
      <c r="B4" s="14"/>
      <c r="C4" s="22"/>
      <c r="D4" s="22"/>
      <c r="E4" s="14"/>
      <c r="F4" s="14"/>
      <c r="G4" s="114"/>
      <c r="H4" s="12"/>
      <c r="I4" s="12"/>
      <c r="J4" s="12"/>
      <c r="K4" s="12"/>
      <c r="L4" s="12"/>
      <c r="M4" s="12"/>
      <c r="N4" s="12"/>
    </row>
    <row r="5" spans="1:24" x14ac:dyDescent="0.25">
      <c r="A5" s="387" t="s">
        <v>88</v>
      </c>
      <c r="B5" s="388"/>
      <c r="C5" s="517" t="s">
        <v>66</v>
      </c>
      <c r="D5" s="517"/>
      <c r="E5" s="517"/>
      <c r="F5" s="517"/>
      <c r="G5" s="517"/>
      <c r="H5" s="12"/>
      <c r="I5" s="12"/>
      <c r="J5" s="12"/>
      <c r="K5" s="12"/>
      <c r="L5" s="12"/>
      <c r="M5" s="12"/>
      <c r="N5" s="12"/>
    </row>
    <row r="6" spans="1:24" ht="31.5" x14ac:dyDescent="0.25">
      <c r="A6" s="389" t="s">
        <v>65</v>
      </c>
      <c r="B6" s="390"/>
      <c r="C6" s="15" t="s">
        <v>404</v>
      </c>
      <c r="D6" s="15" t="s">
        <v>405</v>
      </c>
      <c r="E6" s="15" t="s">
        <v>406</v>
      </c>
      <c r="F6" s="15" t="s">
        <v>407</v>
      </c>
      <c r="G6" s="115" t="s">
        <v>408</v>
      </c>
      <c r="H6" s="12"/>
      <c r="I6" s="12"/>
      <c r="J6" s="12"/>
      <c r="K6" s="12"/>
      <c r="L6" s="12"/>
      <c r="M6" s="12"/>
      <c r="N6" s="12"/>
    </row>
    <row r="7" spans="1:24" ht="18" customHeight="1" x14ac:dyDescent="0.25">
      <c r="A7" s="391"/>
      <c r="B7" s="392"/>
      <c r="C7" s="15">
        <v>1</v>
      </c>
      <c r="D7" s="16">
        <v>2</v>
      </c>
      <c r="E7" s="16">
        <v>3</v>
      </c>
      <c r="F7" s="16">
        <v>4</v>
      </c>
      <c r="G7" s="116">
        <v>5</v>
      </c>
      <c r="H7" s="12"/>
      <c r="I7" s="12"/>
      <c r="J7" s="12"/>
      <c r="K7" s="12"/>
      <c r="L7" s="12"/>
      <c r="M7" s="12"/>
      <c r="N7" s="12"/>
    </row>
    <row r="8" spans="1:24" ht="15.75" customHeight="1" x14ac:dyDescent="0.25">
      <c r="A8" s="494" t="s">
        <v>829</v>
      </c>
      <c r="B8" s="545">
        <v>1</v>
      </c>
      <c r="C8" s="576">
        <v>11</v>
      </c>
      <c r="D8" s="578">
        <v>12</v>
      </c>
      <c r="E8" s="557">
        <v>13</v>
      </c>
      <c r="F8" s="551">
        <v>14</v>
      </c>
      <c r="G8" s="542">
        <v>15</v>
      </c>
      <c r="H8" s="12"/>
      <c r="I8" s="520" t="s">
        <v>94</v>
      </c>
      <c r="J8" s="520"/>
      <c r="K8" s="520"/>
      <c r="L8" s="520" t="s">
        <v>95</v>
      </c>
      <c r="M8" s="520"/>
      <c r="N8" s="520"/>
    </row>
    <row r="9" spans="1:24" ht="15.75" customHeight="1" x14ac:dyDescent="0.25">
      <c r="A9" s="495"/>
      <c r="B9" s="546"/>
      <c r="C9" s="577"/>
      <c r="D9" s="579"/>
      <c r="E9" s="558"/>
      <c r="F9" s="552"/>
      <c r="G9" s="543"/>
      <c r="H9" s="12"/>
      <c r="I9" s="403" t="s">
        <v>97</v>
      </c>
      <c r="J9" s="403"/>
      <c r="K9" s="403"/>
      <c r="L9" s="560" t="s">
        <v>830</v>
      </c>
      <c r="M9" s="561"/>
      <c r="N9" s="562"/>
      <c r="X9" s="13" t="str">
        <f>IF('Matriz de Riesgos'!$AR$11="","",IF('Matriz de Riesgos'!$AR$11='Matriz Calificación'!$D$74,'Matriz de Riesgos'!$E$11,IF('Matriz de Riesgos'!$AR$11&lt;&gt;'Matriz Calificación'!$D$57,"")))</f>
        <v/>
      </c>
    </row>
    <row r="10" spans="1:24" ht="15.75" customHeight="1" x14ac:dyDescent="0.25">
      <c r="A10" s="496"/>
      <c r="B10" s="547"/>
      <c r="C10" s="577"/>
      <c r="D10" s="580"/>
      <c r="E10" s="559"/>
      <c r="F10" s="553"/>
      <c r="G10" s="544"/>
      <c r="H10" s="12"/>
      <c r="I10" s="403"/>
      <c r="J10" s="403"/>
      <c r="K10" s="403"/>
      <c r="L10" s="563"/>
      <c r="M10" s="564"/>
      <c r="N10" s="565"/>
    </row>
    <row r="11" spans="1:24" ht="15.75" customHeight="1" x14ac:dyDescent="0.25">
      <c r="A11" s="494" t="s">
        <v>831</v>
      </c>
      <c r="B11" s="545">
        <v>2</v>
      </c>
      <c r="C11" s="572">
        <v>21</v>
      </c>
      <c r="D11" s="557">
        <v>22</v>
      </c>
      <c r="E11" s="557">
        <v>23</v>
      </c>
      <c r="F11" s="551">
        <v>24</v>
      </c>
      <c r="G11" s="542">
        <v>25</v>
      </c>
      <c r="H11" s="12"/>
      <c r="I11" s="385" t="s">
        <v>99</v>
      </c>
      <c r="J11" s="385"/>
      <c r="K11" s="385"/>
      <c r="L11" s="560" t="s">
        <v>832</v>
      </c>
      <c r="M11" s="561"/>
      <c r="N11" s="562"/>
    </row>
    <row r="12" spans="1:24" ht="15.75" customHeight="1" x14ac:dyDescent="0.25">
      <c r="A12" s="495"/>
      <c r="B12" s="546"/>
      <c r="C12" s="573"/>
      <c r="D12" s="558"/>
      <c r="E12" s="558"/>
      <c r="F12" s="552"/>
      <c r="G12" s="543"/>
      <c r="H12" s="12"/>
      <c r="I12" s="385"/>
      <c r="J12" s="385"/>
      <c r="K12" s="385"/>
      <c r="L12" s="563"/>
      <c r="M12" s="564"/>
      <c r="N12" s="565"/>
    </row>
    <row r="13" spans="1:24" ht="15.75" customHeight="1" x14ac:dyDescent="0.25">
      <c r="A13" s="496"/>
      <c r="B13" s="547"/>
      <c r="C13" s="574"/>
      <c r="D13" s="559"/>
      <c r="E13" s="559"/>
      <c r="F13" s="553"/>
      <c r="G13" s="544"/>
      <c r="H13" s="12"/>
      <c r="I13" s="407" t="s">
        <v>101</v>
      </c>
      <c r="J13" s="407"/>
      <c r="K13" s="407"/>
      <c r="L13" s="566" t="s">
        <v>833</v>
      </c>
      <c r="M13" s="567"/>
      <c r="N13" s="568"/>
    </row>
    <row r="14" spans="1:24" ht="15.75" customHeight="1" x14ac:dyDescent="0.25">
      <c r="A14" s="494" t="s">
        <v>834</v>
      </c>
      <c r="B14" s="545">
        <v>3</v>
      </c>
      <c r="C14" s="557">
        <v>31</v>
      </c>
      <c r="D14" s="557">
        <v>32</v>
      </c>
      <c r="E14" s="557">
        <v>33</v>
      </c>
      <c r="F14" s="551">
        <v>34</v>
      </c>
      <c r="G14" s="542">
        <v>35</v>
      </c>
      <c r="H14" s="12"/>
      <c r="I14" s="407"/>
      <c r="J14" s="407"/>
      <c r="K14" s="407"/>
      <c r="L14" s="569"/>
      <c r="M14" s="570"/>
      <c r="N14" s="571"/>
    </row>
    <row r="15" spans="1:24" ht="15.75" customHeight="1" x14ac:dyDescent="0.25">
      <c r="A15" s="495"/>
      <c r="B15" s="546"/>
      <c r="C15" s="558"/>
      <c r="D15" s="558"/>
      <c r="E15" s="558"/>
      <c r="F15" s="552"/>
      <c r="G15" s="543"/>
      <c r="H15" s="12"/>
      <c r="I15" s="408" t="s">
        <v>103</v>
      </c>
      <c r="J15" s="408"/>
      <c r="K15" s="408"/>
      <c r="L15" s="566" t="s">
        <v>835</v>
      </c>
      <c r="M15" s="567"/>
      <c r="N15" s="568"/>
    </row>
    <row r="16" spans="1:24" ht="15.75" customHeight="1" x14ac:dyDescent="0.25">
      <c r="A16" s="496"/>
      <c r="B16" s="547"/>
      <c r="C16" s="559"/>
      <c r="D16" s="559"/>
      <c r="E16" s="559"/>
      <c r="F16" s="553"/>
      <c r="G16" s="544"/>
      <c r="H16" s="12"/>
      <c r="I16" s="408"/>
      <c r="J16" s="408"/>
      <c r="K16" s="408"/>
      <c r="L16" s="569"/>
      <c r="M16" s="570"/>
      <c r="N16" s="571"/>
    </row>
    <row r="17" spans="1:14" ht="15.75" customHeight="1" x14ac:dyDescent="0.25">
      <c r="A17" s="494" t="s">
        <v>836</v>
      </c>
      <c r="B17" s="545">
        <v>4</v>
      </c>
      <c r="C17" s="554">
        <v>41</v>
      </c>
      <c r="D17" s="557">
        <v>42</v>
      </c>
      <c r="E17" s="548">
        <v>43</v>
      </c>
      <c r="F17" s="551">
        <v>44</v>
      </c>
      <c r="G17" s="542">
        <v>45</v>
      </c>
      <c r="H17" s="12"/>
      <c r="J17" s="12"/>
      <c r="L17" s="12"/>
      <c r="M17" s="12"/>
      <c r="N17" s="12"/>
    </row>
    <row r="18" spans="1:14" ht="15.75" customHeight="1" x14ac:dyDescent="0.25">
      <c r="A18" s="495"/>
      <c r="B18" s="546"/>
      <c r="C18" s="555"/>
      <c r="D18" s="558"/>
      <c r="E18" s="549"/>
      <c r="F18" s="552"/>
      <c r="G18" s="543"/>
      <c r="H18" s="12"/>
      <c r="I18" s="12"/>
      <c r="J18" s="12"/>
      <c r="K18" s="12"/>
      <c r="L18" s="12"/>
      <c r="M18" s="12"/>
      <c r="N18" s="12"/>
    </row>
    <row r="19" spans="1:14" ht="15.75" customHeight="1" x14ac:dyDescent="0.25">
      <c r="A19" s="496"/>
      <c r="B19" s="547"/>
      <c r="C19" s="556"/>
      <c r="D19" s="559"/>
      <c r="E19" s="550"/>
      <c r="F19" s="553"/>
      <c r="G19" s="544"/>
      <c r="H19" s="12"/>
      <c r="I19" s="12"/>
      <c r="J19" s="12"/>
      <c r="K19" s="12"/>
      <c r="L19" s="12"/>
      <c r="M19" s="12"/>
      <c r="N19" s="12"/>
    </row>
    <row r="20" spans="1:14" ht="15.75" customHeight="1" x14ac:dyDescent="0.25">
      <c r="A20" s="494" t="s">
        <v>837</v>
      </c>
      <c r="B20" s="545">
        <v>5</v>
      </c>
      <c r="C20" s="548">
        <v>51</v>
      </c>
      <c r="D20" s="548">
        <v>52</v>
      </c>
      <c r="E20" s="548">
        <v>53</v>
      </c>
      <c r="F20" s="551">
        <v>54</v>
      </c>
      <c r="G20" s="542">
        <v>55</v>
      </c>
      <c r="H20" s="12"/>
      <c r="I20" s="12"/>
      <c r="J20" s="12"/>
      <c r="K20" s="12"/>
      <c r="L20" s="12"/>
      <c r="M20" s="12"/>
      <c r="N20" s="12"/>
    </row>
    <row r="21" spans="1:14" ht="15.75" customHeight="1" x14ac:dyDescent="0.25">
      <c r="A21" s="495"/>
      <c r="B21" s="546"/>
      <c r="C21" s="549"/>
      <c r="D21" s="549"/>
      <c r="E21" s="549"/>
      <c r="F21" s="552"/>
      <c r="G21" s="543"/>
      <c r="H21" s="12"/>
      <c r="I21" s="12"/>
      <c r="J21" s="12"/>
      <c r="K21" s="12"/>
      <c r="L21" s="12"/>
      <c r="M21" s="12"/>
      <c r="N21" s="12"/>
    </row>
    <row r="22" spans="1:14" ht="15.75" customHeight="1" x14ac:dyDescent="0.25">
      <c r="A22" s="496"/>
      <c r="B22" s="547"/>
      <c r="C22" s="550"/>
      <c r="D22" s="550"/>
      <c r="E22" s="550"/>
      <c r="F22" s="553"/>
      <c r="G22" s="544"/>
      <c r="H22" s="12"/>
      <c r="I22" s="12"/>
      <c r="J22" s="12"/>
      <c r="K22" s="12"/>
      <c r="L22" s="12"/>
      <c r="M22" s="12"/>
      <c r="N22" s="12"/>
    </row>
    <row r="49" spans="2:13" x14ac:dyDescent="0.25">
      <c r="F49" s="13" t="s">
        <v>97</v>
      </c>
    </row>
    <row r="50" spans="2:13" x14ac:dyDescent="0.25">
      <c r="F50" s="13" t="s">
        <v>99</v>
      </c>
    </row>
    <row r="51" spans="2:13" x14ac:dyDescent="0.25">
      <c r="F51" s="13" t="s">
        <v>101</v>
      </c>
    </row>
    <row r="52" spans="2:13" x14ac:dyDescent="0.25">
      <c r="F52" s="13" t="s">
        <v>103</v>
      </c>
    </row>
    <row r="53" spans="2:13" x14ac:dyDescent="0.25">
      <c r="E53" s="140" t="s">
        <v>838</v>
      </c>
      <c r="G53" s="13" t="s">
        <v>839</v>
      </c>
      <c r="H53" s="13" t="s">
        <v>840</v>
      </c>
    </row>
    <row r="54" spans="2:13" ht="15.75" customHeight="1" x14ac:dyDescent="0.25">
      <c r="B54" s="120"/>
      <c r="C54" s="23">
        <v>2020</v>
      </c>
      <c r="D54" s="23" t="s">
        <v>841</v>
      </c>
      <c r="E54" s="63" t="s">
        <v>435</v>
      </c>
      <c r="F54" s="13" t="s">
        <v>842</v>
      </c>
      <c r="G54" s="66" t="s">
        <v>435</v>
      </c>
      <c r="H54" s="99" t="s">
        <v>436</v>
      </c>
    </row>
    <row r="55" spans="2:13" x14ac:dyDescent="0.25">
      <c r="B55" s="120"/>
      <c r="C55" s="23">
        <v>2040</v>
      </c>
      <c r="D55" s="23" t="s">
        <v>843</v>
      </c>
      <c r="E55" s="63" t="s">
        <v>435</v>
      </c>
      <c r="F55" s="13" t="s">
        <v>842</v>
      </c>
      <c r="G55" s="66" t="s">
        <v>435</v>
      </c>
      <c r="H55" s="99" t="s">
        <v>436</v>
      </c>
      <c r="L55"/>
      <c r="M55" s="23" t="s">
        <v>97</v>
      </c>
    </row>
    <row r="56" spans="2:13" x14ac:dyDescent="0.25">
      <c r="B56" s="120"/>
      <c r="C56" s="23">
        <v>4020</v>
      </c>
      <c r="D56" s="23" t="s">
        <v>844</v>
      </c>
      <c r="E56" s="63" t="s">
        <v>435</v>
      </c>
      <c r="F56" s="13" t="s">
        <v>842</v>
      </c>
      <c r="G56" s="66" t="s">
        <v>435</v>
      </c>
      <c r="H56" s="99" t="s">
        <v>436</v>
      </c>
      <c r="M56" s="24" t="s">
        <v>99</v>
      </c>
    </row>
    <row r="57" spans="2:13" ht="15.75" customHeight="1" x14ac:dyDescent="0.25">
      <c r="B57" s="120"/>
      <c r="C57" s="24">
        <v>2060</v>
      </c>
      <c r="D57" s="24" t="s">
        <v>845</v>
      </c>
      <c r="E57" s="63" t="s">
        <v>443</v>
      </c>
      <c r="F57" s="13" t="s">
        <v>846</v>
      </c>
      <c r="G57" s="66" t="s">
        <v>443</v>
      </c>
      <c r="H57" s="99" t="s">
        <v>444</v>
      </c>
      <c r="L57"/>
      <c r="M57" s="25" t="s">
        <v>101</v>
      </c>
    </row>
    <row r="58" spans="2:13" x14ac:dyDescent="0.25">
      <c r="B58" s="120"/>
      <c r="C58" s="24">
        <v>4040</v>
      </c>
      <c r="D58" s="24" t="s">
        <v>847</v>
      </c>
      <c r="E58" s="63" t="s">
        <v>443</v>
      </c>
      <c r="F58" s="13" t="s">
        <v>846</v>
      </c>
      <c r="G58" s="66" t="s">
        <v>443</v>
      </c>
      <c r="H58" s="99" t="s">
        <v>444</v>
      </c>
      <c r="M58" s="26" t="s">
        <v>103</v>
      </c>
    </row>
    <row r="59" spans="2:13" x14ac:dyDescent="0.25">
      <c r="B59" s="120"/>
      <c r="C59" s="24">
        <v>4060</v>
      </c>
      <c r="D59" s="24" t="s">
        <v>848</v>
      </c>
      <c r="E59" s="63" t="s">
        <v>443</v>
      </c>
      <c r="F59" s="13" t="s">
        <v>846</v>
      </c>
      <c r="G59" s="66" t="s">
        <v>443</v>
      </c>
      <c r="H59" s="99" t="s">
        <v>444</v>
      </c>
    </row>
    <row r="60" spans="2:13" x14ac:dyDescent="0.25">
      <c r="B60" s="120"/>
      <c r="C60" s="24">
        <v>6020</v>
      </c>
      <c r="D60" s="24" t="s">
        <v>849</v>
      </c>
      <c r="E60" s="63" t="s">
        <v>443</v>
      </c>
      <c r="F60" s="13" t="s">
        <v>846</v>
      </c>
      <c r="G60" s="66" t="s">
        <v>443</v>
      </c>
      <c r="H60" s="99" t="s">
        <v>444</v>
      </c>
    </row>
    <row r="61" spans="2:13" x14ac:dyDescent="0.25">
      <c r="B61" s="120"/>
      <c r="C61" s="24">
        <v>6040</v>
      </c>
      <c r="D61" s="24" t="s">
        <v>850</v>
      </c>
      <c r="E61" s="63" t="s">
        <v>443</v>
      </c>
      <c r="F61" s="13" t="s">
        <v>846</v>
      </c>
      <c r="G61" s="66" t="s">
        <v>443</v>
      </c>
      <c r="H61" s="99" t="s">
        <v>444</v>
      </c>
    </row>
    <row r="62" spans="2:13" x14ac:dyDescent="0.25">
      <c r="B62" s="120"/>
      <c r="C62" s="24">
        <v>6060</v>
      </c>
      <c r="D62" s="24" t="s">
        <v>851</v>
      </c>
      <c r="E62" s="63" t="s">
        <v>443</v>
      </c>
      <c r="F62" s="13" t="s">
        <v>846</v>
      </c>
      <c r="G62" s="66" t="s">
        <v>443</v>
      </c>
      <c r="H62" s="99" t="s">
        <v>444</v>
      </c>
    </row>
    <row r="63" spans="2:13" x14ac:dyDescent="0.25">
      <c r="B63" s="120"/>
      <c r="C63" s="24">
        <v>8020</v>
      </c>
      <c r="D63" s="24" t="s">
        <v>852</v>
      </c>
      <c r="E63" s="63" t="s">
        <v>443</v>
      </c>
      <c r="F63" s="13" t="s">
        <v>846</v>
      </c>
      <c r="G63" s="66" t="s">
        <v>443</v>
      </c>
      <c r="H63" s="99" t="s">
        <v>444</v>
      </c>
    </row>
    <row r="64" spans="2:13" x14ac:dyDescent="0.25">
      <c r="B64" s="120"/>
      <c r="C64" s="24">
        <v>8040</v>
      </c>
      <c r="D64" s="24" t="s">
        <v>853</v>
      </c>
      <c r="E64" s="63" t="s">
        <v>443</v>
      </c>
      <c r="F64" s="13" t="s">
        <v>846</v>
      </c>
      <c r="G64" s="66" t="s">
        <v>443</v>
      </c>
      <c r="H64" s="99" t="s">
        <v>444</v>
      </c>
    </row>
    <row r="65" spans="2:12" ht="15.75" customHeight="1" x14ac:dyDescent="0.25">
      <c r="B65" s="120"/>
      <c r="C65" s="25">
        <v>2080</v>
      </c>
      <c r="D65" s="25" t="s">
        <v>854</v>
      </c>
      <c r="E65" s="63" t="s">
        <v>855</v>
      </c>
      <c r="F65" s="13" t="s">
        <v>856</v>
      </c>
      <c r="G65" s="66" t="s">
        <v>855</v>
      </c>
      <c r="H65" s="99" t="s">
        <v>454</v>
      </c>
      <c r="L65"/>
    </row>
    <row r="66" spans="2:12" x14ac:dyDescent="0.25">
      <c r="B66" s="120"/>
      <c r="C66" s="25">
        <v>4080</v>
      </c>
      <c r="D66" s="25" t="s">
        <v>857</v>
      </c>
      <c r="E66" s="63" t="s">
        <v>855</v>
      </c>
      <c r="F66" s="13" t="s">
        <v>856</v>
      </c>
      <c r="G66" s="66" t="s">
        <v>855</v>
      </c>
      <c r="H66" s="99" t="s">
        <v>454</v>
      </c>
    </row>
    <row r="67" spans="2:12" x14ac:dyDescent="0.25">
      <c r="B67" s="120"/>
      <c r="C67" s="25">
        <v>6080</v>
      </c>
      <c r="D67" s="25" t="s">
        <v>858</v>
      </c>
      <c r="E67" s="63" t="s">
        <v>855</v>
      </c>
      <c r="F67" s="13" t="s">
        <v>856</v>
      </c>
      <c r="G67" s="66" t="s">
        <v>855</v>
      </c>
      <c r="H67" s="99" t="s">
        <v>454</v>
      </c>
    </row>
    <row r="68" spans="2:12" x14ac:dyDescent="0.25">
      <c r="B68" s="120"/>
      <c r="C68" s="25">
        <v>8060</v>
      </c>
      <c r="D68" s="25" t="s">
        <v>859</v>
      </c>
      <c r="E68" s="63" t="s">
        <v>855</v>
      </c>
      <c r="F68" s="13" t="s">
        <v>856</v>
      </c>
      <c r="G68" s="66" t="s">
        <v>855</v>
      </c>
      <c r="H68" s="99" t="s">
        <v>454</v>
      </c>
    </row>
    <row r="69" spans="2:12" x14ac:dyDescent="0.25">
      <c r="B69" s="120"/>
      <c r="C69" s="25">
        <v>8080</v>
      </c>
      <c r="D69" s="25" t="s">
        <v>860</v>
      </c>
      <c r="E69" s="63" t="s">
        <v>855</v>
      </c>
      <c r="F69" s="13" t="s">
        <v>856</v>
      </c>
      <c r="G69" s="66" t="s">
        <v>855</v>
      </c>
      <c r="H69" s="99" t="s">
        <v>454</v>
      </c>
    </row>
    <row r="70" spans="2:12" ht="15.75" customHeight="1" x14ac:dyDescent="0.25">
      <c r="B70" s="120"/>
      <c r="C70" s="25">
        <v>10020</v>
      </c>
      <c r="D70" s="25" t="s">
        <v>861</v>
      </c>
      <c r="E70" s="63" t="s">
        <v>855</v>
      </c>
      <c r="F70" s="13" t="s">
        <v>856</v>
      </c>
      <c r="G70" s="66" t="s">
        <v>855</v>
      </c>
      <c r="H70" s="99" t="s">
        <v>454</v>
      </c>
    </row>
    <row r="71" spans="2:12" ht="15.75" customHeight="1" x14ac:dyDescent="0.25">
      <c r="B71" s="120"/>
      <c r="C71" s="25">
        <v>10040</v>
      </c>
      <c r="D71" s="25" t="s">
        <v>862</v>
      </c>
      <c r="E71" s="63" t="s">
        <v>855</v>
      </c>
      <c r="F71" s="13" t="s">
        <v>856</v>
      </c>
      <c r="G71" s="66" t="s">
        <v>855</v>
      </c>
      <c r="H71" s="99" t="s">
        <v>454</v>
      </c>
    </row>
    <row r="72" spans="2:12" ht="15.75" customHeight="1" x14ac:dyDescent="0.25">
      <c r="B72" s="120"/>
      <c r="C72" s="25">
        <v>10060</v>
      </c>
      <c r="D72" s="25" t="s">
        <v>863</v>
      </c>
      <c r="E72" s="63" t="s">
        <v>855</v>
      </c>
      <c r="F72" s="13" t="s">
        <v>856</v>
      </c>
      <c r="G72" s="66" t="s">
        <v>855</v>
      </c>
      <c r="H72" s="99" t="s">
        <v>454</v>
      </c>
    </row>
    <row r="73" spans="2:12" ht="15.75" customHeight="1" x14ac:dyDescent="0.25">
      <c r="B73" s="120"/>
      <c r="C73" s="25">
        <v>10080</v>
      </c>
      <c r="D73" s="25" t="s">
        <v>864</v>
      </c>
      <c r="E73" s="63" t="s">
        <v>855</v>
      </c>
      <c r="F73" s="13" t="s">
        <v>856</v>
      </c>
      <c r="G73" s="66" t="s">
        <v>855</v>
      </c>
      <c r="H73" s="99" t="s">
        <v>454</v>
      </c>
    </row>
    <row r="74" spans="2:12" ht="15.75" customHeight="1" x14ac:dyDescent="0.25">
      <c r="B74" s="120"/>
      <c r="C74" s="26">
        <v>20100</v>
      </c>
      <c r="D74" s="26" t="s">
        <v>865</v>
      </c>
      <c r="E74" s="63" t="s">
        <v>104</v>
      </c>
      <c r="F74" s="13" t="s">
        <v>856</v>
      </c>
      <c r="G74" s="66" t="s">
        <v>104</v>
      </c>
      <c r="H74" s="99" t="s">
        <v>459</v>
      </c>
      <c r="L74"/>
    </row>
    <row r="75" spans="2:12" ht="15.75" customHeight="1" x14ac:dyDescent="0.25">
      <c r="B75" s="120"/>
      <c r="C75" s="26">
        <v>40100</v>
      </c>
      <c r="D75" s="26" t="s">
        <v>866</v>
      </c>
      <c r="E75" s="63" t="s">
        <v>104</v>
      </c>
      <c r="F75" s="13" t="s">
        <v>856</v>
      </c>
      <c r="G75" s="66" t="s">
        <v>104</v>
      </c>
      <c r="H75" s="99" t="s">
        <v>459</v>
      </c>
    </row>
    <row r="76" spans="2:12" ht="15.75" customHeight="1" x14ac:dyDescent="0.25">
      <c r="B76" s="120"/>
      <c r="C76" s="26">
        <v>60100</v>
      </c>
      <c r="D76" s="26" t="s">
        <v>867</v>
      </c>
      <c r="E76" s="63" t="s">
        <v>104</v>
      </c>
      <c r="F76" s="13" t="s">
        <v>856</v>
      </c>
      <c r="G76" s="66" t="s">
        <v>104</v>
      </c>
      <c r="H76" s="99" t="s">
        <v>459</v>
      </c>
    </row>
    <row r="77" spans="2:12" ht="15.75" customHeight="1" x14ac:dyDescent="0.25">
      <c r="C77" s="26">
        <v>80100</v>
      </c>
      <c r="D77" s="26" t="s">
        <v>868</v>
      </c>
      <c r="E77" s="63" t="s">
        <v>104</v>
      </c>
      <c r="F77" s="13" t="s">
        <v>856</v>
      </c>
      <c r="G77" s="66" t="s">
        <v>104</v>
      </c>
      <c r="H77" s="99" t="s">
        <v>459</v>
      </c>
    </row>
    <row r="78" spans="2:12" ht="15.75" customHeight="1" x14ac:dyDescent="0.25">
      <c r="C78" s="26">
        <v>100100</v>
      </c>
      <c r="D78" s="26" t="s">
        <v>869</v>
      </c>
      <c r="E78" s="63" t="s">
        <v>104</v>
      </c>
      <c r="F78" s="13" t="s">
        <v>856</v>
      </c>
      <c r="G78" s="66" t="s">
        <v>104</v>
      </c>
      <c r="H78" s="99" t="s">
        <v>459</v>
      </c>
    </row>
  </sheetData>
  <mergeCells count="49">
    <mergeCell ref="A2:N3"/>
    <mergeCell ref="A5:B5"/>
    <mergeCell ref="C5:G5"/>
    <mergeCell ref="A6:B7"/>
    <mergeCell ref="A8:A10"/>
    <mergeCell ref="B8:B10"/>
    <mergeCell ref="C8:C10"/>
    <mergeCell ref="D8:D10"/>
    <mergeCell ref="E8:E10"/>
    <mergeCell ref="F8:F10"/>
    <mergeCell ref="G8:G10"/>
    <mergeCell ref="I8:K8"/>
    <mergeCell ref="L8:N8"/>
    <mergeCell ref="I9:K10"/>
    <mergeCell ref="L9:N10"/>
    <mergeCell ref="A11:A13"/>
    <mergeCell ref="B11:B13"/>
    <mergeCell ref="C11:C13"/>
    <mergeCell ref="D11:D13"/>
    <mergeCell ref="E11:E13"/>
    <mergeCell ref="F14:F16"/>
    <mergeCell ref="F11:F13"/>
    <mergeCell ref="G11:G13"/>
    <mergeCell ref="I11:K12"/>
    <mergeCell ref="L11:N12"/>
    <mergeCell ref="I13:K14"/>
    <mergeCell ref="L13:N14"/>
    <mergeCell ref="G14:G16"/>
    <mergeCell ref="I15:K16"/>
    <mergeCell ref="L15:N16"/>
    <mergeCell ref="A14:A16"/>
    <mergeCell ref="B14:B16"/>
    <mergeCell ref="C14:C16"/>
    <mergeCell ref="D14:D16"/>
    <mergeCell ref="E14:E16"/>
    <mergeCell ref="G17:G19"/>
    <mergeCell ref="A20:A22"/>
    <mergeCell ref="B20:B22"/>
    <mergeCell ref="C20:C22"/>
    <mergeCell ref="D20:D22"/>
    <mergeCell ref="E20:E22"/>
    <mergeCell ref="F20:F22"/>
    <mergeCell ref="G20:G22"/>
    <mergeCell ref="A17:A19"/>
    <mergeCell ref="B17:B19"/>
    <mergeCell ref="C17:C19"/>
    <mergeCell ref="D17:D19"/>
    <mergeCell ref="E17:E19"/>
    <mergeCell ref="F17:F19"/>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J7"/>
  <sheetViews>
    <sheetView showGridLines="0" zoomScaleNormal="100" workbookViewId="0">
      <selection activeCell="B11" sqref="B11"/>
    </sheetView>
  </sheetViews>
  <sheetFormatPr baseColWidth="10" defaultColWidth="11.42578125" defaultRowHeight="15" x14ac:dyDescent="0.25"/>
  <cols>
    <col min="3" max="3" width="13.28515625" customWidth="1"/>
    <col min="10" max="10" width="13.7109375" customWidth="1"/>
  </cols>
  <sheetData>
    <row r="1" spans="2:10" ht="30" customHeight="1" x14ac:dyDescent="0.25">
      <c r="B1" s="220"/>
      <c r="C1" s="220"/>
      <c r="D1" s="221" t="s">
        <v>0</v>
      </c>
      <c r="E1" s="221"/>
      <c r="F1" s="221"/>
      <c r="G1" s="221"/>
      <c r="H1" s="221"/>
      <c r="I1" s="221"/>
      <c r="J1" s="35" t="s">
        <v>1</v>
      </c>
    </row>
    <row r="2" spans="2:10" ht="30" customHeight="1" x14ac:dyDescent="0.25">
      <c r="B2" s="220"/>
      <c r="C2" s="220"/>
      <c r="D2" s="221" t="s">
        <v>2</v>
      </c>
      <c r="E2" s="221"/>
      <c r="F2" s="221"/>
      <c r="G2" s="221"/>
      <c r="H2" s="221"/>
      <c r="I2" s="221"/>
      <c r="J2" s="35" t="s">
        <v>3</v>
      </c>
    </row>
    <row r="4" spans="2:10" x14ac:dyDescent="0.25">
      <c r="B4" s="589" t="s">
        <v>870</v>
      </c>
      <c r="C4" s="589"/>
      <c r="D4" s="589"/>
      <c r="E4" s="589"/>
      <c r="F4" s="589"/>
      <c r="G4" s="589"/>
      <c r="H4" s="589"/>
      <c r="I4" s="589"/>
      <c r="J4" s="589"/>
    </row>
    <row r="5" spans="2:10" ht="15.75" customHeight="1" x14ac:dyDescent="0.25">
      <c r="B5" s="37" t="s">
        <v>871</v>
      </c>
      <c r="C5" s="590" t="s">
        <v>872</v>
      </c>
      <c r="D5" s="591"/>
      <c r="E5" s="592" t="s">
        <v>873</v>
      </c>
      <c r="F5" s="593"/>
      <c r="G5" s="593"/>
      <c r="H5" s="593"/>
      <c r="I5" s="593"/>
      <c r="J5" s="594"/>
    </row>
    <row r="6" spans="2:10" ht="25.5" customHeight="1" x14ac:dyDescent="0.25">
      <c r="B6" s="34">
        <v>2</v>
      </c>
      <c r="C6" s="587" t="s">
        <v>874</v>
      </c>
      <c r="D6" s="587"/>
      <c r="E6" s="581" t="s">
        <v>875</v>
      </c>
      <c r="F6" s="582"/>
      <c r="G6" s="582"/>
      <c r="H6" s="582"/>
      <c r="I6" s="582"/>
      <c r="J6" s="583"/>
    </row>
    <row r="7" spans="2:10" ht="40.5" customHeight="1" x14ac:dyDescent="0.25">
      <c r="B7" s="36">
        <v>3</v>
      </c>
      <c r="C7" s="588" t="s">
        <v>877</v>
      </c>
      <c r="D7" s="588"/>
      <c r="E7" s="584" t="s">
        <v>876</v>
      </c>
      <c r="F7" s="585"/>
      <c r="G7" s="585"/>
      <c r="H7" s="585"/>
      <c r="I7" s="585"/>
      <c r="J7" s="586"/>
    </row>
  </sheetData>
  <mergeCells count="10">
    <mergeCell ref="E6:J6"/>
    <mergeCell ref="E7:J7"/>
    <mergeCell ref="C6:D6"/>
    <mergeCell ref="C7:D7"/>
    <mergeCell ref="B1:C2"/>
    <mergeCell ref="D1:I1"/>
    <mergeCell ref="D2:I2"/>
    <mergeCell ref="B4:J4"/>
    <mergeCell ref="C5:D5"/>
    <mergeCell ref="E5:J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9"/>
  </sheetPr>
  <dimension ref="B2:BF641"/>
  <sheetViews>
    <sheetView showGridLines="0" tabSelected="1" topLeftCell="A2" zoomScale="85" zoomScaleNormal="85" workbookViewId="0">
      <pane xSplit="1" ySplit="9" topLeftCell="B216" activePane="bottomRight" state="frozen"/>
      <selection activeCell="A2" sqref="A2"/>
      <selection pane="topRight" activeCell="B2" sqref="B2"/>
      <selection pane="bottomLeft" activeCell="A11" sqref="A11"/>
      <selection pane="bottomRight" activeCell="AX222" sqref="AX222"/>
    </sheetView>
  </sheetViews>
  <sheetFormatPr baseColWidth="10" defaultColWidth="11.42578125" defaultRowHeight="15" x14ac:dyDescent="0.25"/>
  <cols>
    <col min="1" max="1" width="6.85546875" style="1" customWidth="1"/>
    <col min="2" max="2" width="30.85546875" style="1" customWidth="1"/>
    <col min="3" max="3" width="29.140625" style="1" customWidth="1"/>
    <col min="4" max="4" width="10.140625" style="1" customWidth="1"/>
    <col min="5" max="5" width="5.7109375" style="1" customWidth="1"/>
    <col min="6" max="6" width="22.42578125" style="1" customWidth="1"/>
    <col min="7" max="7" width="31.7109375" style="1" customWidth="1"/>
    <col min="8" max="8" width="25.85546875" style="1" customWidth="1"/>
    <col min="9" max="9" width="28.5703125" style="10" customWidth="1"/>
    <col min="10" max="10" width="42.5703125" style="1" customWidth="1"/>
    <col min="11" max="11" width="37.7109375" style="1" customWidth="1"/>
    <col min="12" max="13" width="12.140625" style="1" customWidth="1"/>
    <col min="14" max="14" width="13.7109375" style="1" customWidth="1"/>
    <col min="15" max="15" width="8.28515625" style="28" customWidth="1"/>
    <col min="16" max="16" width="11.42578125" style="1" customWidth="1"/>
    <col min="17" max="17" width="9.42578125" style="1" customWidth="1"/>
    <col min="18" max="19" width="9.42578125" style="1" hidden="1" customWidth="1"/>
    <col min="20" max="20" width="9.5703125" style="1" hidden="1" customWidth="1"/>
    <col min="21" max="22" width="8" style="1" customWidth="1"/>
    <col min="23" max="23" width="5.7109375" style="45" customWidth="1"/>
    <col min="24" max="24" width="89.5703125" style="45" customWidth="1"/>
    <col min="25" max="25" width="20.85546875" style="45" customWidth="1"/>
    <col min="26" max="26" width="59.5703125" style="46" bestFit="1" customWidth="1"/>
    <col min="27" max="27" width="5.7109375" style="45" customWidth="1"/>
    <col min="28" max="28" width="10.7109375" style="46" customWidth="1"/>
    <col min="29" max="29" width="5.7109375" style="45" customWidth="1"/>
    <col min="30" max="30" width="10.7109375" style="46" customWidth="1"/>
    <col min="31" max="31" width="8" style="46" customWidth="1"/>
    <col min="32" max="32" width="5.42578125" style="46" customWidth="1"/>
    <col min="33" max="33" width="8.85546875" style="46" customWidth="1"/>
    <col min="34" max="34" width="5.42578125" style="46" customWidth="1"/>
    <col min="35" max="35" width="10.7109375" style="46" bestFit="1" customWidth="1"/>
    <col min="36" max="37" width="8.140625" style="46" hidden="1" customWidth="1"/>
    <col min="38" max="38" width="11.42578125" style="46" customWidth="1"/>
    <col min="39" max="39" width="8.140625" style="46" customWidth="1"/>
    <col min="40" max="43" width="8.140625" style="46" hidden="1" customWidth="1"/>
    <col min="44" max="45" width="7.140625" style="46" customWidth="1"/>
    <col min="46" max="46" width="20" style="45" customWidth="1"/>
    <col min="47" max="47" width="60.140625" style="47" bestFit="1" customWidth="1"/>
    <col min="48" max="48" width="20.7109375" style="27" bestFit="1" customWidth="1"/>
    <col min="49" max="49" width="17" style="45" bestFit="1" customWidth="1"/>
    <col min="50" max="50" width="16.42578125" style="45" customWidth="1"/>
    <col min="51" max="51" width="28.85546875" style="45" bestFit="1" customWidth="1"/>
    <col min="52" max="52" width="16.140625" style="27" customWidth="1"/>
    <col min="53" max="54" width="17.85546875" style="1" customWidth="1"/>
    <col min="55" max="55" width="17.5703125" style="1" customWidth="1"/>
    <col min="56" max="58" width="22.140625" style="1" customWidth="1"/>
    <col min="59" max="16384" width="11.42578125" style="1"/>
  </cols>
  <sheetData>
    <row r="2" spans="2:58" s="17" customFormat="1" ht="25.5" customHeight="1" x14ac:dyDescent="0.25">
      <c r="B2" s="332"/>
      <c r="C2" s="333"/>
      <c r="D2" s="272" t="s">
        <v>0</v>
      </c>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4"/>
      <c r="BF2" s="35" t="s">
        <v>1</v>
      </c>
    </row>
    <row r="3" spans="2:58" s="17" customFormat="1" ht="24.75" customHeight="1" x14ac:dyDescent="0.25">
      <c r="B3" s="334"/>
      <c r="C3" s="335"/>
      <c r="D3" s="272" t="s">
        <v>2</v>
      </c>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73"/>
      <c r="BC3" s="273"/>
      <c r="BD3" s="273"/>
      <c r="BE3" s="274"/>
      <c r="BF3" s="35" t="s">
        <v>3</v>
      </c>
    </row>
    <row r="4" spans="2:58" s="17" customFormat="1" ht="5.25" customHeight="1" x14ac:dyDescent="0.25">
      <c r="B4" s="356"/>
      <c r="C4" s="356"/>
      <c r="D4" s="18"/>
      <c r="E4" s="18"/>
      <c r="F4" s="18"/>
      <c r="G4" s="18"/>
      <c r="H4" s="18"/>
      <c r="I4" s="18"/>
      <c r="J4" s="18"/>
      <c r="K4" s="18"/>
      <c r="L4" s="18"/>
      <c r="M4" s="18"/>
      <c r="N4" s="18"/>
      <c r="O4" s="19"/>
      <c r="P4" s="20"/>
      <c r="Q4" s="20"/>
      <c r="R4" s="11"/>
      <c r="S4" s="11"/>
      <c r="T4" s="11"/>
      <c r="U4" s="20"/>
      <c r="V4" s="19"/>
      <c r="W4" s="19"/>
      <c r="X4" s="19"/>
      <c r="Y4" s="19"/>
      <c r="Z4" s="18"/>
      <c r="AA4" s="19"/>
      <c r="AB4" s="18"/>
      <c r="AC4" s="19"/>
      <c r="AD4" s="18"/>
      <c r="AE4" s="18"/>
      <c r="AF4" s="18"/>
      <c r="AG4" s="18"/>
      <c r="AH4" s="18"/>
      <c r="AI4" s="18"/>
      <c r="AJ4" s="18"/>
      <c r="AK4" s="18"/>
      <c r="AL4" s="18"/>
      <c r="AM4" s="18"/>
      <c r="AN4" s="18"/>
      <c r="AO4" s="18"/>
      <c r="AP4" s="18"/>
      <c r="AQ4" s="18"/>
      <c r="AR4" s="18"/>
      <c r="AS4" s="18"/>
      <c r="AT4" s="19"/>
      <c r="AU4" s="39"/>
      <c r="AV4" s="11"/>
      <c r="AW4" s="19"/>
      <c r="AX4" s="19"/>
      <c r="AY4" s="19"/>
      <c r="AZ4" s="11"/>
    </row>
    <row r="5" spans="2:58" s="17" customFormat="1" ht="27" customHeight="1" x14ac:dyDescent="0.25">
      <c r="B5" s="279" t="s">
        <v>13</v>
      </c>
      <c r="C5" s="280"/>
      <c r="D5" s="280"/>
      <c r="E5" s="280"/>
      <c r="F5" s="280"/>
      <c r="G5" s="280"/>
      <c r="H5" s="280"/>
      <c r="I5" s="280"/>
      <c r="J5" s="280"/>
      <c r="K5" s="280"/>
      <c r="L5" s="280"/>
      <c r="M5" s="280"/>
      <c r="N5" s="281"/>
      <c r="O5" s="306" t="s">
        <v>14</v>
      </c>
      <c r="P5" s="313"/>
      <c r="Q5" s="313"/>
      <c r="R5" s="313"/>
      <c r="S5" s="313"/>
      <c r="T5" s="313"/>
      <c r="U5" s="313"/>
      <c r="V5" s="307"/>
      <c r="W5" s="329" t="s">
        <v>15</v>
      </c>
      <c r="X5" s="330"/>
      <c r="Y5" s="330"/>
      <c r="Z5" s="330"/>
      <c r="AA5" s="330"/>
      <c r="AB5" s="330"/>
      <c r="AC5" s="330"/>
      <c r="AD5" s="330"/>
      <c r="AE5" s="330"/>
      <c r="AF5" s="330"/>
      <c r="AG5" s="330"/>
      <c r="AH5" s="330"/>
      <c r="AI5" s="331"/>
      <c r="AJ5" s="336" t="s">
        <v>16</v>
      </c>
      <c r="AK5" s="337"/>
      <c r="AL5" s="337"/>
      <c r="AM5" s="337"/>
      <c r="AN5" s="337"/>
      <c r="AO5" s="337"/>
      <c r="AP5" s="337"/>
      <c r="AQ5" s="337"/>
      <c r="AR5" s="337"/>
      <c r="AS5" s="338"/>
      <c r="AT5" s="329" t="s">
        <v>17</v>
      </c>
      <c r="AU5" s="330"/>
      <c r="AV5" s="330"/>
      <c r="AW5" s="330"/>
      <c r="AX5" s="330"/>
      <c r="AY5" s="331"/>
      <c r="AZ5" s="339" t="s">
        <v>18</v>
      </c>
      <c r="BA5" s="339"/>
      <c r="BB5" s="339"/>
      <c r="BC5" s="339"/>
      <c r="BD5" s="339"/>
      <c r="BE5" s="339"/>
      <c r="BF5" s="339"/>
    </row>
    <row r="6" spans="2:58" s="17" customFormat="1" ht="23.25" customHeight="1" x14ac:dyDescent="0.25">
      <c r="B6" s="275" t="s">
        <v>19</v>
      </c>
      <c r="C6" s="275"/>
      <c r="D6" s="275"/>
      <c r="E6" s="275"/>
      <c r="F6" s="275"/>
      <c r="G6" s="275"/>
      <c r="H6" s="275"/>
      <c r="I6" s="275"/>
      <c r="J6" s="275"/>
      <c r="K6" s="275"/>
      <c r="L6" s="275"/>
      <c r="M6" s="275"/>
      <c r="N6" s="276"/>
      <c r="O6" s="340" t="s">
        <v>20</v>
      </c>
      <c r="P6" s="341"/>
      <c r="Q6" s="341"/>
      <c r="R6" s="341"/>
      <c r="S6" s="341"/>
      <c r="T6" s="341"/>
      <c r="U6" s="341"/>
      <c r="V6" s="342"/>
      <c r="W6" s="357" t="s">
        <v>21</v>
      </c>
      <c r="X6" s="358"/>
      <c r="Y6" s="358"/>
      <c r="Z6" s="358"/>
      <c r="AA6" s="358"/>
      <c r="AB6" s="358"/>
      <c r="AC6" s="358"/>
      <c r="AD6" s="358"/>
      <c r="AE6" s="358"/>
      <c r="AF6" s="358"/>
      <c r="AG6" s="358"/>
      <c r="AH6" s="358"/>
      <c r="AI6" s="359"/>
      <c r="AJ6" s="340" t="s">
        <v>22</v>
      </c>
      <c r="AK6" s="341"/>
      <c r="AL6" s="341"/>
      <c r="AM6" s="341"/>
      <c r="AN6" s="341"/>
      <c r="AO6" s="341"/>
      <c r="AP6" s="341"/>
      <c r="AQ6" s="341"/>
      <c r="AR6" s="341"/>
      <c r="AS6" s="342"/>
      <c r="AT6" s="279" t="s">
        <v>23</v>
      </c>
      <c r="AU6" s="280"/>
      <c r="AV6" s="280"/>
      <c r="AW6" s="280"/>
      <c r="AX6" s="280"/>
      <c r="AY6" s="281"/>
      <c r="AZ6" s="306" t="s">
        <v>24</v>
      </c>
      <c r="BA6" s="313"/>
      <c r="BB6" s="313"/>
      <c r="BC6" s="313"/>
      <c r="BD6" s="313"/>
      <c r="BE6" s="313"/>
      <c r="BF6" s="307"/>
    </row>
    <row r="7" spans="2:58" s="17" customFormat="1" ht="25.5" customHeight="1" x14ac:dyDescent="0.25">
      <c r="B7" s="277"/>
      <c r="C7" s="277"/>
      <c r="D7" s="277"/>
      <c r="E7" s="277"/>
      <c r="F7" s="277"/>
      <c r="G7" s="277"/>
      <c r="H7" s="277"/>
      <c r="I7" s="277"/>
      <c r="J7" s="277"/>
      <c r="K7" s="277"/>
      <c r="L7" s="277"/>
      <c r="M7" s="277"/>
      <c r="N7" s="278"/>
      <c r="O7" s="343"/>
      <c r="P7" s="344"/>
      <c r="Q7" s="344"/>
      <c r="R7" s="344"/>
      <c r="S7" s="344"/>
      <c r="T7" s="344"/>
      <c r="U7" s="344"/>
      <c r="V7" s="345"/>
      <c r="W7" s="329" t="s">
        <v>25</v>
      </c>
      <c r="X7" s="330"/>
      <c r="Y7" s="330"/>
      <c r="Z7" s="331"/>
      <c r="AA7" s="330" t="s">
        <v>26</v>
      </c>
      <c r="AB7" s="330"/>
      <c r="AC7" s="330"/>
      <c r="AD7" s="330"/>
      <c r="AE7" s="330"/>
      <c r="AF7" s="330"/>
      <c r="AG7" s="330"/>
      <c r="AH7" s="331"/>
      <c r="AI7" s="270" t="s">
        <v>27</v>
      </c>
      <c r="AJ7" s="343"/>
      <c r="AK7" s="344"/>
      <c r="AL7" s="344"/>
      <c r="AM7" s="344"/>
      <c r="AN7" s="344"/>
      <c r="AO7" s="344"/>
      <c r="AP7" s="344"/>
      <c r="AQ7" s="344"/>
      <c r="AR7" s="344"/>
      <c r="AS7" s="345"/>
      <c r="AT7" s="346" t="s">
        <v>28</v>
      </c>
      <c r="AU7" s="347"/>
      <c r="AV7" s="347"/>
      <c r="AW7" s="347"/>
      <c r="AX7" s="347"/>
      <c r="AY7" s="348"/>
      <c r="AZ7" s="340" t="s">
        <v>29</v>
      </c>
      <c r="BA7" s="341"/>
      <c r="BB7" s="342"/>
      <c r="BC7" s="340" t="s">
        <v>30</v>
      </c>
      <c r="BD7" s="341"/>
      <c r="BE7" s="341"/>
      <c r="BF7" s="342"/>
    </row>
    <row r="8" spans="2:58" s="17" customFormat="1" ht="50.25" customHeight="1" x14ac:dyDescent="0.25">
      <c r="B8" s="310" t="s">
        <v>31</v>
      </c>
      <c r="C8" s="287" t="s">
        <v>32</v>
      </c>
      <c r="D8" s="353" t="s">
        <v>33</v>
      </c>
      <c r="E8" s="310" t="s">
        <v>34</v>
      </c>
      <c r="F8" s="287" t="s">
        <v>35</v>
      </c>
      <c r="G8" s="270" t="s">
        <v>36</v>
      </c>
      <c r="H8" s="271" t="s">
        <v>37</v>
      </c>
      <c r="I8" s="271" t="s">
        <v>38</v>
      </c>
      <c r="J8" s="271" t="s">
        <v>39</v>
      </c>
      <c r="K8" s="271" t="s">
        <v>40</v>
      </c>
      <c r="L8" s="282" t="s">
        <v>41</v>
      </c>
      <c r="M8" s="283"/>
      <c r="N8" s="284"/>
      <c r="O8" s="306" t="s">
        <v>42</v>
      </c>
      <c r="P8" s="313"/>
      <c r="Q8" s="313"/>
      <c r="R8" s="313"/>
      <c r="S8" s="313"/>
      <c r="T8" s="307"/>
      <c r="U8" s="306" t="s">
        <v>43</v>
      </c>
      <c r="V8" s="307"/>
      <c r="W8" s="302" t="s">
        <v>44</v>
      </c>
      <c r="X8" s="304" t="s">
        <v>45</v>
      </c>
      <c r="Y8" s="271" t="s">
        <v>46</v>
      </c>
      <c r="Z8" s="271" t="s">
        <v>47</v>
      </c>
      <c r="AA8" s="310" t="s">
        <v>48</v>
      </c>
      <c r="AB8" s="310" t="s">
        <v>49</v>
      </c>
      <c r="AC8" s="310" t="s">
        <v>50</v>
      </c>
      <c r="AD8" s="310" t="s">
        <v>51</v>
      </c>
      <c r="AE8" s="310" t="s">
        <v>52</v>
      </c>
      <c r="AF8" s="310" t="s">
        <v>53</v>
      </c>
      <c r="AG8" s="312" t="s">
        <v>54</v>
      </c>
      <c r="AH8" s="310" t="s">
        <v>55</v>
      </c>
      <c r="AI8" s="270"/>
      <c r="AJ8" s="317" t="s">
        <v>56</v>
      </c>
      <c r="AK8" s="317" t="s">
        <v>57</v>
      </c>
      <c r="AL8" s="326" t="s">
        <v>882</v>
      </c>
      <c r="AM8" s="326" t="s">
        <v>883</v>
      </c>
      <c r="AN8" s="317" t="s">
        <v>58</v>
      </c>
      <c r="AO8" s="317" t="s">
        <v>423</v>
      </c>
      <c r="AP8" s="317" t="s">
        <v>60</v>
      </c>
      <c r="AQ8" s="317" t="s">
        <v>884</v>
      </c>
      <c r="AR8" s="326" t="s">
        <v>59</v>
      </c>
      <c r="AS8" s="326" t="s">
        <v>60</v>
      </c>
      <c r="AT8" s="349"/>
      <c r="AU8" s="350"/>
      <c r="AV8" s="350"/>
      <c r="AW8" s="350"/>
      <c r="AX8" s="350"/>
      <c r="AY8" s="351"/>
      <c r="AZ8" s="343"/>
      <c r="BA8" s="344"/>
      <c r="BB8" s="345"/>
      <c r="BC8" s="343"/>
      <c r="BD8" s="344"/>
      <c r="BE8" s="344"/>
      <c r="BF8" s="345"/>
    </row>
    <row r="9" spans="2:58" s="17" customFormat="1" ht="43.5" customHeight="1" x14ac:dyDescent="0.25">
      <c r="B9" s="311"/>
      <c r="C9" s="288"/>
      <c r="D9" s="354"/>
      <c r="E9" s="311"/>
      <c r="F9" s="288"/>
      <c r="G9" s="270"/>
      <c r="H9" s="271"/>
      <c r="I9" s="271"/>
      <c r="J9" s="271"/>
      <c r="K9" s="271"/>
      <c r="L9" s="285" t="s">
        <v>61</v>
      </c>
      <c r="M9" s="285" t="s">
        <v>62</v>
      </c>
      <c r="N9" s="285" t="s">
        <v>63</v>
      </c>
      <c r="O9" s="360" t="s">
        <v>64</v>
      </c>
      <c r="P9" s="314" t="s">
        <v>65</v>
      </c>
      <c r="Q9" s="314" t="s">
        <v>66</v>
      </c>
      <c r="R9" s="316" t="s">
        <v>67</v>
      </c>
      <c r="S9" s="316" t="s">
        <v>68</v>
      </c>
      <c r="T9" s="316" t="s">
        <v>69</v>
      </c>
      <c r="U9" s="318" t="s">
        <v>70</v>
      </c>
      <c r="V9" s="308" t="s">
        <v>71</v>
      </c>
      <c r="W9" s="303"/>
      <c r="X9" s="304"/>
      <c r="Y9" s="271"/>
      <c r="Z9" s="271"/>
      <c r="AA9" s="311"/>
      <c r="AB9" s="311"/>
      <c r="AC9" s="311"/>
      <c r="AD9" s="311"/>
      <c r="AE9" s="311"/>
      <c r="AF9" s="311"/>
      <c r="AG9" s="312"/>
      <c r="AH9" s="311"/>
      <c r="AI9" s="270"/>
      <c r="AJ9" s="323"/>
      <c r="AK9" s="323"/>
      <c r="AL9" s="327"/>
      <c r="AM9" s="327"/>
      <c r="AN9" s="323"/>
      <c r="AO9" s="323"/>
      <c r="AP9" s="323"/>
      <c r="AQ9" s="323"/>
      <c r="AR9" s="327"/>
      <c r="AS9" s="327"/>
      <c r="AT9" s="321" t="s">
        <v>72</v>
      </c>
      <c r="AU9" s="321" t="s">
        <v>73</v>
      </c>
      <c r="AV9" s="321" t="s">
        <v>74</v>
      </c>
      <c r="AW9" s="42" t="s">
        <v>75</v>
      </c>
      <c r="AX9" s="42" t="s">
        <v>76</v>
      </c>
      <c r="AY9" s="325" t="s">
        <v>77</v>
      </c>
      <c r="AZ9" s="319" t="s">
        <v>78</v>
      </c>
      <c r="BA9" s="319" t="s">
        <v>79</v>
      </c>
      <c r="BB9" s="319" t="s">
        <v>80</v>
      </c>
      <c r="BC9" s="319" t="s">
        <v>81</v>
      </c>
      <c r="BD9" s="319" t="s">
        <v>82</v>
      </c>
      <c r="BE9" s="319" t="s">
        <v>83</v>
      </c>
      <c r="BF9" s="319" t="s">
        <v>84</v>
      </c>
    </row>
    <row r="10" spans="2:58" s="17" customFormat="1" ht="52.5" customHeight="1" x14ac:dyDescent="0.25">
      <c r="B10" s="352"/>
      <c r="C10" s="289"/>
      <c r="D10" s="355"/>
      <c r="E10" s="352"/>
      <c r="F10" s="289"/>
      <c r="G10" s="270"/>
      <c r="H10" s="271"/>
      <c r="I10" s="271"/>
      <c r="J10" s="271"/>
      <c r="K10" s="271"/>
      <c r="L10" s="286"/>
      <c r="M10" s="286"/>
      <c r="N10" s="286"/>
      <c r="O10" s="361"/>
      <c r="P10" s="315"/>
      <c r="Q10" s="315"/>
      <c r="R10" s="317"/>
      <c r="S10" s="317"/>
      <c r="T10" s="317"/>
      <c r="U10" s="308"/>
      <c r="V10" s="309"/>
      <c r="W10" s="303"/>
      <c r="X10" s="305"/>
      <c r="Y10" s="287"/>
      <c r="Z10" s="287"/>
      <c r="AA10" s="311"/>
      <c r="AB10" s="311"/>
      <c r="AC10" s="311"/>
      <c r="AD10" s="311"/>
      <c r="AE10" s="311"/>
      <c r="AF10" s="311"/>
      <c r="AG10" s="302"/>
      <c r="AH10" s="311"/>
      <c r="AI10" s="310"/>
      <c r="AJ10" s="324"/>
      <c r="AK10" s="324"/>
      <c r="AL10" s="327"/>
      <c r="AM10" s="327"/>
      <c r="AN10" s="324"/>
      <c r="AO10" s="324"/>
      <c r="AP10" s="324"/>
      <c r="AQ10" s="324"/>
      <c r="AR10" s="328"/>
      <c r="AS10" s="327"/>
      <c r="AT10" s="322"/>
      <c r="AU10" s="322"/>
      <c r="AV10" s="322"/>
      <c r="AW10" s="42" t="s">
        <v>85</v>
      </c>
      <c r="AX10" s="42" t="s">
        <v>85</v>
      </c>
      <c r="AY10" s="325"/>
      <c r="AZ10" s="320"/>
      <c r="BA10" s="320"/>
      <c r="BB10" s="320"/>
      <c r="BC10" s="320"/>
      <c r="BD10" s="320"/>
      <c r="BE10" s="320"/>
      <c r="BF10" s="320"/>
    </row>
    <row r="11" spans="2:58" s="173" customFormat="1" ht="100.5" x14ac:dyDescent="0.25">
      <c r="B11" s="249" t="s">
        <v>532</v>
      </c>
      <c r="C11" s="252" t="str">
        <f>+IFERROR(VLOOKUP(B11,INF!$A$2:$B$90,2,FALSE)," ")</f>
        <v>Garantizar que las actividades de admisión de aspirantes y de registro académico se realicen de forma oportuna y confiable de acuerdo al calendario académico</v>
      </c>
      <c r="D11" s="255" t="s">
        <v>115</v>
      </c>
      <c r="E11" s="256" t="s">
        <v>654</v>
      </c>
      <c r="F11" s="257" t="s">
        <v>908</v>
      </c>
      <c r="G11" s="255" t="s">
        <v>826</v>
      </c>
      <c r="H11" s="248" t="s">
        <v>909</v>
      </c>
      <c r="I11" s="265" t="s">
        <v>910</v>
      </c>
      <c r="J11" s="259" t="str">
        <f>IF(G11&lt;&gt;"",CONCATENATE("Posibilidad de ",G11," por"," ",H11," debido a"," ",I11),"")</f>
        <v>Posibilidad de Efecto dañoso sobre recursos públicos por Perdida de cupos disponibles en los diferentes programas de pregrado ofrecidos en todas las sedes (Bucaramanga y regionales), por falta de inscritos o admitidlos desortores debido a Inconvenientes en los procesos de liquidacion y legalizacion de matricula</v>
      </c>
      <c r="K11" s="199" t="s">
        <v>911</v>
      </c>
      <c r="L11" s="260" t="s">
        <v>181</v>
      </c>
      <c r="M11" s="260" t="s">
        <v>199</v>
      </c>
      <c r="N11" s="260" t="s">
        <v>207</v>
      </c>
      <c r="O11" s="261">
        <v>10</v>
      </c>
      <c r="P11" s="263" t="str">
        <f>IF(O11="","",IF(O11&lt;=2,Probabilidad!$B$8,IF(O11&lt;=11.999,Probabilidad!$B$7,IF(O11&lt;=48,Probabilidad!$B$6,IF(O11&lt;=239.999,Probabilidad!$B$5,IF(O11&gt;=240,Probabilidad!$B$4,""))))))</f>
        <v>BAJA</v>
      </c>
      <c r="Q11" s="260" t="s">
        <v>90</v>
      </c>
      <c r="R11" s="264">
        <f>IFERROR(VLOOKUP(P11,Probabilidad!$B$4:$C$8,2,FALSE),"")</f>
        <v>40</v>
      </c>
      <c r="S11" s="264">
        <f>IFERROR(VLOOKUP(Q11,Impacto!$B$4:$C$16,2,FALSE),"")</f>
        <v>40</v>
      </c>
      <c r="T11" s="264">
        <f>IFERROR(VALUE((R11&amp;""&amp;S11))," ")</f>
        <v>4040</v>
      </c>
      <c r="U11" s="269" t="str">
        <f>IFERROR(VLOOKUP(T11,'Matriz Calificación'!$C$54:$D$78,2,FALSE)," ")</f>
        <v>MODERADA (P 40% , I 40%)</v>
      </c>
      <c r="V11" s="263" t="str">
        <f>IFERROR(VLOOKUP(T11,'Matriz Calificación'!$C$54:$F$78,3,FALSE)," ")</f>
        <v>ACEPTAR</v>
      </c>
      <c r="W11" s="200" t="s">
        <v>731</v>
      </c>
      <c r="X11" s="193" t="s">
        <v>914</v>
      </c>
      <c r="Y11" s="193" t="s">
        <v>915</v>
      </c>
      <c r="Z11" s="193" t="s">
        <v>916</v>
      </c>
      <c r="AA11" s="201" t="s">
        <v>427</v>
      </c>
      <c r="AB11" s="178">
        <f>IF(AA11=Controles!$D$5,Controles!$E$5,IF(AA11=Controles!$D$6,Controles!$E$6,IF(AA11=Controles!$D$7,Controles!$E$7," ")))</f>
        <v>0.25</v>
      </c>
      <c r="AC11" s="201" t="s">
        <v>460</v>
      </c>
      <c r="AD11" s="68">
        <f>IF(AC11=Controles!$D$8,Controles!$E$8,IF(AC11=Controles!$D$9,Controles!$E$9," "))</f>
        <v>0.15</v>
      </c>
      <c r="AE11" s="68">
        <f>+IFERROR(AB11+AD11,"")</f>
        <v>0.4</v>
      </c>
      <c r="AF11" s="201" t="s">
        <v>466</v>
      </c>
      <c r="AG11" s="201" t="s">
        <v>481</v>
      </c>
      <c r="AH11" s="201" t="s">
        <v>491</v>
      </c>
      <c r="AI11" s="100" t="str">
        <f>+IF(AA11=Controles!$D$5,Controles!$N$5,IF(AA11=Controles!$D$6,Controles!$N$6,IF(AA11=Controles!$D$7,Controles!$N$7," ")))</f>
        <v>Probabilidad</v>
      </c>
      <c r="AJ11" s="141">
        <f>IFERROR(IF(AI11=Controles!$N$5,(($R$11-($R$11*AE11))),IF(AI11=Controles!$N$7,$R$11,""))," ")</f>
        <v>24</v>
      </c>
      <c r="AK11" s="141">
        <f>IFERROR(IF(AI11=Controles!$N$7,(($S$11-($S$11*AE11))),IF(AI11=Controles!$N$5,$S$11,""))," ")</f>
        <v>40</v>
      </c>
      <c r="AL11" s="181" t="str">
        <f>IFERROR(IF(AJ11="","",IF(AJ11&lt;=20,"20",IF(AJ11&lt;=40,"40",IF(AJ11&lt;=60,"60",IF(AJ11&lt;=80,"80","100"))))),"")</f>
        <v>40</v>
      </c>
      <c r="AM11" s="181" t="str">
        <f>IFERROR(IF(AK11="","",IF(AK11&lt;=20,"20",IF(AK11&lt;=40,"40",IF(AK11&lt;=60,"60",IF(AK11&lt;=80,"80","100"))))),"")</f>
        <v>40</v>
      </c>
      <c r="AN11" s="182">
        <f>IFERROR(VALUE((AL11&amp;""&amp;AM11))," ")</f>
        <v>4040</v>
      </c>
      <c r="AO11" s="183" t="str">
        <f>IFERROR(VLOOKUP(AN11,'Matriz Calificación'!$C$54:$F$78,2,FALSE),"")</f>
        <v>MODERADA (P 40% , I 40%)</v>
      </c>
      <c r="AP11" s="184" t="str">
        <f>IFERROR(VLOOKUP(AO11,'Matriz Calificación'!$D$54:$I$78,4,FALSE)," ")</f>
        <v>ACEPTAR</v>
      </c>
      <c r="AQ11" s="245" cm="1">
        <f t="array" ref="AQ11">INDEX(AN11:AN19,COUNT(AN11:AN19))</f>
        <v>2040</v>
      </c>
      <c r="AR11" s="245" t="str">
        <f>IFERROR(VLOOKUP(AQ11,'Matriz Calificación'!$C$54:$F$78,2,FALSE),"")</f>
        <v>BAJA (P 20% , I 40%)</v>
      </c>
      <c r="AS11" s="263" t="str">
        <f>IFERROR(VLOOKUP(AR11,'Matriz Calificación'!$D$54:$I$78,4,FALSE)," ")</f>
        <v>ASUMIR</v>
      </c>
      <c r="AT11" s="268" t="str">
        <f>IFERROR(VLOOKUP(AR11,'Matriz Calificación'!$D$54:$I$78,5,FALSE)," ")</f>
        <v xml:space="preserve">NO requiere Plan de Acción  </v>
      </c>
      <c r="AU11" s="69"/>
      <c r="AV11" s="170"/>
      <c r="AW11" s="170"/>
      <c r="AX11" s="170"/>
      <c r="AY11" s="69"/>
      <c r="AZ11" s="170"/>
      <c r="BA11" s="172"/>
      <c r="BB11" s="172"/>
      <c r="BC11" s="256"/>
      <c r="BD11" s="248"/>
      <c r="BE11" s="172"/>
      <c r="BF11" s="248"/>
    </row>
    <row r="12" spans="2:58" s="173" customFormat="1" ht="61.5" x14ac:dyDescent="0.25">
      <c r="B12" s="250"/>
      <c r="C12" s="253"/>
      <c r="D12" s="255"/>
      <c r="E12" s="256"/>
      <c r="F12" s="258"/>
      <c r="G12" s="255"/>
      <c r="H12" s="248"/>
      <c r="I12" s="266"/>
      <c r="J12" s="259"/>
      <c r="K12" s="199" t="s">
        <v>912</v>
      </c>
      <c r="L12" s="260"/>
      <c r="M12" s="260"/>
      <c r="N12" s="260"/>
      <c r="O12" s="261"/>
      <c r="P12" s="263"/>
      <c r="Q12" s="260"/>
      <c r="R12" s="264"/>
      <c r="S12" s="264"/>
      <c r="T12" s="264"/>
      <c r="U12" s="269"/>
      <c r="V12" s="263"/>
      <c r="W12" s="200" t="s">
        <v>732</v>
      </c>
      <c r="X12" s="193" t="s">
        <v>917</v>
      </c>
      <c r="Y12" s="193" t="s">
        <v>918</v>
      </c>
      <c r="Z12" s="193" t="s">
        <v>919</v>
      </c>
      <c r="AA12" s="201" t="s">
        <v>445</v>
      </c>
      <c r="AB12" s="178">
        <f>IF(AA12=Controles!$D$5,Controles!$E$5,IF(AA12=Controles!$D$6,Controles!$E$6,IF(AA12=Controles!$D$7,Controles!$E$7," ")))</f>
        <v>0.1</v>
      </c>
      <c r="AC12" s="201" t="s">
        <v>460</v>
      </c>
      <c r="AD12" s="68">
        <f>IF(AC12=Controles!$D$8,Controles!$E$8,IF(AC12=Controles!$D$9,Controles!$E$9," "))</f>
        <v>0.15</v>
      </c>
      <c r="AE12" s="68">
        <f t="shared" ref="AE12:AE75" si="0">+IFERROR(AB12+AD12,"")</f>
        <v>0.25</v>
      </c>
      <c r="AF12" s="201" t="s">
        <v>464</v>
      </c>
      <c r="AG12" s="201" t="s">
        <v>481</v>
      </c>
      <c r="AH12" s="201" t="s">
        <v>489</v>
      </c>
      <c r="AI12" s="100" t="str">
        <f>+IF(AA12=Controles!$D$5,Controles!$N$5,IF(AA12=Controles!$D$6,Controles!$N$6,IF(AA12=Controles!$D$7,Controles!$N$7," ")))</f>
        <v>Impacto</v>
      </c>
      <c r="AJ12" s="141">
        <f>IFERROR(IF(AND(AI11=Controles!$N$5,AI12=Controles!$N$5),(AJ11-(+AJ11*AE12)),IF(AI12=Controles!$N$5,(R11-(+R11*AE12)),IF(AI12=Controles!$N$7,AJ11,""))),"")</f>
        <v>24</v>
      </c>
      <c r="AK12" s="141">
        <f>IFERROR(IF(AND(AI11=Controles!$N$7,AI12=Controles!$N$7),(AK11-(+AK11*AE12)),IF(AI12=Controles!$N$7,($S$11-(+$S$11*AE12)),IF(AI12=Controles!$N$5,AK11,""))),"")</f>
        <v>30</v>
      </c>
      <c r="AL12" s="181" t="str">
        <f t="shared" ref="AL12:AL19" si="1">IFERROR(IF(AJ12="","",IF(AJ12&lt;=20,"20",IF(AJ12&lt;=40,"40",IF(AJ12&lt;=60,"60",IF(AJ12&lt;=80,"80","100"))))),"")</f>
        <v>40</v>
      </c>
      <c r="AM12" s="181" t="str">
        <f t="shared" ref="AM12:AM19" si="2">IFERROR(IF(AK12="","",IF(AK12&lt;=20,"20",IF(AK12&lt;=40,"40",IF(AK12&lt;=60,"60",IF(AK12&lt;=80,"80","100"))))),"")</f>
        <v>40</v>
      </c>
      <c r="AN12" s="182">
        <f t="shared" ref="AN12:AN19" si="3">IFERROR(VALUE((AL12&amp;""&amp;AM12))," ")</f>
        <v>4040</v>
      </c>
      <c r="AO12" s="183" t="str">
        <f>IFERROR(VLOOKUP(AN12,'Matriz Calificación'!$C$54:$F$78,2,FALSE),"")</f>
        <v>MODERADA (P 40% , I 40%)</v>
      </c>
      <c r="AP12" s="184" t="str">
        <f>IFERROR(VLOOKUP(AO12,'Matriz Calificación'!$D$54:$I$78,4,FALSE)," ")</f>
        <v>ACEPTAR</v>
      </c>
      <c r="AQ12" s="246"/>
      <c r="AR12" s="246"/>
      <c r="AS12" s="263"/>
      <c r="AT12" s="268"/>
      <c r="AU12" s="69"/>
      <c r="AV12" s="170"/>
      <c r="AW12" s="170"/>
      <c r="AX12" s="170"/>
      <c r="AY12" s="69"/>
      <c r="AZ12" s="170"/>
      <c r="BA12" s="172"/>
      <c r="BB12" s="172"/>
      <c r="BC12" s="256"/>
      <c r="BD12" s="248"/>
      <c r="BE12" s="172"/>
      <c r="BF12" s="248"/>
    </row>
    <row r="13" spans="2:58" s="173" customFormat="1" ht="92.25" x14ac:dyDescent="0.25">
      <c r="B13" s="250"/>
      <c r="C13" s="253"/>
      <c r="D13" s="255"/>
      <c r="E13" s="256"/>
      <c r="F13" s="258"/>
      <c r="G13" s="255"/>
      <c r="H13" s="248"/>
      <c r="I13" s="266"/>
      <c r="J13" s="259"/>
      <c r="K13" s="199" t="s">
        <v>913</v>
      </c>
      <c r="L13" s="260"/>
      <c r="M13" s="260"/>
      <c r="N13" s="260"/>
      <c r="O13" s="261"/>
      <c r="P13" s="263"/>
      <c r="Q13" s="260"/>
      <c r="R13" s="264"/>
      <c r="S13" s="264"/>
      <c r="T13" s="264"/>
      <c r="U13" s="269"/>
      <c r="V13" s="263"/>
      <c r="W13" s="200" t="s">
        <v>733</v>
      </c>
      <c r="X13" s="193" t="s">
        <v>920</v>
      </c>
      <c r="Y13" s="193" t="s">
        <v>921</v>
      </c>
      <c r="Z13" s="193" t="s">
        <v>922</v>
      </c>
      <c r="AA13" s="201" t="s">
        <v>427</v>
      </c>
      <c r="AB13" s="178">
        <f>IF(AA13=Controles!$D$5,Controles!$E$5,IF(AA13=Controles!$D$6,Controles!$E$6,IF(AA13=Controles!$D$7,Controles!$E$7," ")))</f>
        <v>0.25</v>
      </c>
      <c r="AC13" s="201" t="s">
        <v>460</v>
      </c>
      <c r="AD13" s="68">
        <f>IF(AC13=Controles!$D$8,Controles!$E$8,IF(AC13=Controles!$D$9,Controles!$E$9," "))</f>
        <v>0.15</v>
      </c>
      <c r="AE13" s="68">
        <f t="shared" si="0"/>
        <v>0.4</v>
      </c>
      <c r="AF13" s="201" t="s">
        <v>464</v>
      </c>
      <c r="AG13" s="201" t="s">
        <v>481</v>
      </c>
      <c r="AH13" s="201" t="s">
        <v>489</v>
      </c>
      <c r="AI13" s="100" t="str">
        <f>+IF(AA13=Controles!$D$5,Controles!$N$5,IF(AA13=Controles!$D$6,Controles!$N$6,IF(AA13=Controles!$D$7,Controles!$N$7," ")))</f>
        <v>Probabilidad</v>
      </c>
      <c r="AJ13" s="141">
        <f>IFERROR(IF(AND(AI12=Controles!$N$5,AI13=Controles!$N$5),(AJ12-(+AJ12*AE13)),IF(AND(AI12=Controles!$N$7,AI13=Controles!$N$5),(AJ11-(+AJ11*AE13)),IF(AI13=Controles!$N$7,AJ12,""))),"")</f>
        <v>14.399999999999999</v>
      </c>
      <c r="AK13" s="141">
        <f>IFERROR(IF(AND(AI12=Controles!$N$7,AI13=Controles!$N$7),(AK12-(+AK12*AE13)),IF(AND(AI12=Controles!$N$5,AI13=Controles!$N$7),(AK11-(+AK11*AE13)),IF(AI13=Controles!$N$5,AK12,""))),"")</f>
        <v>30</v>
      </c>
      <c r="AL13" s="181" t="str">
        <f t="shared" si="1"/>
        <v>20</v>
      </c>
      <c r="AM13" s="181" t="str">
        <f t="shared" si="2"/>
        <v>40</v>
      </c>
      <c r="AN13" s="182">
        <f t="shared" si="3"/>
        <v>2040</v>
      </c>
      <c r="AO13" s="183" t="str">
        <f>IFERROR(VLOOKUP(AN13,'Matriz Calificación'!$C$54:$F$78,2,FALSE),"")</f>
        <v>BAJA (P 20% , I 40%)</v>
      </c>
      <c r="AP13" s="184" t="str">
        <f>IFERROR(VLOOKUP(AO13,'Matriz Calificación'!$D$54:$I$78,4,FALSE)," ")</f>
        <v>ASUMIR</v>
      </c>
      <c r="AQ13" s="246"/>
      <c r="AR13" s="246"/>
      <c r="AS13" s="263"/>
      <c r="AT13" s="268"/>
      <c r="AU13" s="69"/>
      <c r="AV13" s="170"/>
      <c r="AW13" s="170"/>
      <c r="AX13" s="170"/>
      <c r="AY13" s="69"/>
      <c r="AZ13" s="170"/>
      <c r="BA13" s="172"/>
      <c r="BB13" s="172"/>
      <c r="BC13" s="256"/>
      <c r="BD13" s="248"/>
      <c r="BE13" s="172"/>
      <c r="BF13" s="248"/>
    </row>
    <row r="14" spans="2:58" s="173" customFormat="1" ht="21" customHeight="1" x14ac:dyDescent="0.25">
      <c r="B14" s="250"/>
      <c r="C14" s="253"/>
      <c r="D14" s="255"/>
      <c r="E14" s="256"/>
      <c r="F14" s="258"/>
      <c r="G14" s="255"/>
      <c r="H14" s="248"/>
      <c r="I14" s="266"/>
      <c r="J14" s="259"/>
      <c r="K14" s="185"/>
      <c r="L14" s="260"/>
      <c r="M14" s="260"/>
      <c r="N14" s="260"/>
      <c r="O14" s="261"/>
      <c r="P14" s="263"/>
      <c r="Q14" s="260"/>
      <c r="R14" s="264"/>
      <c r="S14" s="264"/>
      <c r="T14" s="264"/>
      <c r="U14" s="269"/>
      <c r="V14" s="263"/>
      <c r="W14" s="152"/>
      <c r="X14" s="168"/>
      <c r="Y14" s="168"/>
      <c r="Z14" s="168"/>
      <c r="AA14" s="169"/>
      <c r="AB14" s="178" t="str">
        <f>IF(AA14=Controles!$D$5,Controles!$E$5,IF(AA14=Controles!$D$6,Controles!$E$6,IF(AA14=Controles!$D$7,Controles!$E$7," ")))</f>
        <v xml:space="preserve"> </v>
      </c>
      <c r="AC14" s="169"/>
      <c r="AD14" s="68" t="str">
        <f>IF(AC14=Controles!$D$8,Controles!$E$8,IF(AC14=Controles!$D$9,Controles!$E$9," "))</f>
        <v xml:space="preserve"> </v>
      </c>
      <c r="AE14" s="68" t="str">
        <f t="shared" si="0"/>
        <v/>
      </c>
      <c r="AF14" s="169"/>
      <c r="AG14" s="169"/>
      <c r="AH14" s="169"/>
      <c r="AI14" s="100" t="str">
        <f>+IF(AA14=Controles!$D$5,Controles!$N$5,IF(AA14=Controles!$D$6,Controles!$N$6,IF(AA14=Controles!$D$7,Controles!$N$7," ")))</f>
        <v xml:space="preserve"> </v>
      </c>
      <c r="AJ14" s="141" t="str">
        <f>IFERROR(IF(AND(AI13=Controles!$N$5,AI14=Controles!$N$5),(AJ13-(+AJ13*AE14)),IF(AND(AI13=Controles!$N$7,AI14=Controles!$N$5),(AJ12-(+AJ12*AE14)),IF(AI14=Controles!$N$7,AJ13,""))),"")</f>
        <v/>
      </c>
      <c r="AK14" s="141" t="str">
        <f>IFERROR(IF(AND(AI13=Controles!$N$7,AI14=Controles!$N$7),(AK13-(+AK13*AE14)),IF(AND(AI13=Controles!$N$5,AI14=Controles!$N$7),(AK12-(+AK12*AE14)),IF(AI14=Controles!$N$5,AK13,""))),"")</f>
        <v/>
      </c>
      <c r="AL14" s="181" t="str">
        <f t="shared" si="1"/>
        <v/>
      </c>
      <c r="AM14" s="181" t="str">
        <f t="shared" si="2"/>
        <v/>
      </c>
      <c r="AN14" s="182" t="str">
        <f t="shared" si="3"/>
        <v xml:space="preserve"> </v>
      </c>
      <c r="AO14" s="183" t="str">
        <f>IFERROR(VLOOKUP(AN14,'Matriz Calificación'!$C$54:$F$78,2,FALSE),"")</f>
        <v/>
      </c>
      <c r="AP14" s="184" t="str">
        <f>IFERROR(VLOOKUP(AO14,'Matriz Calificación'!$D$54:$I$78,4,FALSE)," ")</f>
        <v xml:space="preserve"> </v>
      </c>
      <c r="AQ14" s="246"/>
      <c r="AR14" s="246"/>
      <c r="AS14" s="263"/>
      <c r="AT14" s="268"/>
      <c r="AU14" s="69"/>
      <c r="AV14" s="170"/>
      <c r="AW14" s="170"/>
      <c r="AX14" s="170"/>
      <c r="AY14" s="69"/>
      <c r="AZ14" s="170"/>
      <c r="BA14" s="172"/>
      <c r="BB14" s="172"/>
      <c r="BC14" s="256"/>
      <c r="BD14" s="248"/>
      <c r="BE14" s="172"/>
      <c r="BF14" s="248"/>
    </row>
    <row r="15" spans="2:58" s="173" customFormat="1" ht="21" customHeight="1" x14ac:dyDescent="0.25">
      <c r="B15" s="250"/>
      <c r="C15" s="253"/>
      <c r="D15" s="255"/>
      <c r="E15" s="256"/>
      <c r="F15" s="258"/>
      <c r="G15" s="255"/>
      <c r="H15" s="248"/>
      <c r="I15" s="266"/>
      <c r="J15" s="259"/>
      <c r="K15" s="185"/>
      <c r="L15" s="260"/>
      <c r="M15" s="260"/>
      <c r="N15" s="260"/>
      <c r="O15" s="261"/>
      <c r="P15" s="263"/>
      <c r="Q15" s="260"/>
      <c r="R15" s="264"/>
      <c r="S15" s="264"/>
      <c r="T15" s="264"/>
      <c r="U15" s="269"/>
      <c r="V15" s="263"/>
      <c r="W15" s="152"/>
      <c r="X15" s="168"/>
      <c r="Y15" s="168"/>
      <c r="Z15" s="168"/>
      <c r="AA15" s="169"/>
      <c r="AB15" s="178" t="str">
        <f>IF(AA15=Controles!$D$5,Controles!$E$5,IF(AA15=Controles!$D$6,Controles!$E$6,IF(AA15=Controles!$D$7,Controles!$E$7," ")))</f>
        <v xml:space="preserve"> </v>
      </c>
      <c r="AC15" s="169"/>
      <c r="AD15" s="68" t="str">
        <f>IF(AC15=Controles!$D$8,Controles!$E$8,IF(AC15=Controles!$D$9,Controles!$E$9," "))</f>
        <v xml:space="preserve"> </v>
      </c>
      <c r="AE15" s="68" t="str">
        <f t="shared" si="0"/>
        <v/>
      </c>
      <c r="AF15" s="169"/>
      <c r="AG15" s="169"/>
      <c r="AH15" s="169"/>
      <c r="AI15" s="100" t="str">
        <f>+IF(AA15=Controles!$D$5,Controles!$N$5,IF(AA15=Controles!$D$6,Controles!$N$6,IF(AA15=Controles!$D$7,Controles!$N$7," ")))</f>
        <v xml:space="preserve"> </v>
      </c>
      <c r="AJ15" s="141" t="str">
        <f>IFERROR(IF(AND(AI14=Controles!$N$5,AI15=Controles!$N$5),(AJ14-(+AJ14*AE15)),IF(AND(AI14=Controles!$N$7,AI15=Controles!$N$5),(AJ13-(+AJ13*AE15)),IF(AI15=Controles!$N$7,AJ14,""))),"")</f>
        <v/>
      </c>
      <c r="AK15" s="141" t="str">
        <f>IFERROR(IF(AND(AI14=Controles!$N$7,AI15=Controles!$N$7),(AK14-(+AK14*AE15)),IF(AND(AI14=Controles!$N$5,AI15=Controles!$N$7),(AK13-(+AK13*AE15)),IF(AI15=Controles!$N$5,AK14,""))),"")</f>
        <v/>
      </c>
      <c r="AL15" s="181" t="str">
        <f t="shared" si="1"/>
        <v/>
      </c>
      <c r="AM15" s="181" t="str">
        <f t="shared" si="2"/>
        <v/>
      </c>
      <c r="AN15" s="182" t="str">
        <f t="shared" si="3"/>
        <v xml:space="preserve"> </v>
      </c>
      <c r="AO15" s="183" t="str">
        <f>IFERROR(VLOOKUP(AN15,'Matriz Calificación'!$C$54:$F$78,2,FALSE),"")</f>
        <v/>
      </c>
      <c r="AP15" s="184" t="str">
        <f>IFERROR(VLOOKUP(AO15,'Matriz Calificación'!$D$54:$I$78,4,FALSE)," ")</f>
        <v xml:space="preserve"> </v>
      </c>
      <c r="AQ15" s="246"/>
      <c r="AR15" s="246"/>
      <c r="AS15" s="263"/>
      <c r="AT15" s="268"/>
      <c r="AU15" s="69"/>
      <c r="AV15" s="170"/>
      <c r="AW15" s="170"/>
      <c r="AX15" s="170"/>
      <c r="AY15" s="69"/>
      <c r="AZ15" s="170"/>
      <c r="BA15" s="172"/>
      <c r="BB15" s="172"/>
      <c r="BC15" s="256"/>
      <c r="BD15" s="248"/>
      <c r="BE15" s="172"/>
      <c r="BF15" s="248"/>
    </row>
    <row r="16" spans="2:58" s="173" customFormat="1" ht="21" customHeight="1" x14ac:dyDescent="0.25">
      <c r="B16" s="250"/>
      <c r="C16" s="253"/>
      <c r="D16" s="255"/>
      <c r="E16" s="256"/>
      <c r="F16" s="258"/>
      <c r="G16" s="255"/>
      <c r="H16" s="248"/>
      <c r="I16" s="266"/>
      <c r="J16" s="259"/>
      <c r="K16" s="185"/>
      <c r="L16" s="260"/>
      <c r="M16" s="260"/>
      <c r="N16" s="260"/>
      <c r="O16" s="261"/>
      <c r="P16" s="263"/>
      <c r="Q16" s="260"/>
      <c r="R16" s="264"/>
      <c r="S16" s="264"/>
      <c r="T16" s="264"/>
      <c r="U16" s="269"/>
      <c r="V16" s="263"/>
      <c r="W16" s="152"/>
      <c r="X16" s="168"/>
      <c r="Y16" s="168"/>
      <c r="Z16" s="168"/>
      <c r="AA16" s="169"/>
      <c r="AB16" s="178" t="str">
        <f>IF(AA16=Controles!$D$5,Controles!$E$5,IF(AA16=Controles!$D$6,Controles!$E$6,IF(AA16=Controles!$D$7,Controles!$E$7," ")))</f>
        <v xml:space="preserve"> </v>
      </c>
      <c r="AC16" s="169"/>
      <c r="AD16" s="68" t="str">
        <f>IF(AC16=Controles!$D$8,Controles!$E$8,IF(AC16=Controles!$D$9,Controles!$E$9," "))</f>
        <v xml:space="preserve"> </v>
      </c>
      <c r="AE16" s="68" t="str">
        <f t="shared" si="0"/>
        <v/>
      </c>
      <c r="AF16" s="169"/>
      <c r="AG16" s="169"/>
      <c r="AH16" s="169"/>
      <c r="AI16" s="100" t="str">
        <f>+IF(AA16=Controles!$D$5,Controles!$N$5,IF(AA16=Controles!$D$6,Controles!$N$6,IF(AA16=Controles!$D$7,Controles!$N$7," ")))</f>
        <v xml:space="preserve"> </v>
      </c>
      <c r="AJ16" s="141" t="str">
        <f>IFERROR(IF(AND(AI15=Controles!$N$5,AI16=Controles!$N$5),(AJ15-(+AJ15*AE16)),IF(AND(AI15=Controles!$N$7,AI16=Controles!$N$5),(AJ14-(+AJ14*AE16)),IF(AI16=Controles!$N$7,AJ15,""))),"")</f>
        <v/>
      </c>
      <c r="AK16" s="141" t="str">
        <f>IFERROR(IF(AND(AI15=Controles!$N$7,AI16=Controles!$N$7),(AK15-(+AK15*AE16)),IF(AND(AI15=Controles!$N$5,AI16=Controles!$N$7),(AK14-(+AK14*AE16)),IF(AI16=Controles!$N$5,AK15,""))),"")</f>
        <v/>
      </c>
      <c r="AL16" s="181" t="str">
        <f t="shared" si="1"/>
        <v/>
      </c>
      <c r="AM16" s="181" t="str">
        <f t="shared" si="2"/>
        <v/>
      </c>
      <c r="AN16" s="182" t="str">
        <f t="shared" si="3"/>
        <v xml:space="preserve"> </v>
      </c>
      <c r="AO16" s="183" t="str">
        <f>IFERROR(VLOOKUP(AN16,'Matriz Calificación'!$C$54:$F$78,2,FALSE),"")</f>
        <v/>
      </c>
      <c r="AP16" s="184" t="str">
        <f>IFERROR(VLOOKUP(AO16,'Matriz Calificación'!$D$54:$I$78,4,FALSE)," ")</f>
        <v xml:space="preserve"> </v>
      </c>
      <c r="AQ16" s="246"/>
      <c r="AR16" s="246"/>
      <c r="AS16" s="263"/>
      <c r="AT16" s="268"/>
      <c r="AU16" s="69"/>
      <c r="AV16" s="170"/>
      <c r="AW16" s="170"/>
      <c r="AX16" s="170"/>
      <c r="AY16" s="69"/>
      <c r="AZ16" s="170"/>
      <c r="BA16" s="172"/>
      <c r="BB16" s="172"/>
      <c r="BC16" s="256"/>
      <c r="BD16" s="248"/>
      <c r="BE16" s="172"/>
      <c r="BF16" s="248"/>
    </row>
    <row r="17" spans="2:58" s="173" customFormat="1" ht="21" customHeight="1" x14ac:dyDescent="0.25">
      <c r="B17" s="250"/>
      <c r="C17" s="253"/>
      <c r="D17" s="255"/>
      <c r="E17" s="256"/>
      <c r="F17" s="258"/>
      <c r="G17" s="255"/>
      <c r="H17" s="248"/>
      <c r="I17" s="266"/>
      <c r="J17" s="259"/>
      <c r="K17" s="185"/>
      <c r="L17" s="260"/>
      <c r="M17" s="260"/>
      <c r="N17" s="260"/>
      <c r="O17" s="261"/>
      <c r="P17" s="263"/>
      <c r="Q17" s="260"/>
      <c r="R17" s="264"/>
      <c r="S17" s="264"/>
      <c r="T17" s="264"/>
      <c r="U17" s="269"/>
      <c r="V17" s="263"/>
      <c r="W17" s="152"/>
      <c r="X17" s="168"/>
      <c r="Y17" s="168"/>
      <c r="Z17" s="168"/>
      <c r="AA17" s="169"/>
      <c r="AB17" s="178" t="str">
        <f>IF(AA17=Controles!$D$5,Controles!$E$5,IF(AA17=Controles!$D$6,Controles!$E$6,IF(AA17=Controles!$D$7,Controles!$E$7," ")))</f>
        <v xml:space="preserve"> </v>
      </c>
      <c r="AC17" s="169"/>
      <c r="AD17" s="68" t="str">
        <f>IF(AC17=Controles!$D$8,Controles!$E$8,IF(AC17=Controles!$D$9,Controles!$E$9," "))</f>
        <v xml:space="preserve"> </v>
      </c>
      <c r="AE17" s="68" t="str">
        <f t="shared" si="0"/>
        <v/>
      </c>
      <c r="AF17" s="169"/>
      <c r="AG17" s="169"/>
      <c r="AH17" s="169"/>
      <c r="AI17" s="100" t="str">
        <f>+IF(AA17=Controles!$D$5,Controles!$N$5,IF(AA17=Controles!$D$6,Controles!$N$6,IF(AA17=Controles!$D$7,Controles!$N$7," ")))</f>
        <v xml:space="preserve"> </v>
      </c>
      <c r="AJ17" s="141" t="str">
        <f>IFERROR(IF(AND(AI16=Controles!$N$5,AI17=Controles!$N$5),(AJ16-(+AJ16*AE17)),IF(AND(AI16=Controles!$N$7,AI17=Controles!$N$5),(AJ15-(+AJ15*AE17)),IF(AI17=Controles!$N$7,AJ16,""))),"")</f>
        <v/>
      </c>
      <c r="AK17" s="141" t="str">
        <f>IFERROR(IF(AND(AI16=Controles!$N$7,AI17=Controles!$N$7),(AK16-(+AK16*AE17)),IF(AND(AI16=Controles!$N$5,AI17=Controles!$N$7),(AK15-(+AK15*AE17)),IF(AI17=Controles!$N$5,AK16,""))),"")</f>
        <v/>
      </c>
      <c r="AL17" s="181" t="str">
        <f t="shared" si="1"/>
        <v/>
      </c>
      <c r="AM17" s="181" t="str">
        <f t="shared" si="2"/>
        <v/>
      </c>
      <c r="AN17" s="182" t="str">
        <f t="shared" si="3"/>
        <v xml:space="preserve"> </v>
      </c>
      <c r="AO17" s="183" t="str">
        <f>IFERROR(VLOOKUP(AN17,'Matriz Calificación'!$C$54:$F$78,2,FALSE),"")</f>
        <v/>
      </c>
      <c r="AP17" s="184" t="str">
        <f>IFERROR(VLOOKUP(AO17,'Matriz Calificación'!$D$54:$I$78,4,FALSE)," ")</f>
        <v xml:space="preserve"> </v>
      </c>
      <c r="AQ17" s="246"/>
      <c r="AR17" s="246"/>
      <c r="AS17" s="263"/>
      <c r="AT17" s="268"/>
      <c r="AU17" s="69"/>
      <c r="AV17" s="168"/>
      <c r="AW17" s="171"/>
      <c r="AX17" s="171"/>
      <c r="AY17" s="69"/>
      <c r="AZ17" s="170"/>
      <c r="BA17" s="172"/>
      <c r="BB17" s="172"/>
      <c r="BC17" s="256"/>
      <c r="BD17" s="248"/>
      <c r="BE17" s="172"/>
      <c r="BF17" s="248"/>
    </row>
    <row r="18" spans="2:58" s="173" customFormat="1" ht="21" customHeight="1" x14ac:dyDescent="0.25">
      <c r="B18" s="250"/>
      <c r="C18" s="253"/>
      <c r="D18" s="255"/>
      <c r="E18" s="256"/>
      <c r="F18" s="258"/>
      <c r="G18" s="255"/>
      <c r="H18" s="248"/>
      <c r="I18" s="266"/>
      <c r="J18" s="259"/>
      <c r="K18" s="185"/>
      <c r="L18" s="260"/>
      <c r="M18" s="260"/>
      <c r="N18" s="260"/>
      <c r="O18" s="261"/>
      <c r="P18" s="263"/>
      <c r="Q18" s="260"/>
      <c r="R18" s="264"/>
      <c r="S18" s="264"/>
      <c r="T18" s="264"/>
      <c r="U18" s="269"/>
      <c r="V18" s="263"/>
      <c r="W18" s="152"/>
      <c r="X18" s="168"/>
      <c r="Y18" s="168"/>
      <c r="Z18" s="168"/>
      <c r="AA18" s="169"/>
      <c r="AB18" s="178" t="str">
        <f>IF(AA18=Controles!$D$5,Controles!$E$5,IF(AA18=Controles!$D$6,Controles!$E$6,IF(AA18=Controles!$D$7,Controles!$E$7," ")))</f>
        <v xml:space="preserve"> </v>
      </c>
      <c r="AC18" s="169"/>
      <c r="AD18" s="68" t="str">
        <f>IF(AC18=Controles!$D$8,Controles!$E$8,IF(AC18=Controles!$D$9,Controles!$E$9," "))</f>
        <v xml:space="preserve"> </v>
      </c>
      <c r="AE18" s="68" t="str">
        <f t="shared" si="0"/>
        <v/>
      </c>
      <c r="AF18" s="169"/>
      <c r="AG18" s="169"/>
      <c r="AH18" s="169"/>
      <c r="AI18" s="100" t="str">
        <f>+IF(AA18=Controles!$D$5,Controles!$N$5,IF(AA18=Controles!$D$6,Controles!$N$6,IF(AA18=Controles!$D$7,Controles!$N$7," ")))</f>
        <v xml:space="preserve"> </v>
      </c>
      <c r="AJ18" s="141" t="str">
        <f>IFERROR(IF(AND(AI17=Controles!$N$5,AI18=Controles!$N$5),(AJ17-(+AJ17*AE18)),IF(AND(AI17=Controles!$N$7,AI18=Controles!$N$5),(AJ16-(+AJ16*AE18)),IF(AI18=Controles!$N$7,AJ17,""))),"")</f>
        <v/>
      </c>
      <c r="AK18" s="141" t="str">
        <f>IFERROR(IF(AND(AI17=Controles!$N$7,AI18=Controles!$N$7),(AK17-(+AK17*AE18)),IF(AND(AI17=Controles!$N$5,AI18=Controles!$N$7),(AK16-(+AK16*AE18)),IF(AI18=Controles!$N$5,AK17,""))),"")</f>
        <v/>
      </c>
      <c r="AL18" s="181" t="str">
        <f t="shared" si="1"/>
        <v/>
      </c>
      <c r="AM18" s="181" t="str">
        <f t="shared" si="2"/>
        <v/>
      </c>
      <c r="AN18" s="182" t="str">
        <f t="shared" si="3"/>
        <v xml:space="preserve"> </v>
      </c>
      <c r="AO18" s="183" t="str">
        <f>IFERROR(VLOOKUP(AN18,'Matriz Calificación'!$C$54:$F$78,2,FALSE),"")</f>
        <v/>
      </c>
      <c r="AP18" s="184" t="str">
        <f>IFERROR(VLOOKUP(AO18,'Matriz Calificación'!$D$54:$I$78,4,FALSE)," ")</f>
        <v xml:space="preserve"> </v>
      </c>
      <c r="AQ18" s="246"/>
      <c r="AR18" s="246"/>
      <c r="AS18" s="263"/>
      <c r="AT18" s="268"/>
      <c r="AU18" s="69"/>
      <c r="AV18" s="168"/>
      <c r="AW18" s="171"/>
      <c r="AX18" s="171"/>
      <c r="AY18" s="69"/>
      <c r="AZ18" s="170"/>
      <c r="BA18" s="172"/>
      <c r="BB18" s="172"/>
      <c r="BC18" s="256"/>
      <c r="BD18" s="248"/>
      <c r="BE18" s="172"/>
      <c r="BF18" s="248"/>
    </row>
    <row r="19" spans="2:58" s="173" customFormat="1" ht="23.25" customHeight="1" x14ac:dyDescent="0.25">
      <c r="B19" s="251"/>
      <c r="C19" s="254"/>
      <c r="D19" s="255"/>
      <c r="E19" s="256"/>
      <c r="F19" s="258"/>
      <c r="G19" s="255"/>
      <c r="H19" s="248"/>
      <c r="I19" s="267"/>
      <c r="J19" s="259"/>
      <c r="K19" s="185"/>
      <c r="L19" s="260"/>
      <c r="M19" s="260"/>
      <c r="N19" s="260"/>
      <c r="O19" s="262"/>
      <c r="P19" s="263"/>
      <c r="Q19" s="260"/>
      <c r="R19" s="264"/>
      <c r="S19" s="264"/>
      <c r="T19" s="264"/>
      <c r="U19" s="269"/>
      <c r="V19" s="263"/>
      <c r="W19" s="152"/>
      <c r="X19" s="168"/>
      <c r="Y19" s="168"/>
      <c r="Z19" s="168"/>
      <c r="AA19" s="169"/>
      <c r="AB19" s="178" t="str">
        <f>IF(AA19=Controles!$D$5,Controles!$E$5,IF(AA19=Controles!$D$6,Controles!$E$6,IF(AA19=Controles!$D$7,Controles!$E$7," ")))</f>
        <v xml:space="preserve"> </v>
      </c>
      <c r="AC19" s="169"/>
      <c r="AD19" s="68" t="str">
        <f>IF(AC19=Controles!$D$8,Controles!$E$8,IF(AC19=Controles!$D$9,Controles!$E$9," "))</f>
        <v xml:space="preserve"> </v>
      </c>
      <c r="AE19" s="68" t="str">
        <f t="shared" si="0"/>
        <v/>
      </c>
      <c r="AF19" s="169"/>
      <c r="AG19" s="169"/>
      <c r="AH19" s="169"/>
      <c r="AI19" s="100" t="str">
        <f>+IF(AA19=Controles!$D$5,Controles!$N$5,IF(AA19=Controles!$D$6,Controles!$N$6,IF(AA19=Controles!$D$7,Controles!$N$7," ")))</f>
        <v xml:space="preserve"> </v>
      </c>
      <c r="AJ19" s="141" t="str">
        <f>IFERROR(IF(AND(AI18=Controles!$N$5,AI19=Controles!$N$5),(AJ18-(+AJ18*AE19)),IF(AND(AI18=Controles!$N$7,AI19=Controles!$N$5),(AJ17-(+AJ17*AE19)),IF(AI19=Controles!$N$7,AJ18,""))),"")</f>
        <v/>
      </c>
      <c r="AK19" s="141" t="str">
        <f>IFERROR(IF(AND(AI18=Controles!$N$7,AI19=Controles!$N$7),(AK18-(+AK18*AE19)),IF(AND(AI18=Controles!$N$5,AI19=Controles!$N$7),(AK17-(+AK17*AE19)),IF(AI19=Controles!$N$5,AK18,""))),"")</f>
        <v/>
      </c>
      <c r="AL19" s="181" t="str">
        <f t="shared" si="1"/>
        <v/>
      </c>
      <c r="AM19" s="181" t="str">
        <f t="shared" si="2"/>
        <v/>
      </c>
      <c r="AN19" s="182" t="str">
        <f t="shared" si="3"/>
        <v xml:space="preserve"> </v>
      </c>
      <c r="AO19" s="183" t="str">
        <f>IFERROR(VLOOKUP(AN19,'Matriz Calificación'!$C$54:$F$78,2,FALSE),"")</f>
        <v/>
      </c>
      <c r="AP19" s="184" t="str">
        <f>IFERROR(VLOOKUP(AO19,'Matriz Calificación'!$D$54:$I$78,4,FALSE)," ")</f>
        <v xml:space="preserve"> </v>
      </c>
      <c r="AQ19" s="247"/>
      <c r="AR19" s="247"/>
      <c r="AS19" s="263"/>
      <c r="AT19" s="268"/>
      <c r="AU19" s="69"/>
      <c r="AV19" s="168"/>
      <c r="AW19" s="70"/>
      <c r="AX19" s="70"/>
      <c r="AY19" s="69"/>
      <c r="AZ19" s="170"/>
      <c r="BA19" s="172"/>
      <c r="BB19" s="172"/>
      <c r="BC19" s="256"/>
      <c r="BD19" s="248"/>
      <c r="BE19" s="172"/>
      <c r="BF19" s="248"/>
    </row>
    <row r="20" spans="2:58" s="173" customFormat="1" ht="122.25" customHeight="1" x14ac:dyDescent="0.25">
      <c r="B20" s="249" t="s">
        <v>549</v>
      </c>
      <c r="C20" s="252" t="str">
        <f>+IFERROR(VLOOKUP(B20,INF!$A$2:$B$90,2,FALSE)," ")</f>
        <v>Satisfacer las necesidades de información científica, técnica y humanística de la comunidad universitaria, asegurando la disponibilidad de material bibliográfico.</v>
      </c>
      <c r="D20" s="255" t="s">
        <v>115</v>
      </c>
      <c r="E20" s="256" t="s">
        <v>655</v>
      </c>
      <c r="F20" s="257" t="s">
        <v>925</v>
      </c>
      <c r="G20" s="255" t="s">
        <v>826</v>
      </c>
      <c r="H20" s="248" t="s">
        <v>923</v>
      </c>
      <c r="I20" s="265" t="s">
        <v>924</v>
      </c>
      <c r="J20" s="259" t="str">
        <f t="shared" ref="J20" si="4">IF(G20&lt;&gt;"",CONCATENATE("Posibilidad de ",G20," por"," ",H20," debido a"," ",I20),"")</f>
        <v>Posibilidad de Efecto dañoso sobre recursos públicos por baja disponibilidad de material bibliográfico en cantidad y calidad, desactualización del acervo bibliográfico, disminución del uso de la biblioteca, pérdida de acreditaciones o certificaciones institucionales, mayor dependencia de recursos electrónicos gratuitos o informales e insatisfacción y quejas de los usuarios debido a inadecuada gestión de los recursos financieros para la adquisición de material bibliográfico, que afecta la planificación, ejecución y seguimiento del proceso presupuestal asignado a la biblioteca</v>
      </c>
      <c r="K20" s="199" t="s">
        <v>926</v>
      </c>
      <c r="L20" s="260" t="s">
        <v>167</v>
      </c>
      <c r="M20" s="260" t="s">
        <v>193</v>
      </c>
      <c r="N20" s="260" t="s">
        <v>207</v>
      </c>
      <c r="O20" s="261">
        <v>47</v>
      </c>
      <c r="P20" s="263" t="str">
        <f>IF(O20="","",IF(O20&lt;=2,Probabilidad!$B$8,IF(O20&lt;=11.999,Probabilidad!$B$7,IF(O20&lt;=48,Probabilidad!$B$6,IF(O20&lt;=239.999,Probabilidad!$B$5,IF(O20&gt;=240,Probabilidad!$B$4,""))))))</f>
        <v>MEDIA</v>
      </c>
      <c r="Q20" s="260" t="s">
        <v>380</v>
      </c>
      <c r="R20" s="264">
        <f>IFERROR(VLOOKUP(P20,Probabilidad!$B$4:$C$8,2,FALSE),"")</f>
        <v>60</v>
      </c>
      <c r="S20" s="264">
        <f>IFERROR(VLOOKUP(Q20,Impacto!$B$4:$C$16,2,FALSE),"")</f>
        <v>100</v>
      </c>
      <c r="T20" s="264">
        <f>IFERROR(VALUE((R20&amp;""&amp;S20))," ")</f>
        <v>60100</v>
      </c>
      <c r="U20" s="269" t="str">
        <f>IFERROR(VLOOKUP(T20,'Matriz Calificación'!$C$54:$D$78,2,FALSE)," ")</f>
        <v>EXTREMA (P 60% , I 100%)</v>
      </c>
      <c r="V20" s="263" t="str">
        <f>IFERROR(VLOOKUP(T20,'Matriz Calificación'!$C$54:$F$78,3,FALSE)," ")</f>
        <v>EVITAR O REDUCIR</v>
      </c>
      <c r="W20" s="152" t="s">
        <v>731</v>
      </c>
      <c r="X20" s="194" t="s">
        <v>930</v>
      </c>
      <c r="Y20" s="194" t="s">
        <v>931</v>
      </c>
      <c r="Z20" s="194" t="s">
        <v>951</v>
      </c>
      <c r="AA20" s="201" t="s">
        <v>427</v>
      </c>
      <c r="AB20" s="178">
        <f>IF(AA20=Controles!$D$5,Controles!$E$5,IF(AA20=Controles!$D$6,Controles!$E$6,IF(AA20=Controles!$D$7,Controles!$E$7," ")))</f>
        <v>0.25</v>
      </c>
      <c r="AC20" s="201" t="s">
        <v>456</v>
      </c>
      <c r="AD20" s="68">
        <f>IF(AC20=Controles!$D$8,Controles!$E$8,IF(AC20=Controles!$D$9,Controles!$E$9," "))</f>
        <v>0.25</v>
      </c>
      <c r="AE20" s="68">
        <f t="shared" si="0"/>
        <v>0.5</v>
      </c>
      <c r="AF20" s="201" t="s">
        <v>464</v>
      </c>
      <c r="AG20" s="201" t="s">
        <v>475</v>
      </c>
      <c r="AH20" s="201" t="s">
        <v>489</v>
      </c>
      <c r="AI20" s="100" t="str">
        <f>+IF(AA20=Controles!$D$5,Controles!$N$5,IF(AA20=Controles!$D$6,Controles!$N$6,IF(AA20=Controles!$D$7,Controles!$N$7," ")))</f>
        <v>Probabilidad</v>
      </c>
      <c r="AJ20" s="141">
        <f>IFERROR(IF(AI20=Controles!$N$5,(($R$20-($R$20*AE20))),IF(AI20=Controles!$N$7,$R$20,""))," ")</f>
        <v>30</v>
      </c>
      <c r="AK20" s="141">
        <f>IFERROR(IF(AI20=Controles!$N$7,(($S$20-($S$20*AE20))),IF(AI20=Controles!$N$5,$S$20,""))," ")</f>
        <v>100</v>
      </c>
      <c r="AL20" s="181" t="str">
        <f>IFERROR(IF(AJ20="","",IF(AJ20&lt;=20,"20",IF(AJ20&lt;=40,"40",IF(AJ20&lt;=60,"60",IF(AJ20&lt;=80,"80","100"))))),"")</f>
        <v>40</v>
      </c>
      <c r="AM20" s="181" t="str">
        <f>IFERROR(IF(AK20="","",IF(AK20&lt;=20,"20",IF(AK20&lt;=40,"40",IF(AK20&lt;=60,"60",IF(AK20&lt;=80,"80","100"))))),"")</f>
        <v>100</v>
      </c>
      <c r="AN20" s="182">
        <f>IFERROR(VALUE((AL20&amp;""&amp;AM20))," ")</f>
        <v>40100</v>
      </c>
      <c r="AO20" s="183" t="str">
        <f>IFERROR(VLOOKUP(AN20,'Matriz Calificación'!$C$54:$F$78,2,FALSE),"")</f>
        <v>EXTREMA (P 40% , I 100%)</v>
      </c>
      <c r="AP20" s="184" t="str">
        <f>IFERROR(VLOOKUP(AO20,'Matriz Calificación'!$D$54:$I$78,4,FALSE)," ")</f>
        <v>EVITAR O REDUCIR</v>
      </c>
      <c r="AQ20" s="245" cm="1">
        <f t="array" ref="AQ20">INDEX(AN20:AN28,COUNT(AN20:AN28))</f>
        <v>20100</v>
      </c>
      <c r="AR20" s="245" t="str">
        <f>IFERROR(VLOOKUP(AQ20,'Matriz Calificación'!$C$54:$F$78,2,FALSE),"")</f>
        <v>EXTREMA (P 20% , I 100%)</v>
      </c>
      <c r="AS20" s="263" t="str">
        <f>IFERROR(VLOOKUP(AR20,'Matriz Calificación'!$D$54:$I$78,4,FALSE)," ")</f>
        <v>EVITAR O REDUCIR</v>
      </c>
      <c r="AT20" s="268" t="str">
        <f>IFERROR(VLOOKUP(AR20,'Matriz Calificación'!$D$54:$I$78,5,FALSE)," ")</f>
        <v>Acciones encaminadas a mitigar, reducir, transferir, reemplazar, rediseñar o eliminar la actividad que origina el riesgo.
Requiere plan de acción</v>
      </c>
      <c r="AU20" s="381" t="s">
        <v>941</v>
      </c>
      <c r="AV20" s="204" t="s">
        <v>937</v>
      </c>
      <c r="AW20" s="204" t="s">
        <v>938</v>
      </c>
      <c r="AX20" s="204" t="s">
        <v>939</v>
      </c>
      <c r="AY20" s="205" t="s">
        <v>940</v>
      </c>
      <c r="AZ20" s="170"/>
      <c r="BA20" s="172"/>
      <c r="BB20" s="172"/>
      <c r="BC20" s="256"/>
      <c r="BD20" s="248"/>
      <c r="BE20" s="172"/>
      <c r="BF20" s="248"/>
    </row>
    <row r="21" spans="2:58" s="173" customFormat="1" ht="118.5" customHeight="1" x14ac:dyDescent="0.25">
      <c r="B21" s="250"/>
      <c r="C21" s="253"/>
      <c r="D21" s="255"/>
      <c r="E21" s="256"/>
      <c r="F21" s="258"/>
      <c r="G21" s="255"/>
      <c r="H21" s="248"/>
      <c r="I21" s="266"/>
      <c r="J21" s="259"/>
      <c r="K21" s="199" t="s">
        <v>927</v>
      </c>
      <c r="L21" s="260"/>
      <c r="M21" s="260"/>
      <c r="N21" s="260"/>
      <c r="O21" s="261"/>
      <c r="P21" s="263"/>
      <c r="Q21" s="260"/>
      <c r="R21" s="264"/>
      <c r="S21" s="264"/>
      <c r="T21" s="264"/>
      <c r="U21" s="269"/>
      <c r="V21" s="263"/>
      <c r="W21" s="152" t="s">
        <v>732</v>
      </c>
      <c r="X21" s="194" t="s">
        <v>932</v>
      </c>
      <c r="Y21" s="194" t="s">
        <v>933</v>
      </c>
      <c r="Z21" s="194" t="s">
        <v>952</v>
      </c>
      <c r="AA21" s="169" t="s">
        <v>427</v>
      </c>
      <c r="AB21" s="178">
        <f>IF(AA21=Controles!$D$5,Controles!$E$5,IF(AA21=Controles!$D$6,Controles!$E$6,IF(AA21=Controles!$D$7,Controles!$E$7," ")))</f>
        <v>0.25</v>
      </c>
      <c r="AC21" s="169" t="s">
        <v>460</v>
      </c>
      <c r="AD21" s="68">
        <f>IF(AC21=Controles!$D$8,Controles!$E$8,IF(AC21=Controles!$D$9,Controles!$E$9," "))</f>
        <v>0.15</v>
      </c>
      <c r="AE21" s="68">
        <f t="shared" si="0"/>
        <v>0.4</v>
      </c>
      <c r="AF21" s="169" t="s">
        <v>464</v>
      </c>
      <c r="AG21" s="169" t="s">
        <v>481</v>
      </c>
      <c r="AH21" s="169" t="s">
        <v>489</v>
      </c>
      <c r="AI21" s="100" t="str">
        <f>+IF(AA21=Controles!$D$5,Controles!$N$5,IF(AA21=Controles!$D$6,Controles!$N$6,IF(AA21=Controles!$D$7,Controles!$N$7," ")))</f>
        <v>Probabilidad</v>
      </c>
      <c r="AJ21" s="141">
        <f>IFERROR(IF(AND(AI20=Controles!$N$5,AI21=Controles!$N$5),(AJ20-(+AJ20*AE21)),IF(AI21=Controles!$N$5,(R20-(+R20*AE21)),IF(AI21=Controles!$N$7,AJ20,""))),"")</f>
        <v>18</v>
      </c>
      <c r="AK21" s="141">
        <f>IFERROR(IF(AND(AI20=Controles!$N$7,AI21=Controles!$N$7),(AK20-(+AK20*AE21)),IF(AI21=Controles!$N$7,($S$20-(+$S$20*AE21)),IF(AI21=Controles!$N$5,AK20,""))),"")</f>
        <v>100</v>
      </c>
      <c r="AL21" s="181" t="str">
        <f t="shared" ref="AL21:AL28" si="5">IFERROR(IF(AJ21="","",IF(AJ21&lt;=20,"20",IF(AJ21&lt;=40,"40",IF(AJ21&lt;=60,"60",IF(AJ21&lt;=80,"80","100"))))),"")</f>
        <v>20</v>
      </c>
      <c r="AM21" s="181" t="str">
        <f t="shared" ref="AM21:AM28" si="6">IFERROR(IF(AK21="","",IF(AK21&lt;=20,"20",IF(AK21&lt;=40,"40",IF(AK21&lt;=60,"60",IF(AK21&lt;=80,"80","100"))))),"")</f>
        <v>100</v>
      </c>
      <c r="AN21" s="182">
        <f t="shared" ref="AN21:AN28" si="7">IFERROR(VALUE((AL21&amp;""&amp;AM21))," ")</f>
        <v>20100</v>
      </c>
      <c r="AO21" s="183" t="str">
        <f>IFERROR(VLOOKUP(AN21,'Matriz Calificación'!$C$54:$F$78,2,FALSE),"")</f>
        <v>EXTREMA (P 20% , I 100%)</v>
      </c>
      <c r="AP21" s="184" t="str">
        <f>IFERROR(VLOOKUP(AO21,'Matriz Calificación'!$D$54:$I$78,4,FALSE)," ")</f>
        <v>EVITAR O REDUCIR</v>
      </c>
      <c r="AQ21" s="246"/>
      <c r="AR21" s="246"/>
      <c r="AS21" s="263"/>
      <c r="AT21" s="268"/>
      <c r="AU21" s="382"/>
      <c r="AV21" s="365" t="s">
        <v>942</v>
      </c>
      <c r="AW21" s="365" t="s">
        <v>943</v>
      </c>
      <c r="AX21" s="365" t="s">
        <v>944</v>
      </c>
      <c r="AY21" s="206" t="s">
        <v>940</v>
      </c>
      <c r="AZ21" s="170"/>
      <c r="BA21" s="172"/>
      <c r="BB21" s="172"/>
      <c r="BC21" s="256"/>
      <c r="BD21" s="248"/>
      <c r="BE21" s="172"/>
      <c r="BF21" s="248"/>
    </row>
    <row r="22" spans="2:58" s="173" customFormat="1" ht="90" x14ac:dyDescent="0.25">
      <c r="B22" s="250"/>
      <c r="C22" s="253"/>
      <c r="D22" s="255"/>
      <c r="E22" s="256"/>
      <c r="F22" s="258"/>
      <c r="G22" s="255"/>
      <c r="H22" s="248"/>
      <c r="I22" s="266"/>
      <c r="J22" s="259"/>
      <c r="K22" s="199" t="s">
        <v>928</v>
      </c>
      <c r="L22" s="260"/>
      <c r="M22" s="260"/>
      <c r="N22" s="260"/>
      <c r="O22" s="261"/>
      <c r="P22" s="263"/>
      <c r="Q22" s="260"/>
      <c r="R22" s="264"/>
      <c r="S22" s="264"/>
      <c r="T22" s="264"/>
      <c r="U22" s="269"/>
      <c r="V22" s="263"/>
      <c r="W22" s="152" t="s">
        <v>733</v>
      </c>
      <c r="X22" s="194" t="s">
        <v>934</v>
      </c>
      <c r="Y22" s="194" t="s">
        <v>933</v>
      </c>
      <c r="Z22" s="194" t="s">
        <v>949</v>
      </c>
      <c r="AA22" s="169" t="s">
        <v>427</v>
      </c>
      <c r="AB22" s="178">
        <f>IF(AA22=Controles!$D$5,Controles!$E$5,IF(AA22=Controles!$D$6,Controles!$E$6,IF(AA22=Controles!$D$7,Controles!$E$7," ")))</f>
        <v>0.25</v>
      </c>
      <c r="AC22" s="169" t="s">
        <v>456</v>
      </c>
      <c r="AD22" s="68">
        <f>IF(AC22=Controles!$D$8,Controles!$E$8,IF(AC22=Controles!$D$9,Controles!$E$9," "))</f>
        <v>0.25</v>
      </c>
      <c r="AE22" s="68">
        <f t="shared" si="0"/>
        <v>0.5</v>
      </c>
      <c r="AF22" s="169" t="s">
        <v>466</v>
      </c>
      <c r="AG22" s="169" t="s">
        <v>479</v>
      </c>
      <c r="AH22" s="169" t="s">
        <v>489</v>
      </c>
      <c r="AI22" s="100" t="str">
        <f>+IF(AA22=Controles!$D$5,Controles!$N$5,IF(AA22=Controles!$D$6,Controles!$N$6,IF(AA22=Controles!$D$7,Controles!$N$7," ")))</f>
        <v>Probabilidad</v>
      </c>
      <c r="AJ22" s="141">
        <f>IFERROR(IF(AND(AI21=Controles!$N$5,AI22=Controles!$N$5),(AJ21-(+AJ21*AE22)),IF(AND(AI21=Controles!$N$7,AI22=Controles!$N$5),(AJ20-(+AJ20*AE22)),IF(AI22=Controles!$N$7,AJ21,""))),"")</f>
        <v>9</v>
      </c>
      <c r="AK22" s="141">
        <f>IFERROR(IF(AND(AI21=Controles!$N$7,AI22=Controles!$N$7),(AK21-(+AK21*AE22)),IF(AND(AI21=Controles!$N$5,AI22=Controles!$N$7),(AK20-(+AK20*AE22)),IF(AI22=Controles!$N$5,AK21,""))),"")</f>
        <v>100</v>
      </c>
      <c r="AL22" s="181" t="str">
        <f t="shared" si="5"/>
        <v>20</v>
      </c>
      <c r="AM22" s="181" t="str">
        <f t="shared" si="6"/>
        <v>100</v>
      </c>
      <c r="AN22" s="182">
        <f t="shared" si="7"/>
        <v>20100</v>
      </c>
      <c r="AO22" s="183" t="str">
        <f>IFERROR(VLOOKUP(AN22,'Matriz Calificación'!$C$54:$F$78,2,FALSE),"")</f>
        <v>EXTREMA (P 20% , I 100%)</v>
      </c>
      <c r="AP22" s="184" t="str">
        <f>IFERROR(VLOOKUP(AO22,'Matriz Calificación'!$D$54:$I$78,4,FALSE)," ")</f>
        <v>EVITAR O REDUCIR</v>
      </c>
      <c r="AQ22" s="246"/>
      <c r="AR22" s="246"/>
      <c r="AS22" s="263"/>
      <c r="AT22" s="268"/>
      <c r="AU22" s="382"/>
      <c r="AV22" s="367"/>
      <c r="AW22" s="367"/>
      <c r="AX22" s="367"/>
      <c r="AY22" s="207" t="s">
        <v>945</v>
      </c>
      <c r="AZ22" s="170"/>
      <c r="BA22" s="172"/>
      <c r="BB22" s="172"/>
      <c r="BC22" s="256"/>
      <c r="BD22" s="248"/>
      <c r="BE22" s="172"/>
      <c r="BF22" s="248"/>
    </row>
    <row r="23" spans="2:58" s="173" customFormat="1" ht="106.5" customHeight="1" x14ac:dyDescent="0.25">
      <c r="B23" s="250"/>
      <c r="C23" s="253"/>
      <c r="D23" s="255"/>
      <c r="E23" s="256"/>
      <c r="F23" s="258"/>
      <c r="G23" s="255"/>
      <c r="H23" s="248"/>
      <c r="I23" s="266"/>
      <c r="J23" s="259"/>
      <c r="K23" s="199" t="s">
        <v>929</v>
      </c>
      <c r="L23" s="260"/>
      <c r="M23" s="260"/>
      <c r="N23" s="260"/>
      <c r="O23" s="261"/>
      <c r="P23" s="263"/>
      <c r="Q23" s="260"/>
      <c r="R23" s="264"/>
      <c r="S23" s="264"/>
      <c r="T23" s="264"/>
      <c r="U23" s="269"/>
      <c r="V23" s="263"/>
      <c r="W23" s="152" t="s">
        <v>734</v>
      </c>
      <c r="X23" s="194" t="s">
        <v>935</v>
      </c>
      <c r="Y23" s="194" t="s">
        <v>936</v>
      </c>
      <c r="Z23" s="194" t="s">
        <v>950</v>
      </c>
      <c r="AA23" s="169" t="s">
        <v>427</v>
      </c>
      <c r="AB23" s="178">
        <f>IF(AA23=Controles!$D$5,Controles!$E$5,IF(AA23=Controles!$D$6,Controles!$E$6,IF(AA23=Controles!$D$7,Controles!$E$7," ")))</f>
        <v>0.25</v>
      </c>
      <c r="AC23" s="169" t="s">
        <v>460</v>
      </c>
      <c r="AD23" s="68">
        <f>IF(AC23=Controles!$D$8,Controles!$E$8,IF(AC23=Controles!$D$9,Controles!$E$9," "))</f>
        <v>0.15</v>
      </c>
      <c r="AE23" s="68">
        <f t="shared" si="0"/>
        <v>0.4</v>
      </c>
      <c r="AF23" s="169" t="s">
        <v>466</v>
      </c>
      <c r="AG23" s="169" t="s">
        <v>481</v>
      </c>
      <c r="AH23" s="201" t="s">
        <v>489</v>
      </c>
      <c r="AI23" s="100" t="str">
        <f>+IF(AA23=Controles!$D$5,Controles!$N$5,IF(AA23=Controles!$D$6,Controles!$N$6,IF(AA23=Controles!$D$7,Controles!$N$7," ")))</f>
        <v>Probabilidad</v>
      </c>
      <c r="AJ23" s="141">
        <f>IFERROR(IF(AND(AI22=Controles!$N$5,AI23=Controles!$N$5),(AJ22-(+AJ22*AE23)),IF(AND(AI22=Controles!$N$7,AI23=Controles!$N$5),(AJ21-(+AJ21*AE23)),IF(AI23=Controles!$N$7,AJ22,""))),"")</f>
        <v>5.4</v>
      </c>
      <c r="AK23" s="141">
        <f>IFERROR(IF(AND(AI22=Controles!$N$7,AI23=Controles!$N$7),(AK22-(+AK22*AE23)),IF(AND(AI22=Controles!$N$5,AI23=Controles!$N$7),(AK21-(+AK21*AE23)),IF(AI23=Controles!$N$5,AK22,""))),"")</f>
        <v>100</v>
      </c>
      <c r="AL23" s="181" t="str">
        <f t="shared" si="5"/>
        <v>20</v>
      </c>
      <c r="AM23" s="181" t="str">
        <f t="shared" si="6"/>
        <v>100</v>
      </c>
      <c r="AN23" s="182">
        <f t="shared" si="7"/>
        <v>20100</v>
      </c>
      <c r="AO23" s="183" t="str">
        <f>IFERROR(VLOOKUP(AN23,'Matriz Calificación'!$C$54:$F$78,2,FALSE),"")</f>
        <v>EXTREMA (P 20% , I 100%)</v>
      </c>
      <c r="AP23" s="184" t="str">
        <f>IFERROR(VLOOKUP(AO23,'Matriz Calificación'!$D$54:$I$78,4,FALSE)," ")</f>
        <v>EVITAR O REDUCIR</v>
      </c>
      <c r="AQ23" s="246"/>
      <c r="AR23" s="246"/>
      <c r="AS23" s="263"/>
      <c r="AT23" s="268"/>
      <c r="AU23" s="382"/>
      <c r="AV23" s="204" t="s">
        <v>946</v>
      </c>
      <c r="AW23" s="204" t="s">
        <v>943</v>
      </c>
      <c r="AX23" s="204" t="s">
        <v>944</v>
      </c>
      <c r="AY23" s="205" t="s">
        <v>947</v>
      </c>
      <c r="AZ23" s="170"/>
      <c r="BA23" s="172"/>
      <c r="BB23" s="172"/>
      <c r="BC23" s="256"/>
      <c r="BD23" s="248"/>
      <c r="BE23" s="172"/>
      <c r="BF23" s="248"/>
    </row>
    <row r="24" spans="2:58" s="173" customFormat="1" ht="74.25" customHeight="1" x14ac:dyDescent="0.25">
      <c r="B24" s="250"/>
      <c r="C24" s="253"/>
      <c r="D24" s="255"/>
      <c r="E24" s="256"/>
      <c r="F24" s="258"/>
      <c r="G24" s="255"/>
      <c r="H24" s="248"/>
      <c r="I24" s="266"/>
      <c r="J24" s="259"/>
      <c r="K24" s="185"/>
      <c r="L24" s="260"/>
      <c r="M24" s="260"/>
      <c r="N24" s="260"/>
      <c r="O24" s="261"/>
      <c r="P24" s="263"/>
      <c r="Q24" s="260"/>
      <c r="R24" s="264"/>
      <c r="S24" s="264"/>
      <c r="T24" s="264"/>
      <c r="U24" s="269"/>
      <c r="V24" s="263"/>
      <c r="W24" s="152"/>
      <c r="X24" s="194"/>
      <c r="Y24" s="194"/>
      <c r="Z24" s="194"/>
      <c r="AA24" s="169"/>
      <c r="AB24" s="178" t="str">
        <f>IF(AA24=Controles!$D$5,Controles!$E$5,IF(AA24=Controles!$D$6,Controles!$E$6,IF(AA24=Controles!$D$7,Controles!$E$7," ")))</f>
        <v xml:space="preserve"> </v>
      </c>
      <c r="AC24" s="169"/>
      <c r="AD24" s="68" t="str">
        <f>IF(AC24=Controles!$D$8,Controles!$E$8,IF(AC24=Controles!$D$9,Controles!$E$9," "))</f>
        <v xml:space="preserve"> </v>
      </c>
      <c r="AE24" s="68" t="str">
        <f t="shared" si="0"/>
        <v/>
      </c>
      <c r="AF24" s="169"/>
      <c r="AG24" s="169"/>
      <c r="AH24" s="169"/>
      <c r="AI24" s="100" t="str">
        <f>+IF(AA24=Controles!$D$5,Controles!$N$5,IF(AA24=Controles!$D$6,Controles!$N$6,IF(AA24=Controles!$D$7,Controles!$N$7," ")))</f>
        <v xml:space="preserve"> </v>
      </c>
      <c r="AJ24" s="141" t="str">
        <f>IFERROR(IF(AND(AI23=Controles!$N$5,AI24=Controles!$N$5),(AJ23-(+AJ23*AE24)),IF(AND(AI23=Controles!$N$7,AI24=Controles!$N$5),(AJ22-(+AJ22*AE24)),IF(AI24=Controles!$N$7,AJ23,""))),"")</f>
        <v/>
      </c>
      <c r="AK24" s="141" t="str">
        <f>IFERROR(IF(AND(AI23=Controles!$N$7,AI24=Controles!$N$7),(AK23-(+AK23*AE24)),IF(AND(AI23=Controles!$N$5,AI24=Controles!$N$7),(AK22-(+AK22*AE24)),IF(AI24=Controles!$N$5,AK23,""))),"")</f>
        <v/>
      </c>
      <c r="AL24" s="181" t="str">
        <f t="shared" si="5"/>
        <v/>
      </c>
      <c r="AM24" s="181" t="str">
        <f t="shared" si="6"/>
        <v/>
      </c>
      <c r="AN24" s="182" t="str">
        <f t="shared" si="7"/>
        <v xml:space="preserve"> </v>
      </c>
      <c r="AO24" s="183" t="str">
        <f>IFERROR(VLOOKUP(AN24,'Matriz Calificación'!$C$54:$F$78,2,FALSE),"")</f>
        <v/>
      </c>
      <c r="AP24" s="184" t="str">
        <f>IFERROR(VLOOKUP(AO24,'Matriz Calificación'!$D$54:$I$78,4,FALSE)," ")</f>
        <v xml:space="preserve"> </v>
      </c>
      <c r="AQ24" s="246"/>
      <c r="AR24" s="246"/>
      <c r="AS24" s="263"/>
      <c r="AT24" s="268"/>
      <c r="AU24" s="382"/>
      <c r="AV24" s="204" t="s">
        <v>948</v>
      </c>
      <c r="AW24" s="204" t="s">
        <v>943</v>
      </c>
      <c r="AX24" s="204" t="s">
        <v>944</v>
      </c>
      <c r="AY24" s="205" t="s">
        <v>947</v>
      </c>
      <c r="AZ24" s="170"/>
      <c r="BA24" s="172"/>
      <c r="BB24" s="172"/>
      <c r="BC24" s="256"/>
      <c r="BD24" s="248"/>
      <c r="BE24" s="172"/>
      <c r="BF24" s="248"/>
    </row>
    <row r="25" spans="2:58" s="173" customFormat="1" ht="21" customHeight="1" x14ac:dyDescent="0.25">
      <c r="B25" s="250"/>
      <c r="C25" s="253"/>
      <c r="D25" s="255"/>
      <c r="E25" s="256"/>
      <c r="F25" s="258"/>
      <c r="G25" s="255"/>
      <c r="H25" s="248"/>
      <c r="I25" s="266"/>
      <c r="J25" s="259"/>
      <c r="K25" s="185"/>
      <c r="L25" s="260"/>
      <c r="M25" s="260"/>
      <c r="N25" s="260"/>
      <c r="O25" s="261"/>
      <c r="P25" s="263"/>
      <c r="Q25" s="260"/>
      <c r="R25" s="264"/>
      <c r="S25" s="264"/>
      <c r="T25" s="264"/>
      <c r="U25" s="269"/>
      <c r="V25" s="263"/>
      <c r="W25" s="152"/>
      <c r="X25" s="194"/>
      <c r="Y25" s="194"/>
      <c r="Z25" s="194"/>
      <c r="AA25" s="169"/>
      <c r="AB25" s="178" t="str">
        <f>IF(AA25=Controles!$D$5,Controles!$E$5,IF(AA25=Controles!$D$6,Controles!$E$6,IF(AA25=Controles!$D$7,Controles!$E$7," ")))</f>
        <v xml:space="preserve"> </v>
      </c>
      <c r="AC25" s="169"/>
      <c r="AD25" s="68" t="str">
        <f>IF(AC25=Controles!$D$8,Controles!$E$8,IF(AC25=Controles!$D$9,Controles!$E$9," "))</f>
        <v xml:space="preserve"> </v>
      </c>
      <c r="AE25" s="68" t="str">
        <f t="shared" si="0"/>
        <v/>
      </c>
      <c r="AF25" s="169"/>
      <c r="AG25" s="169"/>
      <c r="AH25" s="169"/>
      <c r="AI25" s="100" t="str">
        <f>+IF(AA25=Controles!$D$5,Controles!$N$5,IF(AA25=Controles!$D$6,Controles!$N$6,IF(AA25=Controles!$D$7,Controles!$N$7," ")))</f>
        <v xml:space="preserve"> </v>
      </c>
      <c r="AJ25" s="141" t="str">
        <f>IFERROR(IF(AND(AI24=Controles!$N$5,AI25=Controles!$N$5),(AJ24-(+AJ24*AE25)),IF(AND(AI24=Controles!$N$7,AI25=Controles!$N$5),(AJ23-(+AJ23*AE25)),IF(AI25=Controles!$N$7,AJ24,""))),"")</f>
        <v/>
      </c>
      <c r="AK25" s="141" t="str">
        <f>IFERROR(IF(AND(AI24=Controles!$N$7,AI25=Controles!$N$7),(AK24-(+AK24*AE25)),IF(AND(AI24=Controles!$N$5,AI25=Controles!$N$7),(AK23-(+AK23*AE25)),IF(AI25=Controles!$N$5,AK24,""))),"")</f>
        <v/>
      </c>
      <c r="AL25" s="181" t="str">
        <f t="shared" si="5"/>
        <v/>
      </c>
      <c r="AM25" s="181" t="str">
        <f t="shared" si="6"/>
        <v/>
      </c>
      <c r="AN25" s="182" t="str">
        <f t="shared" si="7"/>
        <v xml:space="preserve"> </v>
      </c>
      <c r="AO25" s="183" t="str">
        <f>IFERROR(VLOOKUP(AN25,'Matriz Calificación'!$C$54:$F$78,2,FALSE),"")</f>
        <v/>
      </c>
      <c r="AP25" s="184" t="str">
        <f>IFERROR(VLOOKUP(AO25,'Matriz Calificación'!$D$54:$I$78,4,FALSE)," ")</f>
        <v xml:space="preserve"> </v>
      </c>
      <c r="AQ25" s="246"/>
      <c r="AR25" s="246"/>
      <c r="AS25" s="263"/>
      <c r="AT25" s="268"/>
      <c r="AU25" s="382"/>
      <c r="AV25" s="170"/>
      <c r="AW25" s="170"/>
      <c r="AX25" s="170"/>
      <c r="AY25" s="69"/>
      <c r="AZ25" s="170"/>
      <c r="BA25" s="172"/>
      <c r="BB25" s="172"/>
      <c r="BC25" s="256"/>
      <c r="BD25" s="248"/>
      <c r="BE25" s="172"/>
      <c r="BF25" s="248"/>
    </row>
    <row r="26" spans="2:58" s="173" customFormat="1" ht="21" customHeight="1" x14ac:dyDescent="0.25">
      <c r="B26" s="250"/>
      <c r="C26" s="253"/>
      <c r="D26" s="255"/>
      <c r="E26" s="256"/>
      <c r="F26" s="258"/>
      <c r="G26" s="255"/>
      <c r="H26" s="248"/>
      <c r="I26" s="266"/>
      <c r="J26" s="259"/>
      <c r="K26" s="185"/>
      <c r="L26" s="260"/>
      <c r="M26" s="260"/>
      <c r="N26" s="260"/>
      <c r="O26" s="261"/>
      <c r="P26" s="263"/>
      <c r="Q26" s="260"/>
      <c r="R26" s="264"/>
      <c r="S26" s="264"/>
      <c r="T26" s="264"/>
      <c r="U26" s="269"/>
      <c r="V26" s="263"/>
      <c r="W26" s="152"/>
      <c r="X26" s="194"/>
      <c r="Y26" s="194"/>
      <c r="Z26" s="194"/>
      <c r="AA26" s="169"/>
      <c r="AB26" s="178" t="str">
        <f>IF(AA26=Controles!$D$5,Controles!$E$5,IF(AA26=Controles!$D$6,Controles!$E$6,IF(AA26=Controles!$D$7,Controles!$E$7," ")))</f>
        <v xml:space="preserve"> </v>
      </c>
      <c r="AC26" s="169"/>
      <c r="AD26" s="68" t="str">
        <f>IF(AC26=Controles!$D$8,Controles!$E$8,IF(AC26=Controles!$D$9,Controles!$E$9," "))</f>
        <v xml:space="preserve"> </v>
      </c>
      <c r="AE26" s="68" t="str">
        <f t="shared" si="0"/>
        <v/>
      </c>
      <c r="AF26" s="169"/>
      <c r="AG26" s="169"/>
      <c r="AH26" s="169"/>
      <c r="AI26" s="100" t="str">
        <f>+IF(AA26=Controles!$D$5,Controles!$N$5,IF(AA26=Controles!$D$6,Controles!$N$6,IF(AA26=Controles!$D$7,Controles!$N$7," ")))</f>
        <v xml:space="preserve"> </v>
      </c>
      <c r="AJ26" s="141" t="str">
        <f>IFERROR(IF(AND(AI25=Controles!$N$5,AI26=Controles!$N$5),(AJ25-(+AJ25*AE26)),IF(AND(AI25=Controles!$N$7,AI26=Controles!$N$5),(AJ24-(+AJ24*AE26)),IF(AI26=Controles!$N$7,AJ25,""))),"")</f>
        <v/>
      </c>
      <c r="AK26" s="141" t="str">
        <f>IFERROR(IF(AND(AI25=Controles!$N$7,AI26=Controles!$N$7),(AK25-(+AK25*AE26)),IF(AND(AI25=Controles!$N$5,AI26=Controles!$N$7),(AK24-(+AK24*AE26)),IF(AI26=Controles!$N$5,AK25,""))),"")</f>
        <v/>
      </c>
      <c r="AL26" s="181" t="str">
        <f t="shared" si="5"/>
        <v/>
      </c>
      <c r="AM26" s="181" t="str">
        <f t="shared" si="6"/>
        <v/>
      </c>
      <c r="AN26" s="182" t="str">
        <f t="shared" si="7"/>
        <v xml:space="preserve"> </v>
      </c>
      <c r="AO26" s="183" t="str">
        <f>IFERROR(VLOOKUP(AN26,'Matriz Calificación'!$C$54:$F$78,2,FALSE),"")</f>
        <v/>
      </c>
      <c r="AP26" s="184" t="str">
        <f>IFERROR(VLOOKUP(AO26,'Matriz Calificación'!$D$54:$I$78,4,FALSE)," ")</f>
        <v xml:space="preserve"> </v>
      </c>
      <c r="AQ26" s="246"/>
      <c r="AR26" s="246"/>
      <c r="AS26" s="263"/>
      <c r="AT26" s="268"/>
      <c r="AU26" s="382"/>
      <c r="AV26" s="168"/>
      <c r="AW26" s="171"/>
      <c r="AX26" s="171"/>
      <c r="AY26" s="69"/>
      <c r="AZ26" s="170"/>
      <c r="BA26" s="172"/>
      <c r="BB26" s="172"/>
      <c r="BC26" s="256"/>
      <c r="BD26" s="248"/>
      <c r="BE26" s="172"/>
      <c r="BF26" s="248"/>
    </row>
    <row r="27" spans="2:58" s="173" customFormat="1" ht="21" customHeight="1" x14ac:dyDescent="0.25">
      <c r="B27" s="250"/>
      <c r="C27" s="253"/>
      <c r="D27" s="255"/>
      <c r="E27" s="256"/>
      <c r="F27" s="258"/>
      <c r="G27" s="255"/>
      <c r="H27" s="248"/>
      <c r="I27" s="266"/>
      <c r="J27" s="259"/>
      <c r="K27" s="185"/>
      <c r="L27" s="260"/>
      <c r="M27" s="260"/>
      <c r="N27" s="260"/>
      <c r="O27" s="261"/>
      <c r="P27" s="263"/>
      <c r="Q27" s="260"/>
      <c r="R27" s="264"/>
      <c r="S27" s="264"/>
      <c r="T27" s="264"/>
      <c r="U27" s="269"/>
      <c r="V27" s="263"/>
      <c r="W27" s="152"/>
      <c r="X27" s="194"/>
      <c r="Y27" s="194"/>
      <c r="Z27" s="194"/>
      <c r="AA27" s="169"/>
      <c r="AB27" s="178" t="str">
        <f>IF(AA27=Controles!$D$5,Controles!$E$5,IF(AA27=Controles!$D$6,Controles!$E$6,IF(AA27=Controles!$D$7,Controles!$E$7," ")))</f>
        <v xml:space="preserve"> </v>
      </c>
      <c r="AC27" s="169"/>
      <c r="AD27" s="68" t="str">
        <f>IF(AC27=Controles!$D$8,Controles!$E$8,IF(AC27=Controles!$D$9,Controles!$E$9," "))</f>
        <v xml:space="preserve"> </v>
      </c>
      <c r="AE27" s="68" t="str">
        <f t="shared" si="0"/>
        <v/>
      </c>
      <c r="AF27" s="169"/>
      <c r="AG27" s="169"/>
      <c r="AH27" s="169"/>
      <c r="AI27" s="100" t="str">
        <f>+IF(AA27=Controles!$D$5,Controles!$N$5,IF(AA27=Controles!$D$6,Controles!$N$6,IF(AA27=Controles!$D$7,Controles!$N$7," ")))</f>
        <v xml:space="preserve"> </v>
      </c>
      <c r="AJ27" s="141" t="str">
        <f>IFERROR(IF(AND(AI26=Controles!$N$5,AI27=Controles!$N$5),(AJ26-(+AJ26*AE27)),IF(AND(AI26=Controles!$N$7,AI27=Controles!$N$5),(AJ25-(+AJ25*AE27)),IF(AI27=Controles!$N$7,AJ26,""))),"")</f>
        <v/>
      </c>
      <c r="AK27" s="141" t="str">
        <f>IFERROR(IF(AND(AI26=Controles!$N$7,AI27=Controles!$N$7),(AK26-(+AK26*AE27)),IF(AND(AI26=Controles!$N$5,AI27=Controles!$N$7),(AK25-(+AK25*AE27)),IF(AI27=Controles!$N$5,AK26,""))),"")</f>
        <v/>
      </c>
      <c r="AL27" s="181" t="str">
        <f t="shared" si="5"/>
        <v/>
      </c>
      <c r="AM27" s="181" t="str">
        <f t="shared" si="6"/>
        <v/>
      </c>
      <c r="AN27" s="182" t="str">
        <f t="shared" si="7"/>
        <v xml:space="preserve"> </v>
      </c>
      <c r="AO27" s="183" t="str">
        <f>IFERROR(VLOOKUP(AN27,'Matriz Calificación'!$C$54:$F$78,2,FALSE),"")</f>
        <v/>
      </c>
      <c r="AP27" s="184" t="str">
        <f>IFERROR(VLOOKUP(AO27,'Matriz Calificación'!$D$54:$I$78,4,FALSE)," ")</f>
        <v xml:space="preserve"> </v>
      </c>
      <c r="AQ27" s="246"/>
      <c r="AR27" s="246"/>
      <c r="AS27" s="263"/>
      <c r="AT27" s="268"/>
      <c r="AU27" s="382"/>
      <c r="AV27" s="168"/>
      <c r="AW27" s="171"/>
      <c r="AX27" s="171"/>
      <c r="AY27" s="69"/>
      <c r="AZ27" s="170"/>
      <c r="BA27" s="172"/>
      <c r="BB27" s="172"/>
      <c r="BC27" s="256"/>
      <c r="BD27" s="248"/>
      <c r="BE27" s="172"/>
      <c r="BF27" s="248"/>
    </row>
    <row r="28" spans="2:58" s="173" customFormat="1" ht="21" customHeight="1" x14ac:dyDescent="0.25">
      <c r="B28" s="251"/>
      <c r="C28" s="254"/>
      <c r="D28" s="255"/>
      <c r="E28" s="256"/>
      <c r="F28" s="258"/>
      <c r="G28" s="255"/>
      <c r="H28" s="248"/>
      <c r="I28" s="267"/>
      <c r="J28" s="259"/>
      <c r="K28" s="185"/>
      <c r="L28" s="260"/>
      <c r="M28" s="260"/>
      <c r="N28" s="260"/>
      <c r="O28" s="262"/>
      <c r="P28" s="263"/>
      <c r="Q28" s="260"/>
      <c r="R28" s="264"/>
      <c r="S28" s="264"/>
      <c r="T28" s="264"/>
      <c r="U28" s="269"/>
      <c r="V28" s="263"/>
      <c r="W28" s="152"/>
      <c r="X28" s="194"/>
      <c r="Y28" s="194"/>
      <c r="Z28" s="194"/>
      <c r="AA28" s="169"/>
      <c r="AB28" s="178" t="str">
        <f>IF(AA28=Controles!$D$5,Controles!$E$5,IF(AA28=Controles!$D$6,Controles!$E$6,IF(AA28=Controles!$D$7,Controles!$E$7," ")))</f>
        <v xml:space="preserve"> </v>
      </c>
      <c r="AC28" s="169"/>
      <c r="AD28" s="68" t="str">
        <f>IF(AC28=Controles!$D$8,Controles!$E$8,IF(AC28=Controles!$D$9,Controles!$E$9," "))</f>
        <v xml:space="preserve"> </v>
      </c>
      <c r="AE28" s="68" t="str">
        <f t="shared" si="0"/>
        <v/>
      </c>
      <c r="AF28" s="169"/>
      <c r="AG28" s="169"/>
      <c r="AH28" s="169"/>
      <c r="AI28" s="100" t="str">
        <f>+IF(AA28=Controles!$D$5,Controles!$N$5,IF(AA28=Controles!$D$6,Controles!$N$6,IF(AA28=Controles!$D$7,Controles!$N$7," ")))</f>
        <v xml:space="preserve"> </v>
      </c>
      <c r="AJ28" s="141" t="str">
        <f>IFERROR(IF(AND(AI27=Controles!$N$5,AI28=Controles!$N$5),(AJ27-(+AJ27*AE28)),IF(AND(AI27=Controles!$N$7,AI28=Controles!$N$5),(AJ26-(+AJ26*AE28)),IF(AI28=Controles!$N$7,AJ27,""))),"")</f>
        <v/>
      </c>
      <c r="AK28" s="141" t="str">
        <f>IFERROR(IF(AND(AI27=Controles!$N$7,AI28=Controles!$N$7),(AK27-(+AK27*AE28)),IF(AND(AI27=Controles!$N$5,AI28=Controles!$N$7),(AK26-(+AK26*AE28)),IF(AI28=Controles!$N$5,AK27,""))),"")</f>
        <v/>
      </c>
      <c r="AL28" s="181" t="str">
        <f t="shared" si="5"/>
        <v/>
      </c>
      <c r="AM28" s="181" t="str">
        <f t="shared" si="6"/>
        <v/>
      </c>
      <c r="AN28" s="182" t="str">
        <f t="shared" si="7"/>
        <v xml:space="preserve"> </v>
      </c>
      <c r="AO28" s="183" t="str">
        <f>IFERROR(VLOOKUP(AN28,'Matriz Calificación'!$C$54:$F$78,2,FALSE),"")</f>
        <v/>
      </c>
      <c r="AP28" s="184" t="str">
        <f>IFERROR(VLOOKUP(AO28,'Matriz Calificación'!$D$54:$I$78,4,FALSE)," ")</f>
        <v xml:space="preserve"> </v>
      </c>
      <c r="AQ28" s="247"/>
      <c r="AR28" s="247"/>
      <c r="AS28" s="263"/>
      <c r="AT28" s="268"/>
      <c r="AU28" s="383"/>
      <c r="AV28" s="168"/>
      <c r="AW28" s="70"/>
      <c r="AX28" s="70"/>
      <c r="AY28" s="69"/>
      <c r="AZ28" s="170"/>
      <c r="BA28" s="172"/>
      <c r="BB28" s="172"/>
      <c r="BC28" s="256"/>
      <c r="BD28" s="248"/>
      <c r="BE28" s="172"/>
      <c r="BF28" s="248"/>
    </row>
    <row r="29" spans="2:58" s="173" customFormat="1" ht="61.5" x14ac:dyDescent="0.25">
      <c r="B29" s="249" t="s">
        <v>583</v>
      </c>
      <c r="C29" s="252" t="str">
        <f>+IFERROR(VLOOKUP(B29,INF!$A$2:$B$90,2,FALSE)," ")</f>
        <v>Ofrecer y mantener servicios y programas que promuevan la formación integral y el mejoramiento de la calidad de vida de la Comunidad Universitaria.</v>
      </c>
      <c r="D29" s="255" t="s">
        <v>115</v>
      </c>
      <c r="E29" s="256" t="s">
        <v>656</v>
      </c>
      <c r="F29" s="257" t="s">
        <v>953</v>
      </c>
      <c r="G29" s="255" t="s">
        <v>826</v>
      </c>
      <c r="H29" s="248" t="s">
        <v>954</v>
      </c>
      <c r="I29" s="265" t="s">
        <v>955</v>
      </c>
      <c r="J29" s="259" t="str">
        <f t="shared" ref="J29" si="8">IF(G29&lt;&gt;"",CONCATENATE("Posibilidad de ",G29," por"," ",H29," debido a"," ",I29),"")</f>
        <v>Posibilidad de Efecto dañoso sobre recursos públicos por Detrimento patrimonial, hallazgos de auditorías internas y/o externas, hallazgos administrativos, disciplinarios y sancionatorios, disminución de la calidad de los programas y servicios y daño de la imagen debido a Pérdida de recursos, insumos o bienes sin justificación de Bienestar Estudiantil</v>
      </c>
      <c r="K29" s="193" t="s">
        <v>956</v>
      </c>
      <c r="L29" s="260" t="s">
        <v>173</v>
      </c>
      <c r="M29" s="260" t="s">
        <v>188</v>
      </c>
      <c r="N29" s="260" t="s">
        <v>211</v>
      </c>
      <c r="O29" s="261">
        <v>220</v>
      </c>
      <c r="P29" s="263" t="str">
        <f>IF(O29="","",IF(O29&lt;=2,Probabilidad!$B$8,IF(O29&lt;=11.999,Probabilidad!$B$7,IF(O29&lt;=48,Probabilidad!$B$6,IF(O29&lt;=239.999,Probabilidad!$B$5,IF(O29&gt;=240,Probabilidad!$B$4,""))))))</f>
        <v>ALTA</v>
      </c>
      <c r="Q29" s="260" t="s">
        <v>91</v>
      </c>
      <c r="R29" s="264">
        <f>IFERROR(VLOOKUP(P29,Probabilidad!$B$4:$C$8,2,FALSE),"")</f>
        <v>80</v>
      </c>
      <c r="S29" s="264">
        <f>IFERROR(VLOOKUP(Q29,Impacto!$B$4:$C$16,2,FALSE),"")</f>
        <v>60</v>
      </c>
      <c r="T29" s="264">
        <f t="shared" ref="T29" si="9">IFERROR(VALUE((R29&amp;""&amp;S29))," ")</f>
        <v>8060</v>
      </c>
      <c r="U29" s="269" t="str">
        <f>IFERROR(VLOOKUP(T29,'Matriz Calificación'!$C$54:$D$78,2,FALSE)," ")</f>
        <v>ALTA (P 80% , I 60%)</v>
      </c>
      <c r="V29" s="263" t="str">
        <f>IFERROR(VLOOKUP(T29,'Matriz Calificación'!$C$54:$F$78,3,FALSE)," ")</f>
        <v>REDUCIR</v>
      </c>
      <c r="W29" s="152" t="s">
        <v>731</v>
      </c>
      <c r="X29" s="193" t="s">
        <v>963</v>
      </c>
      <c r="Y29" s="193" t="s">
        <v>970</v>
      </c>
      <c r="Z29" s="193" t="s">
        <v>971</v>
      </c>
      <c r="AA29" s="201" t="s">
        <v>427</v>
      </c>
      <c r="AB29" s="178">
        <f>IF(AA29=Controles!$D$5,Controles!$E$5,IF(AA29=Controles!$D$6,Controles!$E$6,IF(AA29=Controles!$D$7,Controles!$E$7," ")))</f>
        <v>0.25</v>
      </c>
      <c r="AC29" s="201" t="s">
        <v>460</v>
      </c>
      <c r="AD29" s="68">
        <f>IF(AC29=Controles!$D$8,Controles!$E$8,IF(AC29=Controles!$D$9,Controles!$E$9," "))</f>
        <v>0.15</v>
      </c>
      <c r="AE29" s="68">
        <f t="shared" si="0"/>
        <v>0.4</v>
      </c>
      <c r="AF29" s="201" t="s">
        <v>464</v>
      </c>
      <c r="AG29" s="201" t="s">
        <v>483</v>
      </c>
      <c r="AH29" s="201" t="s">
        <v>489</v>
      </c>
      <c r="AI29" s="100" t="str">
        <f>+IF(AA29=Controles!$D$5,Controles!$N$5,IF(AA29=Controles!$D$6,Controles!$N$6,IF(AA29=Controles!$D$7,Controles!$N$7," ")))</f>
        <v>Probabilidad</v>
      </c>
      <c r="AJ29" s="141">
        <f>IFERROR(IF(AI29=Controles!$N$5,(($R$29-($R$29*AE29))),IF(AI29=Controles!$N$7,$R$29,""))," ")</f>
        <v>48</v>
      </c>
      <c r="AK29" s="141">
        <f>IFERROR(IF(AI29=Controles!$N$7,(($S$29-($S$29*AE29))),IF(AI29=Controles!$N$5,$S$29,""))," ")</f>
        <v>60</v>
      </c>
      <c r="AL29" s="181" t="str">
        <f>IFERROR(IF(AJ29="","",IF(AJ29&lt;=20,"20",IF(AJ29&lt;=40,"40",IF(AJ29&lt;=60,"60",IF(AJ29&lt;=80,"80","100"))))),"")</f>
        <v>60</v>
      </c>
      <c r="AM29" s="181" t="str">
        <f>IFERROR(IF(AK29="","",IF(AK29&lt;=20,"20",IF(AK29&lt;=40,"40",IF(AK29&lt;=60,"60",IF(AK29&lt;=80,"80","100"))))),"")</f>
        <v>60</v>
      </c>
      <c r="AN29" s="182">
        <f>IFERROR(VALUE((AL29&amp;""&amp;AM29))," ")</f>
        <v>6060</v>
      </c>
      <c r="AO29" s="183" t="str">
        <f>IFERROR(VLOOKUP(AN29,'Matriz Calificación'!$C$54:$F$78,2,FALSE),"")</f>
        <v>MODERADA (P 60% , I 60%)</v>
      </c>
      <c r="AP29" s="184" t="str">
        <f>IFERROR(VLOOKUP(AO29,'Matriz Calificación'!$D$54:$I$78,4,FALSE)," ")</f>
        <v>ACEPTAR</v>
      </c>
      <c r="AQ29" s="245" cm="1">
        <f t="array" ref="AQ29">INDEX(AN29:AN37,COUNT(AN29:AN37))</f>
        <v>2040</v>
      </c>
      <c r="AR29" s="245" t="str">
        <f>IFERROR(VLOOKUP(AQ29,'Matriz Calificación'!$C$54:$F$78,2,FALSE),"")</f>
        <v>BAJA (P 20% , I 40%)</v>
      </c>
      <c r="AS29" s="263" t="str">
        <f>IFERROR(VLOOKUP(AR29,'Matriz Calificación'!$D$54:$I$78,4,FALSE)," ")</f>
        <v>ASUMIR</v>
      </c>
      <c r="AT29" s="268" t="str">
        <f>IFERROR(VLOOKUP(AR29,'Matriz Calificación'!$D$54:$I$78,5,FALSE)," ")</f>
        <v xml:space="preserve">NO requiere Plan de Acción  </v>
      </c>
      <c r="AU29" s="209"/>
      <c r="AV29" s="209"/>
      <c r="AW29" s="209"/>
      <c r="AX29" s="209"/>
      <c r="AY29" s="209"/>
      <c r="AZ29" s="170"/>
      <c r="BA29" s="172"/>
      <c r="BB29" s="172"/>
      <c r="BC29" s="256"/>
      <c r="BD29" s="248"/>
      <c r="BE29" s="172"/>
      <c r="BF29" s="248"/>
    </row>
    <row r="30" spans="2:58" s="173" customFormat="1" ht="63.75" x14ac:dyDescent="0.25">
      <c r="B30" s="250"/>
      <c r="C30" s="253"/>
      <c r="D30" s="255"/>
      <c r="E30" s="256"/>
      <c r="F30" s="258"/>
      <c r="G30" s="255"/>
      <c r="H30" s="248"/>
      <c r="I30" s="266"/>
      <c r="J30" s="259"/>
      <c r="K30" s="193" t="s">
        <v>957</v>
      </c>
      <c r="L30" s="260"/>
      <c r="M30" s="260"/>
      <c r="N30" s="260"/>
      <c r="O30" s="261"/>
      <c r="P30" s="263"/>
      <c r="Q30" s="260"/>
      <c r="R30" s="264"/>
      <c r="S30" s="264"/>
      <c r="T30" s="264"/>
      <c r="U30" s="269"/>
      <c r="V30" s="263"/>
      <c r="W30" s="152" t="s">
        <v>732</v>
      </c>
      <c r="X30" s="193" t="s">
        <v>964</v>
      </c>
      <c r="Y30" s="193" t="s">
        <v>972</v>
      </c>
      <c r="Z30" s="193" t="s">
        <v>973</v>
      </c>
      <c r="AA30" s="201" t="s">
        <v>445</v>
      </c>
      <c r="AB30" s="178">
        <f>IF(AA30=Controles!$D$5,Controles!$E$5,IF(AA30=Controles!$D$6,Controles!$E$6,IF(AA30=Controles!$D$7,Controles!$E$7," ")))</f>
        <v>0.1</v>
      </c>
      <c r="AC30" s="201" t="s">
        <v>460</v>
      </c>
      <c r="AD30" s="68">
        <f>IF(AC30=Controles!$D$8,Controles!$E$8,IF(AC30=Controles!$D$9,Controles!$E$9," "))</f>
        <v>0.15</v>
      </c>
      <c r="AE30" s="68">
        <f t="shared" si="0"/>
        <v>0.25</v>
      </c>
      <c r="AF30" s="201" t="s">
        <v>464</v>
      </c>
      <c r="AG30" s="201" t="s">
        <v>481</v>
      </c>
      <c r="AH30" s="201" t="s">
        <v>489</v>
      </c>
      <c r="AI30" s="100" t="str">
        <f>+IF(AA30=Controles!$D$5,Controles!$N$5,IF(AA30=Controles!$D$6,Controles!$N$6,IF(AA30=Controles!$D$7,Controles!$N$7," ")))</f>
        <v>Impacto</v>
      </c>
      <c r="AJ30" s="141">
        <f>IFERROR(IF(AND(AI29=Controles!$N$5,AI30=Controles!$N$5),(AJ29-(+AJ29*AE30)),IF(AI30=Controles!$N$5,(R29-(+R29*AE30)),IF(AI30=Controles!$N$7,AJ29,""))),"")</f>
        <v>48</v>
      </c>
      <c r="AK30" s="141">
        <f>IFERROR(IF(AND(AI29=Controles!$N$7,AI30=Controles!$N$7),(AK29-(+AK29*AE30)),IF(AI30=Controles!$N$7,($S$29-(+$S$29*AE30)),IF(AI30=Controles!$N$5,AK29,""))),"")</f>
        <v>45</v>
      </c>
      <c r="AL30" s="181" t="str">
        <f t="shared" ref="AL30:AL37" si="10">IFERROR(IF(AJ30="","",IF(AJ30&lt;=20,"20",IF(AJ30&lt;=40,"40",IF(AJ30&lt;=60,"60",IF(AJ30&lt;=80,"80","100"))))),"")</f>
        <v>60</v>
      </c>
      <c r="AM30" s="181" t="str">
        <f t="shared" ref="AM30:AM37" si="11">IFERROR(IF(AK30="","",IF(AK30&lt;=20,"20",IF(AK30&lt;=40,"40",IF(AK30&lt;=60,"60",IF(AK30&lt;=80,"80","100"))))),"")</f>
        <v>60</v>
      </c>
      <c r="AN30" s="182">
        <f t="shared" ref="AN30:AN37" si="12">IFERROR(VALUE((AL30&amp;""&amp;AM30))," ")</f>
        <v>6060</v>
      </c>
      <c r="AO30" s="183" t="str">
        <f>IFERROR(VLOOKUP(AN30,'Matriz Calificación'!$C$54:$F$78,2,FALSE),"")</f>
        <v>MODERADA (P 60% , I 60%)</v>
      </c>
      <c r="AP30" s="184" t="str">
        <f>IFERROR(VLOOKUP(AO30,'Matriz Calificación'!$D$54:$I$78,4,FALSE)," ")</f>
        <v>ACEPTAR</v>
      </c>
      <c r="AQ30" s="246"/>
      <c r="AR30" s="246"/>
      <c r="AS30" s="263"/>
      <c r="AT30" s="268"/>
      <c r="AU30" s="208" t="s">
        <v>982</v>
      </c>
      <c r="AV30" s="204" t="s">
        <v>983</v>
      </c>
      <c r="AW30" s="204" t="s">
        <v>984</v>
      </c>
      <c r="AX30" s="204" t="s">
        <v>985</v>
      </c>
      <c r="AY30" s="204" t="s">
        <v>986</v>
      </c>
      <c r="AZ30" s="170"/>
      <c r="BA30" s="172"/>
      <c r="BB30" s="172"/>
      <c r="BC30" s="256"/>
      <c r="BD30" s="248"/>
      <c r="BE30" s="172"/>
      <c r="BF30" s="248"/>
    </row>
    <row r="31" spans="2:58" s="173" customFormat="1" ht="61.5" x14ac:dyDescent="0.25">
      <c r="B31" s="250"/>
      <c r="C31" s="253"/>
      <c r="D31" s="255"/>
      <c r="E31" s="256"/>
      <c r="F31" s="258"/>
      <c r="G31" s="255"/>
      <c r="H31" s="248"/>
      <c r="I31" s="266"/>
      <c r="J31" s="259"/>
      <c r="K31" s="193" t="s">
        <v>958</v>
      </c>
      <c r="L31" s="260"/>
      <c r="M31" s="260"/>
      <c r="N31" s="260"/>
      <c r="O31" s="261"/>
      <c r="P31" s="263"/>
      <c r="Q31" s="260"/>
      <c r="R31" s="264"/>
      <c r="S31" s="264"/>
      <c r="T31" s="264"/>
      <c r="U31" s="269"/>
      <c r="V31" s="263"/>
      <c r="W31" s="152" t="s">
        <v>733</v>
      </c>
      <c r="X31" s="193" t="s">
        <v>965</v>
      </c>
      <c r="Y31" s="193" t="s">
        <v>974</v>
      </c>
      <c r="Z31" s="193" t="s">
        <v>975</v>
      </c>
      <c r="AA31" s="201" t="s">
        <v>445</v>
      </c>
      <c r="AB31" s="178">
        <f>IF(AA31=Controles!$D$5,Controles!$E$5,IF(AA31=Controles!$D$6,Controles!$E$6,IF(AA31=Controles!$D$7,Controles!$E$7," ")))</f>
        <v>0.1</v>
      </c>
      <c r="AC31" s="201" t="s">
        <v>460</v>
      </c>
      <c r="AD31" s="68">
        <f>IF(AC31=Controles!$D$8,Controles!$E$8,IF(AC31=Controles!$D$9,Controles!$E$9," "))</f>
        <v>0.15</v>
      </c>
      <c r="AE31" s="68">
        <f t="shared" si="0"/>
        <v>0.25</v>
      </c>
      <c r="AF31" s="201" t="s">
        <v>464</v>
      </c>
      <c r="AG31" s="201" t="s">
        <v>481</v>
      </c>
      <c r="AH31" s="201" t="s">
        <v>489</v>
      </c>
      <c r="AI31" s="100" t="str">
        <f>+IF(AA31=Controles!$D$5,Controles!$N$5,IF(AA31=Controles!$D$6,Controles!$N$6,IF(AA31=Controles!$D$7,Controles!$N$7," ")))</f>
        <v>Impacto</v>
      </c>
      <c r="AJ31" s="141">
        <f>IFERROR(IF(AND(AI30=Controles!$N$5,AI31=Controles!$N$5),(AJ30-(+AJ30*AE31)),IF(AND(AI30=Controles!$N$7,AI31=Controles!$N$5),(AJ29-(+AJ29*AE31)),IF(AI31=Controles!$N$7,AJ30,""))),"")</f>
        <v>48</v>
      </c>
      <c r="AK31" s="141">
        <f>IFERROR(IF(AND(AI30=Controles!$N$7,AI31=Controles!$N$7),(AK30-(+AK30*AE31)),IF(AND(AI30=Controles!$N$5,AI31=Controles!$N$7),(AK29-(+AK29*AE31)),IF(AI31=Controles!$N$5,AK30,""))),"")</f>
        <v>33.75</v>
      </c>
      <c r="AL31" s="181" t="str">
        <f t="shared" si="10"/>
        <v>60</v>
      </c>
      <c r="AM31" s="181" t="str">
        <f t="shared" si="11"/>
        <v>40</v>
      </c>
      <c r="AN31" s="182">
        <f t="shared" si="12"/>
        <v>6040</v>
      </c>
      <c r="AO31" s="183" t="str">
        <f>IFERROR(VLOOKUP(AN31,'Matriz Calificación'!$C$54:$F$78,2,FALSE),"")</f>
        <v>MODERADA (P 60% , I 40%)</v>
      </c>
      <c r="AP31" s="184" t="str">
        <f>IFERROR(VLOOKUP(AO31,'Matriz Calificación'!$D$54:$I$78,4,FALSE)," ")</f>
        <v>ACEPTAR</v>
      </c>
      <c r="AQ31" s="246"/>
      <c r="AR31" s="246"/>
      <c r="AS31" s="263"/>
      <c r="AT31" s="268"/>
      <c r="AU31" s="204" t="s">
        <v>987</v>
      </c>
      <c r="AV31" s="204" t="s">
        <v>988</v>
      </c>
      <c r="AW31" s="204" t="s">
        <v>984</v>
      </c>
      <c r="AX31" s="204" t="s">
        <v>985</v>
      </c>
      <c r="AY31" s="204" t="s">
        <v>977</v>
      </c>
      <c r="AZ31" s="170"/>
      <c r="BA31" s="172"/>
      <c r="BB31" s="172"/>
      <c r="BC31" s="256"/>
      <c r="BD31" s="248"/>
      <c r="BE31" s="172"/>
      <c r="BF31" s="248"/>
    </row>
    <row r="32" spans="2:58" s="173" customFormat="1" ht="61.5" x14ac:dyDescent="0.25">
      <c r="B32" s="250"/>
      <c r="C32" s="253"/>
      <c r="D32" s="255"/>
      <c r="E32" s="256"/>
      <c r="F32" s="258"/>
      <c r="G32" s="255"/>
      <c r="H32" s="248"/>
      <c r="I32" s="266"/>
      <c r="J32" s="259"/>
      <c r="K32" s="193" t="s">
        <v>959</v>
      </c>
      <c r="L32" s="260"/>
      <c r="M32" s="260"/>
      <c r="N32" s="260"/>
      <c r="O32" s="261"/>
      <c r="P32" s="263"/>
      <c r="Q32" s="260"/>
      <c r="R32" s="264"/>
      <c r="S32" s="264"/>
      <c r="T32" s="264"/>
      <c r="U32" s="269"/>
      <c r="V32" s="263"/>
      <c r="W32" s="152" t="s">
        <v>734</v>
      </c>
      <c r="X32" s="193" t="s">
        <v>966</v>
      </c>
      <c r="Y32" s="193" t="s">
        <v>974</v>
      </c>
      <c r="Z32" s="193" t="s">
        <v>976</v>
      </c>
      <c r="AA32" s="201" t="s">
        <v>445</v>
      </c>
      <c r="AB32" s="178">
        <f>IF(AA32=Controles!$D$5,Controles!$E$5,IF(AA32=Controles!$D$6,Controles!$E$6,IF(AA32=Controles!$D$7,Controles!$E$7," ")))</f>
        <v>0.1</v>
      </c>
      <c r="AC32" s="201" t="s">
        <v>460</v>
      </c>
      <c r="AD32" s="68">
        <f>IF(AC32=Controles!$D$8,Controles!$E$8,IF(AC32=Controles!$D$9,Controles!$E$9," "))</f>
        <v>0.15</v>
      </c>
      <c r="AE32" s="68">
        <f t="shared" si="0"/>
        <v>0.25</v>
      </c>
      <c r="AF32" s="201" t="s">
        <v>464</v>
      </c>
      <c r="AG32" s="201" t="s">
        <v>481</v>
      </c>
      <c r="AH32" s="201" t="s">
        <v>489</v>
      </c>
      <c r="AI32" s="100" t="str">
        <f>+IF(AA32=Controles!$D$5,Controles!$N$5,IF(AA32=Controles!$D$6,Controles!$N$6,IF(AA32=Controles!$D$7,Controles!$N$7," ")))</f>
        <v>Impacto</v>
      </c>
      <c r="AJ32" s="141">
        <f>IFERROR(IF(AND(AI31=Controles!$N$5,AI32=Controles!$N$5),(AJ31-(+AJ31*AE32)),IF(AND(AI31=Controles!$N$7,AI32=Controles!$N$5),(AJ30-(+AJ30*AE32)),IF(AI32=Controles!$N$7,AJ31,""))),"")</f>
        <v>48</v>
      </c>
      <c r="AK32" s="141">
        <f>IFERROR(IF(AND(AI31=Controles!$N$7,AI32=Controles!$N$7),(AK31-(+AK31*AE32)),IF(AND(AI31=Controles!$N$5,AI32=Controles!$N$7),(AK30-(+AK30*AE32)),IF(AI32=Controles!$N$5,AK31,""))),"")</f>
        <v>25.3125</v>
      </c>
      <c r="AL32" s="181" t="str">
        <f t="shared" si="10"/>
        <v>60</v>
      </c>
      <c r="AM32" s="181" t="str">
        <f t="shared" si="11"/>
        <v>40</v>
      </c>
      <c r="AN32" s="182">
        <f t="shared" si="12"/>
        <v>6040</v>
      </c>
      <c r="AO32" s="183" t="str">
        <f>IFERROR(VLOOKUP(AN32,'Matriz Calificación'!$C$54:$F$78,2,FALSE),"")</f>
        <v>MODERADA (P 60% , I 40%)</v>
      </c>
      <c r="AP32" s="184" t="str">
        <f>IFERROR(VLOOKUP(AO32,'Matriz Calificación'!$D$54:$I$78,4,FALSE)," ")</f>
        <v>ACEPTAR</v>
      </c>
      <c r="AQ32" s="246"/>
      <c r="AR32" s="246"/>
      <c r="AS32" s="263"/>
      <c r="AT32" s="268"/>
      <c r="AU32" s="205"/>
      <c r="AV32" s="204"/>
      <c r="AW32" s="204"/>
      <c r="AX32" s="204"/>
      <c r="AY32" s="205"/>
      <c r="AZ32" s="170"/>
      <c r="BA32" s="172"/>
      <c r="BB32" s="172"/>
      <c r="BC32" s="256"/>
      <c r="BD32" s="248"/>
      <c r="BE32" s="172"/>
      <c r="BF32" s="248"/>
    </row>
    <row r="33" spans="2:58" s="173" customFormat="1" ht="63.75" x14ac:dyDescent="0.25">
      <c r="B33" s="250"/>
      <c r="C33" s="253"/>
      <c r="D33" s="255"/>
      <c r="E33" s="256"/>
      <c r="F33" s="258"/>
      <c r="G33" s="255"/>
      <c r="H33" s="248"/>
      <c r="I33" s="266"/>
      <c r="J33" s="259"/>
      <c r="K33" s="193" t="s">
        <v>960</v>
      </c>
      <c r="L33" s="260"/>
      <c r="M33" s="260"/>
      <c r="N33" s="260"/>
      <c r="O33" s="261"/>
      <c r="P33" s="263"/>
      <c r="Q33" s="260"/>
      <c r="R33" s="264"/>
      <c r="S33" s="264"/>
      <c r="T33" s="264"/>
      <c r="U33" s="269"/>
      <c r="V33" s="263"/>
      <c r="W33" s="152" t="s">
        <v>735</v>
      </c>
      <c r="X33" s="193" t="s">
        <v>967</v>
      </c>
      <c r="Y33" s="193" t="s">
        <v>977</v>
      </c>
      <c r="Z33" s="193" t="s">
        <v>978</v>
      </c>
      <c r="AA33" s="201" t="s">
        <v>437</v>
      </c>
      <c r="AB33" s="178">
        <f>IF(AA33=Controles!$D$5,Controles!$E$5,IF(AA33=Controles!$D$6,Controles!$E$6,IF(AA33=Controles!$D$7,Controles!$E$7," ")))</f>
        <v>0.15</v>
      </c>
      <c r="AC33" s="201" t="s">
        <v>460</v>
      </c>
      <c r="AD33" s="68">
        <f>IF(AC33=Controles!$D$8,Controles!$E$8,IF(AC33=Controles!$D$9,Controles!$E$9," "))</f>
        <v>0.15</v>
      </c>
      <c r="AE33" s="68">
        <f t="shared" si="0"/>
        <v>0.3</v>
      </c>
      <c r="AF33" s="201" t="s">
        <v>464</v>
      </c>
      <c r="AG33" s="201" t="s">
        <v>487</v>
      </c>
      <c r="AH33" s="201" t="s">
        <v>489</v>
      </c>
      <c r="AI33" s="100" t="str">
        <f>+IF(AA33=Controles!$D$5,Controles!$N$5,IF(AA33=Controles!$D$6,Controles!$N$6,IF(AA33=Controles!$D$7,Controles!$N$7," ")))</f>
        <v>Probabilidad</v>
      </c>
      <c r="AJ33" s="141">
        <f>IFERROR(IF(AND(AI32=Controles!$N$5,AI33=Controles!$N$5),(AJ32-(+AJ32*AE33)),IF(AND(AI32=Controles!$N$7,AI33=Controles!$N$5),(AJ31-(+AJ31*AE33)),IF(AI33=Controles!$N$7,AJ32,""))),"")</f>
        <v>33.6</v>
      </c>
      <c r="AK33" s="141">
        <f>IFERROR(IF(AND(AI32=Controles!$N$7,AI33=Controles!$N$7),(AK32-(+AK32*AE33)),IF(AND(AI32=Controles!$N$5,AI33=Controles!$N$7),(AK31-(+AK31*AE33)),IF(AI33=Controles!$N$5,AK32,""))),"")</f>
        <v>25.3125</v>
      </c>
      <c r="AL33" s="181" t="str">
        <f t="shared" si="10"/>
        <v>40</v>
      </c>
      <c r="AM33" s="181" t="str">
        <f t="shared" si="11"/>
        <v>40</v>
      </c>
      <c r="AN33" s="182">
        <f t="shared" si="12"/>
        <v>4040</v>
      </c>
      <c r="AO33" s="183" t="str">
        <f>IFERROR(VLOOKUP(AN33,'Matriz Calificación'!$C$54:$F$78,2,FALSE),"")</f>
        <v>MODERADA (P 40% , I 40%)</v>
      </c>
      <c r="AP33" s="184" t="str">
        <f>IFERROR(VLOOKUP(AO33,'Matriz Calificación'!$D$54:$I$78,4,FALSE)," ")</f>
        <v>ACEPTAR</v>
      </c>
      <c r="AQ33" s="246"/>
      <c r="AR33" s="246"/>
      <c r="AS33" s="263"/>
      <c r="AT33" s="268"/>
      <c r="AU33" s="204"/>
      <c r="AV33" s="204"/>
      <c r="AW33" s="204"/>
      <c r="AX33" s="204"/>
      <c r="AY33" s="205"/>
      <c r="AZ33" s="170"/>
      <c r="BA33" s="172"/>
      <c r="BB33" s="172"/>
      <c r="BC33" s="256"/>
      <c r="BD33" s="248"/>
      <c r="BE33" s="172"/>
      <c r="BF33" s="248"/>
    </row>
    <row r="34" spans="2:58" s="173" customFormat="1" ht="61.5" x14ac:dyDescent="0.25">
      <c r="B34" s="250"/>
      <c r="C34" s="253"/>
      <c r="D34" s="255"/>
      <c r="E34" s="256"/>
      <c r="F34" s="258"/>
      <c r="G34" s="255"/>
      <c r="H34" s="248"/>
      <c r="I34" s="266"/>
      <c r="J34" s="259"/>
      <c r="K34" s="202" t="s">
        <v>961</v>
      </c>
      <c r="L34" s="260"/>
      <c r="M34" s="260"/>
      <c r="N34" s="260"/>
      <c r="O34" s="261"/>
      <c r="P34" s="263"/>
      <c r="Q34" s="260"/>
      <c r="R34" s="264"/>
      <c r="S34" s="264"/>
      <c r="T34" s="264"/>
      <c r="U34" s="269"/>
      <c r="V34" s="263"/>
      <c r="W34" s="152" t="s">
        <v>736</v>
      </c>
      <c r="X34" s="193" t="s">
        <v>968</v>
      </c>
      <c r="Y34" s="193" t="s">
        <v>974</v>
      </c>
      <c r="Z34" s="193" t="s">
        <v>979</v>
      </c>
      <c r="AA34" s="201" t="s">
        <v>427</v>
      </c>
      <c r="AB34" s="178">
        <f>IF(AA34=Controles!$D$5,Controles!$E$5,IF(AA34=Controles!$D$6,Controles!$E$6,IF(AA34=Controles!$D$7,Controles!$E$7," ")))</f>
        <v>0.25</v>
      </c>
      <c r="AC34" s="201" t="s">
        <v>460</v>
      </c>
      <c r="AD34" s="68">
        <f>IF(AC34=Controles!$D$8,Controles!$E$8,IF(AC34=Controles!$D$9,Controles!$E$9," "))</f>
        <v>0.15</v>
      </c>
      <c r="AE34" s="68">
        <f t="shared" si="0"/>
        <v>0.4</v>
      </c>
      <c r="AF34" s="201" t="s">
        <v>464</v>
      </c>
      <c r="AG34" s="201" t="s">
        <v>483</v>
      </c>
      <c r="AH34" s="201" t="s">
        <v>489</v>
      </c>
      <c r="AI34" s="100" t="str">
        <f>+IF(AA34=Controles!$D$5,Controles!$N$5,IF(AA34=Controles!$D$6,Controles!$N$6,IF(AA34=Controles!$D$7,Controles!$N$7," ")))</f>
        <v>Probabilidad</v>
      </c>
      <c r="AJ34" s="141">
        <f>IFERROR(IF(AND(AI33=Controles!$N$5,AI34=Controles!$N$5),(AJ33-(+AJ33*AE34)),IF(AND(AI33=Controles!$N$7,AI34=Controles!$N$5),(AJ32-(+AJ32*AE34)),IF(AI34=Controles!$N$7,AJ33,""))),"")</f>
        <v>20.16</v>
      </c>
      <c r="AK34" s="141">
        <f>IFERROR(IF(AND(AI33=Controles!$N$7,AI34=Controles!$N$7),(AK33-(+AK33*AE34)),IF(AND(AI33=Controles!$N$5,AI34=Controles!$N$7),(AK32-(+AK32*AE34)),IF(AI34=Controles!$N$5,AK33,""))),"")</f>
        <v>25.3125</v>
      </c>
      <c r="AL34" s="181" t="str">
        <f t="shared" si="10"/>
        <v>40</v>
      </c>
      <c r="AM34" s="181" t="str">
        <f t="shared" si="11"/>
        <v>40</v>
      </c>
      <c r="AN34" s="182">
        <f t="shared" si="12"/>
        <v>4040</v>
      </c>
      <c r="AO34" s="183" t="str">
        <f>IFERROR(VLOOKUP(AN34,'Matriz Calificación'!$C$54:$F$78,2,FALSE),"")</f>
        <v>MODERADA (P 40% , I 40%)</v>
      </c>
      <c r="AP34" s="184" t="str">
        <f>IFERROR(VLOOKUP(AO34,'Matriz Calificación'!$D$54:$I$78,4,FALSE)," ")</f>
        <v>ACEPTAR</v>
      </c>
      <c r="AQ34" s="246"/>
      <c r="AR34" s="246"/>
      <c r="AS34" s="263"/>
      <c r="AT34" s="268"/>
      <c r="AU34" s="205"/>
      <c r="AV34" s="204"/>
      <c r="AW34" s="204"/>
      <c r="AX34" s="204"/>
      <c r="AY34" s="205"/>
      <c r="AZ34" s="170"/>
      <c r="BA34" s="172"/>
      <c r="BB34" s="172"/>
      <c r="BC34" s="256"/>
      <c r="BD34" s="248"/>
      <c r="BE34" s="172"/>
      <c r="BF34" s="248"/>
    </row>
    <row r="35" spans="2:58" s="173" customFormat="1" ht="76.5" x14ac:dyDescent="0.25">
      <c r="B35" s="250"/>
      <c r="C35" s="253"/>
      <c r="D35" s="255"/>
      <c r="E35" s="256"/>
      <c r="F35" s="258"/>
      <c r="G35" s="255"/>
      <c r="H35" s="248"/>
      <c r="I35" s="266"/>
      <c r="J35" s="259"/>
      <c r="K35" s="193" t="s">
        <v>962</v>
      </c>
      <c r="L35" s="260"/>
      <c r="M35" s="260"/>
      <c r="N35" s="260"/>
      <c r="O35" s="261"/>
      <c r="P35" s="263"/>
      <c r="Q35" s="260"/>
      <c r="R35" s="264"/>
      <c r="S35" s="264"/>
      <c r="T35" s="264"/>
      <c r="U35" s="269"/>
      <c r="V35" s="263"/>
      <c r="W35" s="152" t="s">
        <v>737</v>
      </c>
      <c r="X35" s="208" t="s">
        <v>969</v>
      </c>
      <c r="Y35" s="193" t="s">
        <v>980</v>
      </c>
      <c r="Z35" s="193" t="s">
        <v>981</v>
      </c>
      <c r="AA35" s="201" t="s">
        <v>427</v>
      </c>
      <c r="AB35" s="178">
        <f>IF(AA35=Controles!$D$5,Controles!$E$5,IF(AA35=Controles!$D$6,Controles!$E$6,IF(AA35=Controles!$D$7,Controles!$E$7," ")))</f>
        <v>0.25</v>
      </c>
      <c r="AC35" s="201" t="s">
        <v>460</v>
      </c>
      <c r="AD35" s="68">
        <f>IF(AC35=Controles!$D$8,Controles!$E$8,IF(AC35=Controles!$D$9,Controles!$E$9," "))</f>
        <v>0.15</v>
      </c>
      <c r="AE35" s="68">
        <f t="shared" si="0"/>
        <v>0.4</v>
      </c>
      <c r="AF35" s="201" t="s">
        <v>464</v>
      </c>
      <c r="AG35" s="201" t="s">
        <v>475</v>
      </c>
      <c r="AH35" s="201" t="s">
        <v>489</v>
      </c>
      <c r="AI35" s="100" t="str">
        <f>+IF(AA35=Controles!$D$5,Controles!$N$5,IF(AA35=Controles!$D$6,Controles!$N$6,IF(AA35=Controles!$D$7,Controles!$N$7," ")))</f>
        <v>Probabilidad</v>
      </c>
      <c r="AJ35" s="141">
        <f>IFERROR(IF(AND(AI34=Controles!$N$5,AI35=Controles!$N$5),(AJ34-(+AJ34*AE35)),IF(AND(AI34=Controles!$N$7,AI35=Controles!$N$5),(AJ33-(+AJ33*AE35)),IF(AI35=Controles!$N$7,AJ34,""))),"")</f>
        <v>12.096</v>
      </c>
      <c r="AK35" s="141">
        <f>IFERROR(IF(AND(AI34=Controles!$N$7,AI35=Controles!$N$7),(AK34-(+AK34*AE35)),IF(AND(AI34=Controles!$N$5,AI35=Controles!$N$7),(AK33-(+AK33*AE35)),IF(AI35=Controles!$N$5,AK34,""))),"")</f>
        <v>25.3125</v>
      </c>
      <c r="AL35" s="181" t="str">
        <f t="shared" si="10"/>
        <v>20</v>
      </c>
      <c r="AM35" s="181" t="str">
        <f t="shared" si="11"/>
        <v>40</v>
      </c>
      <c r="AN35" s="182">
        <f t="shared" si="12"/>
        <v>2040</v>
      </c>
      <c r="AO35" s="183" t="str">
        <f>IFERROR(VLOOKUP(AN35,'Matriz Calificación'!$C$54:$F$78,2,FALSE),"")</f>
        <v>BAJA (P 20% , I 40%)</v>
      </c>
      <c r="AP35" s="184" t="str">
        <f>IFERROR(VLOOKUP(AO35,'Matriz Calificación'!$D$54:$I$78,4,FALSE)," ")</f>
        <v>ASUMIR</v>
      </c>
      <c r="AQ35" s="246"/>
      <c r="AR35" s="246"/>
      <c r="AS35" s="263"/>
      <c r="AT35" s="268"/>
      <c r="AU35" s="204"/>
      <c r="AV35" s="204"/>
      <c r="AW35" s="204"/>
      <c r="AX35" s="204"/>
      <c r="AY35" s="204"/>
      <c r="AZ35" s="170"/>
      <c r="BA35" s="172"/>
      <c r="BB35" s="172"/>
      <c r="BC35" s="256"/>
      <c r="BD35" s="248"/>
      <c r="BE35" s="172"/>
      <c r="BF35" s="248"/>
    </row>
    <row r="36" spans="2:58" s="173" customFormat="1" ht="21" customHeight="1" x14ac:dyDescent="0.25">
      <c r="B36" s="250"/>
      <c r="C36" s="253"/>
      <c r="D36" s="255"/>
      <c r="E36" s="256"/>
      <c r="F36" s="258"/>
      <c r="G36" s="255"/>
      <c r="H36" s="248"/>
      <c r="I36" s="266"/>
      <c r="J36" s="259"/>
      <c r="K36" s="185"/>
      <c r="L36" s="260"/>
      <c r="M36" s="260"/>
      <c r="N36" s="260"/>
      <c r="O36" s="261"/>
      <c r="P36" s="263"/>
      <c r="Q36" s="260"/>
      <c r="R36" s="264"/>
      <c r="S36" s="264"/>
      <c r="T36" s="264"/>
      <c r="U36" s="269"/>
      <c r="V36" s="263"/>
      <c r="W36" s="152"/>
      <c r="X36" s="194"/>
      <c r="Y36" s="194"/>
      <c r="Z36" s="194"/>
      <c r="AA36" s="169"/>
      <c r="AB36" s="178" t="str">
        <f>IF(AA36=Controles!$D$5,Controles!$E$5,IF(AA36=Controles!$D$6,Controles!$E$6,IF(AA36=Controles!$D$7,Controles!$E$7," ")))</f>
        <v xml:space="preserve"> </v>
      </c>
      <c r="AC36" s="169"/>
      <c r="AD36" s="68" t="str">
        <f>IF(AC36=Controles!$D$8,Controles!$E$8,IF(AC36=Controles!$D$9,Controles!$E$9," "))</f>
        <v xml:space="preserve"> </v>
      </c>
      <c r="AE36" s="68" t="str">
        <f t="shared" si="0"/>
        <v/>
      </c>
      <c r="AF36" s="169"/>
      <c r="AG36" s="169"/>
      <c r="AH36" s="169"/>
      <c r="AI36" s="100" t="str">
        <f>+IF(AA36=Controles!$D$5,Controles!$N$5,IF(AA36=Controles!$D$6,Controles!$N$6,IF(AA36=Controles!$D$7,Controles!$N$7," ")))</f>
        <v xml:space="preserve"> </v>
      </c>
      <c r="AJ36" s="141" t="str">
        <f>IFERROR(IF(AND(AI35=Controles!$N$5,AI36=Controles!$N$5),(AJ35-(+AJ35*AE36)),IF(AND(AI35=Controles!$N$7,AI36=Controles!$N$5),(AJ34-(+AJ34*AE36)),IF(AI36=Controles!$N$7,AJ35,""))),"")</f>
        <v/>
      </c>
      <c r="AK36" s="141" t="str">
        <f>IFERROR(IF(AND(AI35=Controles!$N$7,AI36=Controles!$N$7),(AK35-(+AK35*AE36)),IF(AND(AI35=Controles!$N$5,AI36=Controles!$N$7),(AK34-(+AK34*AE36)),IF(AI36=Controles!$N$5,AK35,""))),"")</f>
        <v/>
      </c>
      <c r="AL36" s="181" t="str">
        <f t="shared" si="10"/>
        <v/>
      </c>
      <c r="AM36" s="181" t="str">
        <f t="shared" si="11"/>
        <v/>
      </c>
      <c r="AN36" s="182" t="str">
        <f t="shared" si="12"/>
        <v xml:space="preserve"> </v>
      </c>
      <c r="AO36" s="183" t="str">
        <f>IFERROR(VLOOKUP(AN36,'Matriz Calificación'!$C$54:$F$78,2,FALSE),"")</f>
        <v/>
      </c>
      <c r="AP36" s="184" t="str">
        <f>IFERROR(VLOOKUP(AO36,'Matriz Calificación'!$D$54:$I$78,4,FALSE)," ")</f>
        <v xml:space="preserve"> </v>
      </c>
      <c r="AQ36" s="246"/>
      <c r="AR36" s="246"/>
      <c r="AS36" s="263"/>
      <c r="AT36" s="268"/>
      <c r="AU36" s="69"/>
      <c r="AV36" s="168"/>
      <c r="AW36" s="171"/>
      <c r="AX36" s="171"/>
      <c r="AY36" s="69"/>
      <c r="AZ36" s="170"/>
      <c r="BA36" s="172"/>
      <c r="BB36" s="172"/>
      <c r="BC36" s="256"/>
      <c r="BD36" s="248"/>
      <c r="BE36" s="172"/>
      <c r="BF36" s="248"/>
    </row>
    <row r="37" spans="2:58" s="173" customFormat="1" ht="21" customHeight="1" thickBot="1" x14ac:dyDescent="0.3">
      <c r="B37" s="251"/>
      <c r="C37" s="254"/>
      <c r="D37" s="255"/>
      <c r="E37" s="256"/>
      <c r="F37" s="258"/>
      <c r="G37" s="255"/>
      <c r="H37" s="248"/>
      <c r="I37" s="267"/>
      <c r="J37" s="259"/>
      <c r="K37" s="185"/>
      <c r="L37" s="260"/>
      <c r="M37" s="260"/>
      <c r="N37" s="260"/>
      <c r="O37" s="262"/>
      <c r="P37" s="263"/>
      <c r="Q37" s="260"/>
      <c r="R37" s="264"/>
      <c r="S37" s="264"/>
      <c r="T37" s="264"/>
      <c r="U37" s="269"/>
      <c r="V37" s="263"/>
      <c r="W37" s="152"/>
      <c r="X37" s="194"/>
      <c r="Y37" s="194"/>
      <c r="Z37" s="194"/>
      <c r="AA37" s="169"/>
      <c r="AB37" s="178" t="str">
        <f>IF(AA37=Controles!$D$5,Controles!$E$5,IF(AA37=Controles!$D$6,Controles!$E$6,IF(AA37=Controles!$D$7,Controles!$E$7," ")))</f>
        <v xml:space="preserve"> </v>
      </c>
      <c r="AC37" s="169"/>
      <c r="AD37" s="68" t="str">
        <f>IF(AC37=Controles!$D$8,Controles!$E$8,IF(AC37=Controles!$D$9,Controles!$E$9," "))</f>
        <v xml:space="preserve"> </v>
      </c>
      <c r="AE37" s="68" t="str">
        <f t="shared" si="0"/>
        <v/>
      </c>
      <c r="AF37" s="169"/>
      <c r="AG37" s="169"/>
      <c r="AH37" s="169"/>
      <c r="AI37" s="100" t="str">
        <f>+IF(AA37=Controles!$D$5,Controles!$N$5,IF(AA37=Controles!$D$6,Controles!$N$6,IF(AA37=Controles!$D$7,Controles!$N$7," ")))</f>
        <v xml:space="preserve"> </v>
      </c>
      <c r="AJ37" s="141" t="str">
        <f>IFERROR(IF(AND(AI36=Controles!$N$5,AI37=Controles!$N$5),(AJ36-(+AJ36*AE37)),IF(AND(AI36=Controles!$N$7,AI37=Controles!$N$5),(AJ35-(+AJ35*AE37)),IF(AI37=Controles!$N$7,AJ36,""))),"")</f>
        <v/>
      </c>
      <c r="AK37" s="141" t="str">
        <f>IFERROR(IF(AND(AI36=Controles!$N$7,AI37=Controles!$N$7),(AK36-(+AK36*AE37)),IF(AND(AI36=Controles!$N$5,AI37=Controles!$N$7),(AK35-(+AK35*AE37)),IF(AI37=Controles!$N$5,AK36,""))),"")</f>
        <v/>
      </c>
      <c r="AL37" s="181" t="str">
        <f t="shared" si="10"/>
        <v/>
      </c>
      <c r="AM37" s="181" t="str">
        <f t="shared" si="11"/>
        <v/>
      </c>
      <c r="AN37" s="182" t="str">
        <f t="shared" si="12"/>
        <v xml:space="preserve"> </v>
      </c>
      <c r="AO37" s="183" t="str">
        <f>IFERROR(VLOOKUP(AN37,'Matriz Calificación'!$C$54:$F$78,2,FALSE),"")</f>
        <v/>
      </c>
      <c r="AP37" s="184" t="str">
        <f>IFERROR(VLOOKUP(AO37,'Matriz Calificación'!$D$54:$I$78,4,FALSE)," ")</f>
        <v xml:space="preserve"> </v>
      </c>
      <c r="AQ37" s="247"/>
      <c r="AR37" s="247"/>
      <c r="AS37" s="263"/>
      <c r="AT37" s="268"/>
      <c r="AU37" s="69"/>
      <c r="AV37" s="168"/>
      <c r="AW37" s="70"/>
      <c r="AX37" s="70"/>
      <c r="AY37" s="69"/>
      <c r="AZ37" s="170"/>
      <c r="BA37" s="172"/>
      <c r="BB37" s="172"/>
      <c r="BC37" s="256"/>
      <c r="BD37" s="248"/>
      <c r="BE37" s="172"/>
      <c r="BF37" s="248"/>
    </row>
    <row r="38" spans="2:58" s="173" customFormat="1" ht="38.25" customHeight="1" x14ac:dyDescent="0.25">
      <c r="B38" s="249" t="s">
        <v>610</v>
      </c>
      <c r="C38" s="252" t="str">
        <f>+IFERROR(VLOOKUP(B38,INF!$A$2:$B$90,2,FALSE)," ")</f>
        <v>Mantener y asegurar un sistema de compensación salarial del Talento Humano de acuerdo a las directrices de la Universidad y normatividad legal vigente que aplique a los procedimientos de liquidación.</v>
      </c>
      <c r="D38" s="255" t="s">
        <v>115</v>
      </c>
      <c r="E38" s="256" t="s">
        <v>657</v>
      </c>
      <c r="F38" s="257" t="s">
        <v>989</v>
      </c>
      <c r="G38" s="255" t="s">
        <v>826</v>
      </c>
      <c r="H38" s="248" t="s">
        <v>990</v>
      </c>
      <c r="I38" s="265" t="s">
        <v>991</v>
      </c>
      <c r="J38" s="259" t="str">
        <f t="shared" ref="J38" si="13">IF(G38&lt;&gt;"",CONCATENATE("Posibilidad de ",G38," por"," ",H38," debido a"," ",I38),"")</f>
        <v>Posibilidad de Efecto dañoso sobre recursos públicos por afectaciones a la ejecución presupuestal e insatisfacción de uno o varios de los grupos de interés debido a la liquidación de mayores o menores valores en factores salariales, prestacionales y aportes a seguridad social.</v>
      </c>
      <c r="K38" s="384" t="s">
        <v>992</v>
      </c>
      <c r="L38" s="260" t="s">
        <v>177</v>
      </c>
      <c r="M38" s="260" t="s">
        <v>199</v>
      </c>
      <c r="N38" s="260" t="s">
        <v>205</v>
      </c>
      <c r="O38" s="261">
        <v>5000</v>
      </c>
      <c r="P38" s="263" t="str">
        <f>IF(O38="","",IF(O38&lt;=2,Probabilidad!$B$8,IF(O38&lt;=11.999,Probabilidad!$B$7,IF(O38&lt;=48,Probabilidad!$B$6,IF(O38&lt;=239.999,Probabilidad!$B$5,IF(O38&gt;=240,Probabilidad!$B$4,""))))))</f>
        <v>MUY ALTA</v>
      </c>
      <c r="Q38" s="260" t="s">
        <v>91</v>
      </c>
      <c r="R38" s="264">
        <f>IFERROR(VLOOKUP(P38,Probabilidad!$B$4:$C$8,2,FALSE),"")</f>
        <v>100</v>
      </c>
      <c r="S38" s="264">
        <f>IFERROR(VLOOKUP(Q38,Impacto!$B$4:$C$16,2,FALSE),"")</f>
        <v>60</v>
      </c>
      <c r="T38" s="264">
        <f t="shared" ref="T38" si="14">IFERROR(VALUE((R38&amp;""&amp;S38))," ")</f>
        <v>10060</v>
      </c>
      <c r="U38" s="269" t="str">
        <f>IFERROR(VLOOKUP(T38,'Matriz Calificación'!$C$54:$D$78,2,FALSE)," ")</f>
        <v>ALTA (P 100% , I 60%)</v>
      </c>
      <c r="V38" s="263" t="str">
        <f>IFERROR(VLOOKUP(T38,'Matriz Calificación'!$C$54:$F$78,3,FALSE)," ")</f>
        <v>REDUCIR</v>
      </c>
      <c r="W38" s="200" t="s">
        <v>731</v>
      </c>
      <c r="X38" s="210" t="s">
        <v>994</v>
      </c>
      <c r="Y38" s="210" t="s">
        <v>995</v>
      </c>
      <c r="Z38" s="210" t="s">
        <v>996</v>
      </c>
      <c r="AA38" s="211" t="s">
        <v>427</v>
      </c>
      <c r="AB38" s="178">
        <f>IF(AA38=Controles!$D$5,Controles!$E$5,IF(AA38=Controles!$D$6,Controles!$E$6,IF(AA38=Controles!$D$7,Controles!$E$7," ")))</f>
        <v>0.25</v>
      </c>
      <c r="AC38" s="211" t="s">
        <v>460</v>
      </c>
      <c r="AD38" s="68">
        <f>IF(AC38=Controles!$D$8,Controles!$E$8,IF(AC38=Controles!$D$9,Controles!$E$9," "))</f>
        <v>0.15</v>
      </c>
      <c r="AE38" s="68">
        <f t="shared" si="0"/>
        <v>0.4</v>
      </c>
      <c r="AF38" s="211" t="s">
        <v>466</v>
      </c>
      <c r="AG38" s="211" t="s">
        <v>481</v>
      </c>
      <c r="AH38" s="211" t="s">
        <v>489</v>
      </c>
      <c r="AI38" s="100" t="str">
        <f>+IF(AA38=Controles!$D$5,Controles!$N$5,IF(AA38=Controles!$D$6,Controles!$N$6,IF(AA38=Controles!$D$7,Controles!$N$7," ")))</f>
        <v>Probabilidad</v>
      </c>
      <c r="AJ38" s="141">
        <f>IFERROR(IF(AI38=Controles!$N$5,(($R$38-($R$38*AE38))),IF(AI38=Controles!$N$7,$R$38,""))," ")</f>
        <v>60</v>
      </c>
      <c r="AK38" s="141">
        <f>IFERROR(IF(AI38=Controles!$N$7,(($S$38-($S$38*AE38))),IF(AI38=Controles!$N$5,$S$38,""))," ")</f>
        <v>60</v>
      </c>
      <c r="AL38" s="181" t="str">
        <f>IFERROR(IF(AJ38="","",IF(AJ38&lt;=20,"20",IF(AJ38&lt;=40,"40",IF(AJ38&lt;=60,"60",IF(AJ38&lt;=80,"80","100"))))),"")</f>
        <v>60</v>
      </c>
      <c r="AM38" s="181" t="str">
        <f>IFERROR(IF(AK38="","",IF(AK38&lt;=20,"20",IF(AK38&lt;=40,"40",IF(AK38&lt;=60,"60",IF(AK38&lt;=80,"80","100"))))),"")</f>
        <v>60</v>
      </c>
      <c r="AN38" s="182">
        <f>IFERROR(VALUE((AL38&amp;""&amp;AM38))," ")</f>
        <v>6060</v>
      </c>
      <c r="AO38" s="183" t="str">
        <f>IFERROR(VLOOKUP(AN38,'Matriz Calificación'!$C$54:$F$78,2,FALSE),"")</f>
        <v>MODERADA (P 60% , I 60%)</v>
      </c>
      <c r="AP38" s="184" t="str">
        <f>IFERROR(VLOOKUP(AO38,'Matriz Calificación'!$D$54:$I$78,4,FALSE)," ")</f>
        <v>ACEPTAR</v>
      </c>
      <c r="AQ38" s="245" cm="1">
        <f t="array" ref="AQ38">INDEX(AN38:AN46,COUNT(AN38:AN46))</f>
        <v>2040</v>
      </c>
      <c r="AR38" s="245" t="str">
        <f>IFERROR(VLOOKUP(AQ38,'Matriz Calificación'!$C$54:$F$78,2,FALSE),"")</f>
        <v>BAJA (P 20% , I 40%)</v>
      </c>
      <c r="AS38" s="263" t="str">
        <f>IFERROR(VLOOKUP(AR38,'Matriz Calificación'!$D$54:$I$78,4,FALSE)," ")</f>
        <v>ASUMIR</v>
      </c>
      <c r="AT38" s="268" t="str">
        <f>IFERROR(VLOOKUP(AR38,'Matriz Calificación'!$D$54:$I$78,5,FALSE)," ")</f>
        <v xml:space="preserve">NO requiere Plan de Acción  </v>
      </c>
      <c r="AU38" s="69"/>
      <c r="AV38" s="170"/>
      <c r="AW38" s="170"/>
      <c r="AX38" s="170"/>
      <c r="AY38" s="69"/>
      <c r="AZ38" s="170"/>
      <c r="BA38" s="172"/>
      <c r="BB38" s="172"/>
      <c r="BC38" s="256"/>
      <c r="BD38" s="248"/>
      <c r="BE38" s="172"/>
      <c r="BF38" s="248"/>
    </row>
    <row r="39" spans="2:58" s="173" customFormat="1" ht="66" x14ac:dyDescent="0.25">
      <c r="B39" s="250"/>
      <c r="C39" s="253"/>
      <c r="D39" s="255"/>
      <c r="E39" s="256"/>
      <c r="F39" s="258"/>
      <c r="G39" s="255"/>
      <c r="H39" s="248"/>
      <c r="I39" s="266"/>
      <c r="J39" s="259"/>
      <c r="K39" s="363"/>
      <c r="L39" s="260"/>
      <c r="M39" s="260"/>
      <c r="N39" s="260"/>
      <c r="O39" s="261"/>
      <c r="P39" s="263"/>
      <c r="Q39" s="260"/>
      <c r="R39" s="264"/>
      <c r="S39" s="264"/>
      <c r="T39" s="264"/>
      <c r="U39" s="269"/>
      <c r="V39" s="263"/>
      <c r="W39" s="200" t="s">
        <v>732</v>
      </c>
      <c r="X39" s="193" t="s">
        <v>997</v>
      </c>
      <c r="Y39" s="193" t="s">
        <v>998</v>
      </c>
      <c r="Z39" s="193" t="s">
        <v>999</v>
      </c>
      <c r="AA39" s="201" t="s">
        <v>427</v>
      </c>
      <c r="AB39" s="178">
        <f>IF(AA39=Controles!$D$5,Controles!$E$5,IF(AA39=Controles!$D$6,Controles!$E$6,IF(AA39=Controles!$D$7,Controles!$E$7," ")))</f>
        <v>0.25</v>
      </c>
      <c r="AC39" s="201" t="s">
        <v>460</v>
      </c>
      <c r="AD39" s="68">
        <f>IF(AC39=Controles!$D$8,Controles!$E$8,IF(AC39=Controles!$D$9,Controles!$E$9," "))</f>
        <v>0.15</v>
      </c>
      <c r="AE39" s="68">
        <f t="shared" si="0"/>
        <v>0.4</v>
      </c>
      <c r="AF39" s="201" t="s">
        <v>466</v>
      </c>
      <c r="AG39" s="201" t="s">
        <v>475</v>
      </c>
      <c r="AH39" s="201" t="s">
        <v>489</v>
      </c>
      <c r="AI39" s="100" t="str">
        <f>+IF(AA39=Controles!$D$5,Controles!$N$5,IF(AA39=Controles!$D$6,Controles!$N$6,IF(AA39=Controles!$D$7,Controles!$N$7," ")))</f>
        <v>Probabilidad</v>
      </c>
      <c r="AJ39" s="141">
        <f>IFERROR(IF(AND(AI38=Controles!$N$5,AI39=Controles!$N$5),(AJ38-(+AJ38*AE39)),IF(AI39=Controles!$N$5,(R38-(+R38*AE39)),IF(AI39=Controles!$N$7,AJ38,""))),"")</f>
        <v>36</v>
      </c>
      <c r="AK39" s="141">
        <f>IFERROR(IF(AND(AI38=Controles!$N$7,AI39=Controles!$N$7),(AK38-(+AK38*AE39)),IF(AI39=Controles!$N$7,($S$38-(+$S$38*AE39)),IF(AI39=Controles!$N$5,AK38,""))),"")</f>
        <v>60</v>
      </c>
      <c r="AL39" s="181" t="str">
        <f t="shared" ref="AL39:AL46" si="15">IFERROR(IF(AJ39="","",IF(AJ39&lt;=20,"20",IF(AJ39&lt;=40,"40",IF(AJ39&lt;=60,"60",IF(AJ39&lt;=80,"80","100"))))),"")</f>
        <v>40</v>
      </c>
      <c r="AM39" s="181" t="str">
        <f t="shared" ref="AM39:AM46" si="16">IFERROR(IF(AK39="","",IF(AK39&lt;=20,"20",IF(AK39&lt;=40,"40",IF(AK39&lt;=60,"60",IF(AK39&lt;=80,"80","100"))))),"")</f>
        <v>60</v>
      </c>
      <c r="AN39" s="182">
        <f t="shared" ref="AN39:AN46" si="17">IFERROR(VALUE((AL39&amp;""&amp;AM39))," ")</f>
        <v>4060</v>
      </c>
      <c r="AO39" s="183" t="str">
        <f>IFERROR(VLOOKUP(AN39,'Matriz Calificación'!$C$54:$F$78,2,FALSE),"")</f>
        <v>MODERADA (P 40% , I 60%)</v>
      </c>
      <c r="AP39" s="184" t="str">
        <f>IFERROR(VLOOKUP(AO39,'Matriz Calificación'!$D$54:$I$78,4,FALSE)," ")</f>
        <v>ACEPTAR</v>
      </c>
      <c r="AQ39" s="246"/>
      <c r="AR39" s="246"/>
      <c r="AS39" s="263"/>
      <c r="AT39" s="268"/>
      <c r="AU39" s="69"/>
      <c r="AV39" s="170"/>
      <c r="AW39" s="170"/>
      <c r="AX39" s="170"/>
      <c r="AY39" s="69"/>
      <c r="AZ39" s="170"/>
      <c r="BA39" s="172"/>
      <c r="BB39" s="172"/>
      <c r="BC39" s="256"/>
      <c r="BD39" s="248"/>
      <c r="BE39" s="172"/>
      <c r="BF39" s="248"/>
    </row>
    <row r="40" spans="2:58" s="173" customFormat="1" ht="66" x14ac:dyDescent="0.25">
      <c r="B40" s="250"/>
      <c r="C40" s="253"/>
      <c r="D40" s="255"/>
      <c r="E40" s="256"/>
      <c r="F40" s="258"/>
      <c r="G40" s="255"/>
      <c r="H40" s="248"/>
      <c r="I40" s="266"/>
      <c r="J40" s="259"/>
      <c r="K40" s="364"/>
      <c r="L40" s="260"/>
      <c r="M40" s="260"/>
      <c r="N40" s="260"/>
      <c r="O40" s="261"/>
      <c r="P40" s="263"/>
      <c r="Q40" s="260"/>
      <c r="R40" s="264"/>
      <c r="S40" s="264"/>
      <c r="T40" s="264"/>
      <c r="U40" s="269"/>
      <c r="V40" s="263"/>
      <c r="W40" s="200" t="s">
        <v>733</v>
      </c>
      <c r="X40" s="193" t="s">
        <v>1000</v>
      </c>
      <c r="Y40" s="193" t="s">
        <v>998</v>
      </c>
      <c r="Z40" s="193" t="s">
        <v>1001</v>
      </c>
      <c r="AA40" s="201" t="s">
        <v>445</v>
      </c>
      <c r="AB40" s="178">
        <f>IF(AA40=Controles!$D$5,Controles!$E$5,IF(AA40=Controles!$D$6,Controles!$E$6,IF(AA40=Controles!$D$7,Controles!$E$7," ")))</f>
        <v>0.1</v>
      </c>
      <c r="AC40" s="201" t="s">
        <v>456</v>
      </c>
      <c r="AD40" s="68">
        <f>IF(AC40=Controles!$D$8,Controles!$E$8,IF(AC40=Controles!$D$9,Controles!$E$9," "))</f>
        <v>0.25</v>
      </c>
      <c r="AE40" s="68">
        <f t="shared" si="0"/>
        <v>0.35</v>
      </c>
      <c r="AF40" s="201" t="s">
        <v>466</v>
      </c>
      <c r="AG40" s="201" t="s">
        <v>487</v>
      </c>
      <c r="AH40" s="201" t="s">
        <v>489</v>
      </c>
      <c r="AI40" s="100" t="str">
        <f>+IF(AA40=Controles!$D$5,Controles!$N$5,IF(AA40=Controles!$D$6,Controles!$N$6,IF(AA40=Controles!$D$7,Controles!$N$7," ")))</f>
        <v>Impacto</v>
      </c>
      <c r="AJ40" s="141">
        <f>IFERROR(IF(AND(AI39=Controles!$N$5,AI40=Controles!$N$5),(AJ39-(+AJ39*AE40)),IF(AND(AI39=Controles!$N$7,AI40=Controles!$N$5),(AJ38-(+AJ38*AE40)),IF(AI40=Controles!$N$7,AJ39,""))),"")</f>
        <v>36</v>
      </c>
      <c r="AK40" s="141">
        <f>IFERROR(IF(AND(AI39=Controles!$N$7,AI40=Controles!$N$7),(AK39-(+AK39*AE40)),IF(AND(AI39=Controles!$N$5,AI40=Controles!$N$7),(AK38-(+AK38*AE40)),IF(AI40=Controles!$N$5,AK39,""))),"")</f>
        <v>39</v>
      </c>
      <c r="AL40" s="181" t="str">
        <f t="shared" si="15"/>
        <v>40</v>
      </c>
      <c r="AM40" s="181" t="str">
        <f t="shared" si="16"/>
        <v>40</v>
      </c>
      <c r="AN40" s="182">
        <f t="shared" si="17"/>
        <v>4040</v>
      </c>
      <c r="AO40" s="183" t="str">
        <f>IFERROR(VLOOKUP(AN40,'Matriz Calificación'!$C$54:$F$78,2,FALSE),"")</f>
        <v>MODERADA (P 40% , I 40%)</v>
      </c>
      <c r="AP40" s="184" t="str">
        <f>IFERROR(VLOOKUP(AO40,'Matriz Calificación'!$D$54:$I$78,4,FALSE)," ")</f>
        <v>ACEPTAR</v>
      </c>
      <c r="AQ40" s="246"/>
      <c r="AR40" s="246"/>
      <c r="AS40" s="263"/>
      <c r="AT40" s="268"/>
      <c r="AU40" s="69"/>
      <c r="AV40" s="170"/>
      <c r="AW40" s="170"/>
      <c r="AX40" s="170"/>
      <c r="AY40" s="69"/>
      <c r="AZ40" s="170"/>
      <c r="BA40" s="172"/>
      <c r="BB40" s="172"/>
      <c r="BC40" s="256"/>
      <c r="BD40" s="248"/>
      <c r="BE40" s="172"/>
      <c r="BF40" s="248"/>
    </row>
    <row r="41" spans="2:58" s="173" customFormat="1" ht="66" x14ac:dyDescent="0.25">
      <c r="B41" s="250"/>
      <c r="C41" s="253"/>
      <c r="D41" s="255"/>
      <c r="E41" s="256"/>
      <c r="F41" s="258"/>
      <c r="G41" s="255"/>
      <c r="H41" s="248"/>
      <c r="I41" s="266"/>
      <c r="J41" s="259"/>
      <c r="K41" s="362" t="s">
        <v>993</v>
      </c>
      <c r="L41" s="260"/>
      <c r="M41" s="260"/>
      <c r="N41" s="260"/>
      <c r="O41" s="261"/>
      <c r="P41" s="263"/>
      <c r="Q41" s="260"/>
      <c r="R41" s="264"/>
      <c r="S41" s="264"/>
      <c r="T41" s="264"/>
      <c r="U41" s="269"/>
      <c r="V41" s="263"/>
      <c r="W41" s="200" t="s">
        <v>734</v>
      </c>
      <c r="X41" s="193" t="s">
        <v>1002</v>
      </c>
      <c r="Y41" s="193" t="s">
        <v>995</v>
      </c>
      <c r="Z41" s="193" t="s">
        <v>1003</v>
      </c>
      <c r="AA41" s="201" t="s">
        <v>427</v>
      </c>
      <c r="AB41" s="178">
        <f>IF(AA41=Controles!$D$5,Controles!$E$5,IF(AA41=Controles!$D$6,Controles!$E$6,IF(AA41=Controles!$D$7,Controles!$E$7," ")))</f>
        <v>0.25</v>
      </c>
      <c r="AC41" s="201" t="s">
        <v>460</v>
      </c>
      <c r="AD41" s="68">
        <f>IF(AC41=Controles!$D$8,Controles!$E$8,IF(AC41=Controles!$D$9,Controles!$E$9," "))</f>
        <v>0.15</v>
      </c>
      <c r="AE41" s="68">
        <f t="shared" si="0"/>
        <v>0.4</v>
      </c>
      <c r="AF41" s="201" t="s">
        <v>466</v>
      </c>
      <c r="AG41" s="201" t="s">
        <v>487</v>
      </c>
      <c r="AH41" s="201" t="s">
        <v>489</v>
      </c>
      <c r="AI41" s="100" t="str">
        <f>+IF(AA41=Controles!$D$5,Controles!$N$5,IF(AA41=Controles!$D$6,Controles!$N$6,IF(AA41=Controles!$D$7,Controles!$N$7," ")))</f>
        <v>Probabilidad</v>
      </c>
      <c r="AJ41" s="141">
        <f>IFERROR(IF(AND(AI40=Controles!$N$5,AI41=Controles!$N$5),(AJ40-(+AJ40*AE41)),IF(AND(AI40=Controles!$N$7,AI41=Controles!$N$5),(AJ39-(+AJ39*AE41)),IF(AI41=Controles!$N$7,AJ40,""))),"")</f>
        <v>21.6</v>
      </c>
      <c r="AK41" s="141">
        <f>IFERROR(IF(AND(AI40=Controles!$N$7,AI41=Controles!$N$7),(AK40-(+AK40*AE41)),IF(AND(AI40=Controles!$N$5,AI41=Controles!$N$7),(AK39-(+AK39*AE41)),IF(AI41=Controles!$N$5,AK40,""))),"")</f>
        <v>39</v>
      </c>
      <c r="AL41" s="181" t="str">
        <f t="shared" si="15"/>
        <v>40</v>
      </c>
      <c r="AM41" s="181" t="str">
        <f t="shared" si="16"/>
        <v>40</v>
      </c>
      <c r="AN41" s="182">
        <f t="shared" si="17"/>
        <v>4040</v>
      </c>
      <c r="AO41" s="183" t="str">
        <f>IFERROR(VLOOKUP(AN41,'Matriz Calificación'!$C$54:$F$78,2,FALSE),"")</f>
        <v>MODERADA (P 40% , I 40%)</v>
      </c>
      <c r="AP41" s="184" t="str">
        <f>IFERROR(VLOOKUP(AO41,'Matriz Calificación'!$D$54:$I$78,4,FALSE)," ")</f>
        <v>ACEPTAR</v>
      </c>
      <c r="AQ41" s="246"/>
      <c r="AR41" s="246"/>
      <c r="AS41" s="263"/>
      <c r="AT41" s="268"/>
      <c r="AU41" s="69"/>
      <c r="AV41" s="170"/>
      <c r="AW41" s="170"/>
      <c r="AX41" s="170"/>
      <c r="AY41" s="69"/>
      <c r="AZ41" s="170"/>
      <c r="BA41" s="172"/>
      <c r="BB41" s="172"/>
      <c r="BC41" s="256"/>
      <c r="BD41" s="248"/>
      <c r="BE41" s="172"/>
      <c r="BF41" s="248"/>
    </row>
    <row r="42" spans="2:58" s="173" customFormat="1" ht="66" x14ac:dyDescent="0.25">
      <c r="B42" s="250"/>
      <c r="C42" s="253"/>
      <c r="D42" s="255"/>
      <c r="E42" s="256"/>
      <c r="F42" s="258"/>
      <c r="G42" s="255"/>
      <c r="H42" s="248"/>
      <c r="I42" s="266"/>
      <c r="J42" s="259"/>
      <c r="K42" s="364"/>
      <c r="L42" s="260"/>
      <c r="M42" s="260"/>
      <c r="N42" s="260"/>
      <c r="O42" s="261"/>
      <c r="P42" s="263"/>
      <c r="Q42" s="260"/>
      <c r="R42" s="264"/>
      <c r="S42" s="264"/>
      <c r="T42" s="264"/>
      <c r="U42" s="269"/>
      <c r="V42" s="263"/>
      <c r="W42" s="200" t="s">
        <v>735</v>
      </c>
      <c r="X42" s="193" t="s">
        <v>1004</v>
      </c>
      <c r="Y42" s="193" t="s">
        <v>1005</v>
      </c>
      <c r="Z42" s="193" t="s">
        <v>1006</v>
      </c>
      <c r="AA42" s="201" t="s">
        <v>437</v>
      </c>
      <c r="AB42" s="178">
        <f>IF(AA42=Controles!$D$5,Controles!$E$5,IF(AA42=Controles!$D$6,Controles!$E$6,IF(AA42=Controles!$D$7,Controles!$E$7," ")))</f>
        <v>0.15</v>
      </c>
      <c r="AC42" s="201" t="s">
        <v>460</v>
      </c>
      <c r="AD42" s="68">
        <f>IF(AC42=Controles!$D$8,Controles!$E$8,IF(AC42=Controles!$D$9,Controles!$E$9," "))</f>
        <v>0.15</v>
      </c>
      <c r="AE42" s="68">
        <f t="shared" si="0"/>
        <v>0.3</v>
      </c>
      <c r="AF42" s="201" t="s">
        <v>466</v>
      </c>
      <c r="AG42" s="201" t="s">
        <v>475</v>
      </c>
      <c r="AH42" s="201" t="s">
        <v>489</v>
      </c>
      <c r="AI42" s="100" t="str">
        <f>+IF(AA42=Controles!$D$5,Controles!$N$5,IF(AA42=Controles!$D$6,Controles!$N$6,IF(AA42=Controles!$D$7,Controles!$N$7," ")))</f>
        <v>Probabilidad</v>
      </c>
      <c r="AJ42" s="141">
        <f>IFERROR(IF(AND(AI41=Controles!$N$5,AI42=Controles!$N$5),(AJ41-(+AJ41*AE42)),IF(AND(AI41=Controles!$N$7,AI42=Controles!$N$5),(AJ40-(+AJ40*AE42)),IF(AI42=Controles!$N$7,AJ41,""))),"")</f>
        <v>15.120000000000001</v>
      </c>
      <c r="AK42" s="141">
        <f>IFERROR(IF(AND(AI41=Controles!$N$7,AI42=Controles!$N$7),(AK41-(+AK41*AE42)),IF(AND(AI41=Controles!$N$5,AI42=Controles!$N$7),(AK40-(+AK40*AE42)),IF(AI42=Controles!$N$5,AK41,""))),"")</f>
        <v>39</v>
      </c>
      <c r="AL42" s="181" t="str">
        <f t="shared" si="15"/>
        <v>20</v>
      </c>
      <c r="AM42" s="181" t="str">
        <f t="shared" si="16"/>
        <v>40</v>
      </c>
      <c r="AN42" s="182">
        <f t="shared" si="17"/>
        <v>2040</v>
      </c>
      <c r="AO42" s="183" t="str">
        <f>IFERROR(VLOOKUP(AN42,'Matriz Calificación'!$C$54:$F$78,2,FALSE),"")</f>
        <v>BAJA (P 20% , I 40%)</v>
      </c>
      <c r="AP42" s="184" t="str">
        <f>IFERROR(VLOOKUP(AO42,'Matriz Calificación'!$D$54:$I$78,4,FALSE)," ")</f>
        <v>ASUMIR</v>
      </c>
      <c r="AQ42" s="246"/>
      <c r="AR42" s="246"/>
      <c r="AS42" s="263"/>
      <c r="AT42" s="268"/>
      <c r="AU42" s="69"/>
      <c r="AV42" s="170"/>
      <c r="AW42" s="170"/>
      <c r="AX42" s="170"/>
      <c r="AY42" s="69"/>
      <c r="AZ42" s="170"/>
      <c r="BA42" s="172"/>
      <c r="BB42" s="172"/>
      <c r="BC42" s="256"/>
      <c r="BD42" s="248"/>
      <c r="BE42" s="172"/>
      <c r="BF42" s="248"/>
    </row>
    <row r="43" spans="2:58" s="173" customFormat="1" ht="21" customHeight="1" x14ac:dyDescent="0.25">
      <c r="B43" s="250"/>
      <c r="C43" s="253"/>
      <c r="D43" s="255"/>
      <c r="E43" s="256"/>
      <c r="F43" s="258"/>
      <c r="G43" s="255"/>
      <c r="H43" s="248"/>
      <c r="I43" s="266"/>
      <c r="J43" s="259"/>
      <c r="K43" s="185"/>
      <c r="L43" s="260"/>
      <c r="M43" s="260"/>
      <c r="N43" s="260"/>
      <c r="O43" s="261"/>
      <c r="P43" s="263"/>
      <c r="Q43" s="260"/>
      <c r="R43" s="264"/>
      <c r="S43" s="264"/>
      <c r="T43" s="264"/>
      <c r="U43" s="269"/>
      <c r="V43" s="263"/>
      <c r="W43" s="152"/>
      <c r="X43" s="168"/>
      <c r="Y43" s="168"/>
      <c r="Z43" s="168"/>
      <c r="AA43" s="169"/>
      <c r="AB43" s="178" t="str">
        <f>IF(AA43=Controles!$D$5,Controles!$E$5,IF(AA43=Controles!$D$6,Controles!$E$6,IF(AA43=Controles!$D$7,Controles!$E$7," ")))</f>
        <v xml:space="preserve"> </v>
      </c>
      <c r="AC43" s="169"/>
      <c r="AD43" s="68" t="str">
        <f>IF(AC43=Controles!$D$8,Controles!$E$8,IF(AC43=Controles!$D$9,Controles!$E$9," "))</f>
        <v xml:space="preserve"> </v>
      </c>
      <c r="AE43" s="68" t="str">
        <f t="shared" si="0"/>
        <v/>
      </c>
      <c r="AF43" s="169"/>
      <c r="AG43" s="169"/>
      <c r="AH43" s="169"/>
      <c r="AI43" s="100" t="str">
        <f>+IF(AA43=Controles!$D$5,Controles!$N$5,IF(AA43=Controles!$D$6,Controles!$N$6,IF(AA43=Controles!$D$7,Controles!$N$7," ")))</f>
        <v xml:space="preserve"> </v>
      </c>
      <c r="AJ43" s="141" t="str">
        <f>IFERROR(IF(AND(AI42=Controles!$N$5,AI43=Controles!$N$5),(AJ42-(+AJ42*AE43)),IF(AND(AI42=Controles!$N$7,AI43=Controles!$N$5),(AJ41-(+AJ41*AE43)),IF(AI43=Controles!$N$7,AJ42,""))),"")</f>
        <v/>
      </c>
      <c r="AK43" s="141" t="str">
        <f>IFERROR(IF(AND(AI42=Controles!$N$7,AI43=Controles!$N$7),(AK42-(+AK42*AE43)),IF(AND(AI42=Controles!$N$5,AI43=Controles!$N$7),(AK41-(+AK41*AE43)),IF(AI43=Controles!$N$5,AK42,""))),"")</f>
        <v/>
      </c>
      <c r="AL43" s="181" t="str">
        <f t="shared" si="15"/>
        <v/>
      </c>
      <c r="AM43" s="181" t="str">
        <f t="shared" si="16"/>
        <v/>
      </c>
      <c r="AN43" s="182" t="str">
        <f t="shared" si="17"/>
        <v xml:space="preserve"> </v>
      </c>
      <c r="AO43" s="183" t="str">
        <f>IFERROR(VLOOKUP(AN43,'Matriz Calificación'!$C$54:$F$78,2,FALSE),"")</f>
        <v/>
      </c>
      <c r="AP43" s="184" t="str">
        <f>IFERROR(VLOOKUP(AO43,'Matriz Calificación'!$D$54:$I$78,4,FALSE)," ")</f>
        <v xml:space="preserve"> </v>
      </c>
      <c r="AQ43" s="246"/>
      <c r="AR43" s="246"/>
      <c r="AS43" s="263"/>
      <c r="AT43" s="268"/>
      <c r="AU43" s="69"/>
      <c r="AV43" s="170"/>
      <c r="AW43" s="170"/>
      <c r="AX43" s="170"/>
      <c r="AY43" s="69"/>
      <c r="AZ43" s="170"/>
      <c r="BA43" s="172"/>
      <c r="BB43" s="172"/>
      <c r="BC43" s="256"/>
      <c r="BD43" s="248"/>
      <c r="BE43" s="172"/>
      <c r="BF43" s="248"/>
    </row>
    <row r="44" spans="2:58" s="173" customFormat="1" ht="21" customHeight="1" x14ac:dyDescent="0.25">
      <c r="B44" s="250"/>
      <c r="C44" s="253"/>
      <c r="D44" s="255"/>
      <c r="E44" s="256"/>
      <c r="F44" s="258"/>
      <c r="G44" s="255"/>
      <c r="H44" s="248"/>
      <c r="I44" s="266"/>
      <c r="J44" s="259"/>
      <c r="K44" s="185"/>
      <c r="L44" s="260"/>
      <c r="M44" s="260"/>
      <c r="N44" s="260"/>
      <c r="O44" s="261"/>
      <c r="P44" s="263"/>
      <c r="Q44" s="260"/>
      <c r="R44" s="264"/>
      <c r="S44" s="264"/>
      <c r="T44" s="264"/>
      <c r="U44" s="269"/>
      <c r="V44" s="263"/>
      <c r="W44" s="152"/>
      <c r="X44" s="168"/>
      <c r="Y44" s="168"/>
      <c r="Z44" s="168"/>
      <c r="AA44" s="169"/>
      <c r="AB44" s="178" t="str">
        <f>IF(AA44=Controles!$D$5,Controles!$E$5,IF(AA44=Controles!$D$6,Controles!$E$6,IF(AA44=Controles!$D$7,Controles!$E$7," ")))</f>
        <v xml:space="preserve"> </v>
      </c>
      <c r="AC44" s="169"/>
      <c r="AD44" s="68" t="str">
        <f>IF(AC44=Controles!$D$8,Controles!$E$8,IF(AC44=Controles!$D$9,Controles!$E$9," "))</f>
        <v xml:space="preserve"> </v>
      </c>
      <c r="AE44" s="68" t="str">
        <f t="shared" si="0"/>
        <v/>
      </c>
      <c r="AF44" s="169"/>
      <c r="AG44" s="169"/>
      <c r="AH44" s="169"/>
      <c r="AI44" s="100" t="str">
        <f>+IF(AA44=Controles!$D$5,Controles!$N$5,IF(AA44=Controles!$D$6,Controles!$N$6,IF(AA44=Controles!$D$7,Controles!$N$7," ")))</f>
        <v xml:space="preserve"> </v>
      </c>
      <c r="AJ44" s="141" t="str">
        <f>IFERROR(IF(AND(AI43=Controles!$N$5,AI44=Controles!$N$5),(AJ43-(+AJ43*AE44)),IF(AND(AI43=Controles!$N$7,AI44=Controles!$N$5),(AJ42-(+AJ42*AE44)),IF(AI44=Controles!$N$7,AJ43,""))),"")</f>
        <v/>
      </c>
      <c r="AK44" s="141" t="str">
        <f>IFERROR(IF(AND(AI43=Controles!$N$7,AI44=Controles!$N$7),(AK43-(+AK43*AE44)),IF(AND(AI43=Controles!$N$5,AI44=Controles!$N$7),(AK42-(+AK42*AE44)),IF(AI44=Controles!$N$5,AK43,""))),"")</f>
        <v/>
      </c>
      <c r="AL44" s="181" t="str">
        <f t="shared" si="15"/>
        <v/>
      </c>
      <c r="AM44" s="181" t="str">
        <f t="shared" si="16"/>
        <v/>
      </c>
      <c r="AN44" s="182" t="str">
        <f t="shared" si="17"/>
        <v xml:space="preserve"> </v>
      </c>
      <c r="AO44" s="183" t="str">
        <f>IFERROR(VLOOKUP(AN44,'Matriz Calificación'!$C$54:$F$78,2,FALSE),"")</f>
        <v/>
      </c>
      <c r="AP44" s="184" t="str">
        <f>IFERROR(VLOOKUP(AO44,'Matriz Calificación'!$D$54:$I$78,4,FALSE)," ")</f>
        <v xml:space="preserve"> </v>
      </c>
      <c r="AQ44" s="246"/>
      <c r="AR44" s="246"/>
      <c r="AS44" s="263"/>
      <c r="AT44" s="268"/>
      <c r="AU44" s="69"/>
      <c r="AV44" s="168"/>
      <c r="AW44" s="171"/>
      <c r="AX44" s="171"/>
      <c r="AY44" s="69"/>
      <c r="AZ44" s="170"/>
      <c r="BA44" s="172"/>
      <c r="BB44" s="172"/>
      <c r="BC44" s="256"/>
      <c r="BD44" s="248"/>
      <c r="BE44" s="172"/>
      <c r="BF44" s="248"/>
    </row>
    <row r="45" spans="2:58" s="173" customFormat="1" ht="21" customHeight="1" x14ac:dyDescent="0.25">
      <c r="B45" s="250"/>
      <c r="C45" s="253"/>
      <c r="D45" s="255"/>
      <c r="E45" s="256"/>
      <c r="F45" s="258"/>
      <c r="G45" s="255"/>
      <c r="H45" s="248"/>
      <c r="I45" s="266"/>
      <c r="J45" s="259"/>
      <c r="K45" s="185"/>
      <c r="L45" s="260"/>
      <c r="M45" s="260"/>
      <c r="N45" s="260"/>
      <c r="O45" s="261"/>
      <c r="P45" s="263"/>
      <c r="Q45" s="260"/>
      <c r="R45" s="264"/>
      <c r="S45" s="264"/>
      <c r="T45" s="264"/>
      <c r="U45" s="269"/>
      <c r="V45" s="263"/>
      <c r="W45" s="152"/>
      <c r="X45" s="168"/>
      <c r="Y45" s="168"/>
      <c r="Z45" s="168"/>
      <c r="AA45" s="169"/>
      <c r="AB45" s="178" t="str">
        <f>IF(AA45=Controles!$D$5,Controles!$E$5,IF(AA45=Controles!$D$6,Controles!$E$6,IF(AA45=Controles!$D$7,Controles!$E$7," ")))</f>
        <v xml:space="preserve"> </v>
      </c>
      <c r="AC45" s="169"/>
      <c r="AD45" s="68" t="str">
        <f>IF(AC45=Controles!$D$8,Controles!$E$8,IF(AC45=Controles!$D$9,Controles!$E$9," "))</f>
        <v xml:space="preserve"> </v>
      </c>
      <c r="AE45" s="68" t="str">
        <f t="shared" si="0"/>
        <v/>
      </c>
      <c r="AF45" s="169"/>
      <c r="AG45" s="169"/>
      <c r="AH45" s="169"/>
      <c r="AI45" s="100" t="str">
        <f>+IF(AA45=Controles!$D$5,Controles!$N$5,IF(AA45=Controles!$D$6,Controles!$N$6,IF(AA45=Controles!$D$7,Controles!$N$7," ")))</f>
        <v xml:space="preserve"> </v>
      </c>
      <c r="AJ45" s="141" t="str">
        <f>IFERROR(IF(AND(AI44=Controles!$N$5,AI45=Controles!$N$5),(AJ44-(+AJ44*AE45)),IF(AND(AI44=Controles!$N$7,AI45=Controles!$N$5),(AJ43-(+AJ43*AE45)),IF(AI45=Controles!$N$7,AJ44,""))),"")</f>
        <v/>
      </c>
      <c r="AK45" s="141" t="str">
        <f>IFERROR(IF(AND(AI44=Controles!$N$7,AI45=Controles!$N$7),(AK44-(+AK44*AE45)),IF(AND(AI44=Controles!$N$5,AI45=Controles!$N$7),(AK43-(+AK43*AE45)),IF(AI45=Controles!$N$5,AK44,""))),"")</f>
        <v/>
      </c>
      <c r="AL45" s="181" t="str">
        <f t="shared" si="15"/>
        <v/>
      </c>
      <c r="AM45" s="181" t="str">
        <f t="shared" si="16"/>
        <v/>
      </c>
      <c r="AN45" s="182" t="str">
        <f t="shared" si="17"/>
        <v xml:space="preserve"> </v>
      </c>
      <c r="AO45" s="183" t="str">
        <f>IFERROR(VLOOKUP(AN45,'Matriz Calificación'!$C$54:$F$78,2,FALSE),"")</f>
        <v/>
      </c>
      <c r="AP45" s="184" t="str">
        <f>IFERROR(VLOOKUP(AO45,'Matriz Calificación'!$D$54:$I$78,4,FALSE)," ")</f>
        <v xml:space="preserve"> </v>
      </c>
      <c r="AQ45" s="246"/>
      <c r="AR45" s="246"/>
      <c r="AS45" s="263"/>
      <c r="AT45" s="268"/>
      <c r="AU45" s="69"/>
      <c r="AV45" s="168"/>
      <c r="AW45" s="171"/>
      <c r="AX45" s="171"/>
      <c r="AY45" s="69"/>
      <c r="AZ45" s="170"/>
      <c r="BA45" s="172"/>
      <c r="BB45" s="172"/>
      <c r="BC45" s="256"/>
      <c r="BD45" s="248"/>
      <c r="BE45" s="172"/>
      <c r="BF45" s="248"/>
    </row>
    <row r="46" spans="2:58" s="173" customFormat="1" ht="21" customHeight="1" x14ac:dyDescent="0.25">
      <c r="B46" s="251"/>
      <c r="C46" s="254"/>
      <c r="D46" s="255"/>
      <c r="E46" s="256"/>
      <c r="F46" s="258"/>
      <c r="G46" s="255"/>
      <c r="H46" s="248"/>
      <c r="I46" s="267"/>
      <c r="J46" s="259"/>
      <c r="K46" s="185"/>
      <c r="L46" s="260"/>
      <c r="M46" s="260"/>
      <c r="N46" s="260"/>
      <c r="O46" s="262"/>
      <c r="P46" s="263"/>
      <c r="Q46" s="260"/>
      <c r="R46" s="264"/>
      <c r="S46" s="264"/>
      <c r="T46" s="264"/>
      <c r="U46" s="269"/>
      <c r="V46" s="263"/>
      <c r="W46" s="152"/>
      <c r="X46" s="168"/>
      <c r="Y46" s="168"/>
      <c r="Z46" s="168"/>
      <c r="AA46" s="169"/>
      <c r="AB46" s="178" t="str">
        <f>IF(AA46=Controles!$D$5,Controles!$E$5,IF(AA46=Controles!$D$6,Controles!$E$6,IF(AA46=Controles!$D$7,Controles!$E$7," ")))</f>
        <v xml:space="preserve"> </v>
      </c>
      <c r="AC46" s="169"/>
      <c r="AD46" s="68" t="str">
        <f>IF(AC46=Controles!$D$8,Controles!$E$8,IF(AC46=Controles!$D$9,Controles!$E$9," "))</f>
        <v xml:space="preserve"> </v>
      </c>
      <c r="AE46" s="68" t="str">
        <f t="shared" si="0"/>
        <v/>
      </c>
      <c r="AF46" s="169"/>
      <c r="AG46" s="169"/>
      <c r="AH46" s="169"/>
      <c r="AI46" s="100" t="str">
        <f>+IF(AA46=Controles!$D$5,Controles!$N$5,IF(AA46=Controles!$D$6,Controles!$N$6,IF(AA46=Controles!$D$7,Controles!$N$7," ")))</f>
        <v xml:space="preserve"> </v>
      </c>
      <c r="AJ46" s="141" t="str">
        <f>IFERROR(IF(AND(AI45=Controles!$N$5,AI46=Controles!$N$5),(AJ45-(+AJ45*AE46)),IF(AND(AI45=Controles!$N$7,AI46=Controles!$N$5),(AJ44-(+AJ44*AE46)),IF(AI46=Controles!$N$7,AJ45,""))),"")</f>
        <v/>
      </c>
      <c r="AK46" s="141" t="str">
        <f>IFERROR(IF(AND(AI45=Controles!$N$7,AI46=Controles!$N$7),(AK45-(+AK45*AE46)),IF(AND(AI45=Controles!$N$5,AI46=Controles!$N$7),(AK44-(+AK44*AE46)),IF(AI46=Controles!$N$5,AK45,""))),"")</f>
        <v/>
      </c>
      <c r="AL46" s="181" t="str">
        <f t="shared" si="15"/>
        <v/>
      </c>
      <c r="AM46" s="181" t="str">
        <f t="shared" si="16"/>
        <v/>
      </c>
      <c r="AN46" s="182" t="str">
        <f t="shared" si="17"/>
        <v xml:space="preserve"> </v>
      </c>
      <c r="AO46" s="183" t="str">
        <f>IFERROR(VLOOKUP(AN46,'Matriz Calificación'!$C$54:$F$78,2,FALSE),"")</f>
        <v/>
      </c>
      <c r="AP46" s="184" t="str">
        <f>IFERROR(VLOOKUP(AO46,'Matriz Calificación'!$D$54:$I$78,4,FALSE)," ")</f>
        <v xml:space="preserve"> </v>
      </c>
      <c r="AQ46" s="247"/>
      <c r="AR46" s="247"/>
      <c r="AS46" s="263"/>
      <c r="AT46" s="268"/>
      <c r="AU46" s="69"/>
      <c r="AV46" s="168"/>
      <c r="AW46" s="70"/>
      <c r="AX46" s="70"/>
      <c r="AY46" s="69"/>
      <c r="AZ46" s="170"/>
      <c r="BA46" s="172"/>
      <c r="BB46" s="172"/>
      <c r="BC46" s="256"/>
      <c r="BD46" s="248"/>
      <c r="BE46" s="172"/>
      <c r="BF46" s="248"/>
    </row>
    <row r="47" spans="2:58" s="173" customFormat="1" ht="43.5" customHeight="1" x14ac:dyDescent="0.25">
      <c r="B47" s="249" t="s">
        <v>539</v>
      </c>
      <c r="C47" s="252" t="str">
        <f>+IFERROR(VLOOKUP(B47,INF!$A$2:$B$90,2,FALSE)," ")</f>
        <v>Contratar, apoyar, asesorar y capacitar a las diferentes Unidades Académico Administrativas y a la Alta Dirección en el proceso de contratación de la Universidad Industrial de Santander conforme a los principios, políticas procedimientos, facultades y competencias estipuladas en el Estatuto de Contratación vigente, con su correspondiente reglamentación.</v>
      </c>
      <c r="D47" s="255" t="s">
        <v>115</v>
      </c>
      <c r="E47" s="256" t="s">
        <v>658</v>
      </c>
      <c r="F47" s="257" t="s">
        <v>1007</v>
      </c>
      <c r="G47" s="255" t="s">
        <v>826</v>
      </c>
      <c r="H47" s="248" t="s">
        <v>1008</v>
      </c>
      <c r="I47" s="265" t="s">
        <v>1009</v>
      </c>
      <c r="J47" s="259" t="str">
        <f t="shared" ref="J47" si="18">IF(G47&lt;&gt;"",CONCATENATE("Posibilidad de ",G47," por"," ",H47," debido a"," ",I47),"")</f>
        <v>Posibilidad de Efecto dañoso sobre recursos públicos por hallazgos administrativos, disciplinarios, sancionatorio, fiscales y penales de los entes de control debido a deficiencias de carácter jurídico, financiero o técnico, omitidas durante  la etapa pre contractual, contractual y pos contractual al momento de hacer y ejecutar un contrato</v>
      </c>
      <c r="K47" s="193" t="s">
        <v>1010</v>
      </c>
      <c r="L47" s="260" t="s">
        <v>177</v>
      </c>
      <c r="M47" s="260" t="s">
        <v>191</v>
      </c>
      <c r="N47" s="260" t="s">
        <v>207</v>
      </c>
      <c r="O47" s="261">
        <v>240</v>
      </c>
      <c r="P47" s="263" t="str">
        <f>IF(O47="","",IF(O47&lt;=2,Probabilidad!$B$8,IF(O47&lt;=11.999,Probabilidad!$B$7,IF(O47&lt;=48,Probabilidad!$B$6,IF(O47&lt;=239.999,Probabilidad!$B$5,IF(O47&gt;=240,Probabilidad!$B$4,""))))))</f>
        <v>MUY ALTA</v>
      </c>
      <c r="Q47" s="260" t="s">
        <v>92</v>
      </c>
      <c r="R47" s="264">
        <f>IFERROR(VLOOKUP(P47,Probabilidad!$B$4:$C$8,2,FALSE),"")</f>
        <v>100</v>
      </c>
      <c r="S47" s="264">
        <f>IFERROR(VLOOKUP(Q47,Impacto!$B$4:$C$16,2,FALSE),"")</f>
        <v>80</v>
      </c>
      <c r="T47" s="264">
        <f t="shared" ref="T47" si="19">IFERROR(VALUE((R47&amp;""&amp;S47))," ")</f>
        <v>10080</v>
      </c>
      <c r="U47" s="269" t="str">
        <f>IFERROR(VLOOKUP(T47,'Matriz Calificación'!$C$54:$D$78,2,FALSE)," ")</f>
        <v>ALTA (P 100% , I 80%)</v>
      </c>
      <c r="V47" s="263" t="str">
        <f>IFERROR(VLOOKUP(T47,'Matriz Calificación'!$C$54:$F$78,3,FALSE)," ")</f>
        <v>REDUCIR</v>
      </c>
      <c r="W47" s="152" t="s">
        <v>731</v>
      </c>
      <c r="X47" s="194" t="s">
        <v>1013</v>
      </c>
      <c r="Y47" s="147" t="s">
        <v>1014</v>
      </c>
      <c r="Z47" s="194" t="s">
        <v>1020</v>
      </c>
      <c r="AA47" s="195" t="s">
        <v>427</v>
      </c>
      <c r="AB47" s="178">
        <f>IF(AA47=Controles!$D$5,Controles!$E$5,IF(AA47=Controles!$D$6,Controles!$E$6,IF(AA47=Controles!$D$7,Controles!$E$7," ")))</f>
        <v>0.25</v>
      </c>
      <c r="AC47" s="169" t="s">
        <v>460</v>
      </c>
      <c r="AD47" s="68">
        <f>IF(AC47=Controles!$D$8,Controles!$E$8,IF(AC47=Controles!$D$9,Controles!$E$9," "))</f>
        <v>0.15</v>
      </c>
      <c r="AE47" s="68">
        <f t="shared" si="0"/>
        <v>0.4</v>
      </c>
      <c r="AF47" s="169" t="s">
        <v>464</v>
      </c>
      <c r="AG47" s="169" t="s">
        <v>483</v>
      </c>
      <c r="AH47" s="169" t="s">
        <v>489</v>
      </c>
      <c r="AI47" s="100" t="str">
        <f>+IF(AA47=Controles!$D$5,Controles!$N$5,IF(AA47=Controles!$D$6,Controles!$N$6,IF(AA47=Controles!$D$7,Controles!$N$7," ")))</f>
        <v>Probabilidad</v>
      </c>
      <c r="AJ47" s="141">
        <f>IFERROR(IF(AI47=Controles!$N$5,(($R$47-($R$47*AE47))),IF(AI47=Controles!$N$7,$R$47,""))," ")</f>
        <v>60</v>
      </c>
      <c r="AK47" s="141">
        <f>IFERROR(IF(AI47=Controles!$N$7,(($S$47-($S$47*AE47))),IF(AI47=Controles!$N$5,$S$47,""))," ")</f>
        <v>80</v>
      </c>
      <c r="AL47" s="181" t="str">
        <f>IFERROR(IF(AJ47="","",IF(AJ47&lt;=20,"20",IF(AJ47&lt;=40,"40",IF(AJ47&lt;=60,"60",IF(AJ47&lt;=80,"80","100"))))),"")</f>
        <v>60</v>
      </c>
      <c r="AM47" s="181" t="str">
        <f>IFERROR(IF(AK47="","",IF(AK47&lt;=20,"20",IF(AK47&lt;=40,"40",IF(AK47&lt;=60,"60",IF(AK47&lt;=80,"80","100"))))),"")</f>
        <v>80</v>
      </c>
      <c r="AN47" s="182">
        <f>IFERROR(VALUE((AL47&amp;""&amp;AM47))," ")</f>
        <v>6080</v>
      </c>
      <c r="AO47" s="183" t="str">
        <f>IFERROR(VLOOKUP(AN47,'Matriz Calificación'!$C$54:$F$78,2,FALSE),"")</f>
        <v>ALTA (P 60% , I 80%)</v>
      </c>
      <c r="AP47" s="184" t="str">
        <f>IFERROR(VLOOKUP(AO47,'Matriz Calificación'!$D$54:$I$78,4,FALSE)," ")</f>
        <v>REDUCIR</v>
      </c>
      <c r="AQ47" s="245" cm="1">
        <f t="array" ref="AQ47">INDEX(AN47:AN55,COUNT(AN47:AN55))</f>
        <v>4060</v>
      </c>
      <c r="AR47" s="245" t="str">
        <f>IFERROR(VLOOKUP(AQ47,'Matriz Calificación'!$C$54:$F$78,2,FALSE),"")</f>
        <v>MODERADA (P 40% , I 60%)</v>
      </c>
      <c r="AS47" s="263" t="str">
        <f>IFERROR(VLOOKUP(AR47,'Matriz Calificación'!$D$54:$I$78,4,FALSE)," ")</f>
        <v>ACEPTAR</v>
      </c>
      <c r="AT47" s="268" t="str">
        <f>IFERROR(VLOOKUP(AR47,'Matriz Calificación'!$D$54:$I$78,5,FALSE)," ")</f>
        <v>Acciones encaminadas a mantener y fortalecer los controles existentes Requiere Plan de Acción para riesgos de corrupción y para los demás según análisis del proceso.</v>
      </c>
      <c r="AU47" s="69"/>
      <c r="AV47" s="170"/>
      <c r="AW47" s="170"/>
      <c r="AX47" s="170"/>
      <c r="AY47" s="69"/>
      <c r="AZ47" s="170"/>
      <c r="BA47" s="172"/>
      <c r="BB47" s="172"/>
      <c r="BC47" s="256"/>
      <c r="BD47" s="248"/>
      <c r="BE47" s="172"/>
      <c r="BF47" s="248"/>
    </row>
    <row r="48" spans="2:58" s="173" customFormat="1" ht="43.5" customHeight="1" x14ac:dyDescent="0.25">
      <c r="B48" s="250"/>
      <c r="C48" s="253"/>
      <c r="D48" s="255"/>
      <c r="E48" s="256"/>
      <c r="F48" s="258"/>
      <c r="G48" s="255"/>
      <c r="H48" s="248"/>
      <c r="I48" s="266"/>
      <c r="J48" s="259"/>
      <c r="K48" s="193" t="s">
        <v>1011</v>
      </c>
      <c r="L48" s="260"/>
      <c r="M48" s="260"/>
      <c r="N48" s="260"/>
      <c r="O48" s="261"/>
      <c r="P48" s="263"/>
      <c r="Q48" s="260"/>
      <c r="R48" s="264"/>
      <c r="S48" s="264"/>
      <c r="T48" s="264"/>
      <c r="U48" s="269"/>
      <c r="V48" s="263"/>
      <c r="W48" s="152" t="s">
        <v>732</v>
      </c>
      <c r="X48" s="194" t="s">
        <v>1019</v>
      </c>
      <c r="Y48" s="147" t="s">
        <v>1015</v>
      </c>
      <c r="Z48" s="194" t="s">
        <v>1021</v>
      </c>
      <c r="AA48" s="195" t="s">
        <v>427</v>
      </c>
      <c r="AB48" s="178">
        <f>IF(AA48=Controles!$D$5,Controles!$E$5,IF(AA48=Controles!$D$6,Controles!$E$6,IF(AA48=Controles!$D$7,Controles!$E$7," ")))</f>
        <v>0.25</v>
      </c>
      <c r="AC48" s="169" t="s">
        <v>460</v>
      </c>
      <c r="AD48" s="68">
        <f>IF(AC48=Controles!$D$8,Controles!$E$8,IF(AC48=Controles!$D$9,Controles!$E$9," "))</f>
        <v>0.15</v>
      </c>
      <c r="AE48" s="68">
        <f t="shared" si="0"/>
        <v>0.4</v>
      </c>
      <c r="AF48" s="169" t="s">
        <v>464</v>
      </c>
      <c r="AG48" s="169" t="s">
        <v>483</v>
      </c>
      <c r="AH48" s="169" t="s">
        <v>489</v>
      </c>
      <c r="AI48" s="100" t="str">
        <f>+IF(AA48=Controles!$D$5,Controles!$N$5,IF(AA48=Controles!$D$6,Controles!$N$6,IF(AA48=Controles!$D$7,Controles!$N$7," ")))</f>
        <v>Probabilidad</v>
      </c>
      <c r="AJ48" s="141">
        <f>IFERROR(IF(AND(AI47=Controles!$N$5,AI48=Controles!$N$5),(AJ47-(+AJ47*AE48)),IF(AI48=Controles!$N$5,(R47-(+R47*AE48)),IF(AI48=Controles!$N$7,AJ47,""))),"")</f>
        <v>36</v>
      </c>
      <c r="AK48" s="141">
        <f>IFERROR(IF(AND(AI47=Controles!$N$7,AI48=Controles!$N$7),(AK47-(+AK47*AE48)),IF(AI48=Controles!$N$7,($S$47-(+$S$47*AE48)),IF(AI48=Controles!$N$5,AK47,""))),"")</f>
        <v>80</v>
      </c>
      <c r="AL48" s="181" t="str">
        <f t="shared" ref="AL48:AL55" si="20">IFERROR(IF(AJ48="","",IF(AJ48&lt;=20,"20",IF(AJ48&lt;=40,"40",IF(AJ48&lt;=60,"60",IF(AJ48&lt;=80,"80","100"))))),"")</f>
        <v>40</v>
      </c>
      <c r="AM48" s="181" t="str">
        <f t="shared" ref="AM48:AM55" si="21">IFERROR(IF(AK48="","",IF(AK48&lt;=20,"20",IF(AK48&lt;=40,"40",IF(AK48&lt;=60,"60",IF(AK48&lt;=80,"80","100"))))),"")</f>
        <v>80</v>
      </c>
      <c r="AN48" s="182">
        <f t="shared" ref="AN48:AN55" si="22">IFERROR(VALUE((AL48&amp;""&amp;AM48))," ")</f>
        <v>4080</v>
      </c>
      <c r="AO48" s="183" t="str">
        <f>IFERROR(VLOOKUP(AN48,'Matriz Calificación'!$C$54:$F$78,2,FALSE),"")</f>
        <v>ALTA (P 40% , I 80%)</v>
      </c>
      <c r="AP48" s="184" t="str">
        <f>IFERROR(VLOOKUP(AO48,'Matriz Calificación'!$D$54:$I$78,4,FALSE)," ")</f>
        <v>REDUCIR</v>
      </c>
      <c r="AQ48" s="246"/>
      <c r="AR48" s="246"/>
      <c r="AS48" s="263"/>
      <c r="AT48" s="268"/>
      <c r="AU48" s="69"/>
      <c r="AV48" s="170"/>
      <c r="AW48" s="170"/>
      <c r="AX48" s="170"/>
      <c r="AY48" s="69"/>
      <c r="AZ48" s="170"/>
      <c r="BA48" s="172"/>
      <c r="BB48" s="172"/>
      <c r="BC48" s="256"/>
      <c r="BD48" s="248"/>
      <c r="BE48" s="172"/>
      <c r="BF48" s="248"/>
    </row>
    <row r="49" spans="2:58" s="173" customFormat="1" ht="61.5" customHeight="1" x14ac:dyDescent="0.25">
      <c r="B49" s="250"/>
      <c r="C49" s="253"/>
      <c r="D49" s="255"/>
      <c r="E49" s="256"/>
      <c r="F49" s="258"/>
      <c r="G49" s="255"/>
      <c r="H49" s="248"/>
      <c r="I49" s="266"/>
      <c r="J49" s="259"/>
      <c r="K49" s="203" t="s">
        <v>1012</v>
      </c>
      <c r="L49" s="260"/>
      <c r="M49" s="260"/>
      <c r="N49" s="260"/>
      <c r="O49" s="261"/>
      <c r="P49" s="263"/>
      <c r="Q49" s="260"/>
      <c r="R49" s="264"/>
      <c r="S49" s="264"/>
      <c r="T49" s="264"/>
      <c r="U49" s="269"/>
      <c r="V49" s="263"/>
      <c r="W49" s="152" t="s">
        <v>733</v>
      </c>
      <c r="X49" s="194" t="s">
        <v>1016</v>
      </c>
      <c r="Y49" s="147" t="s">
        <v>1017</v>
      </c>
      <c r="Z49" s="193" t="s">
        <v>1018</v>
      </c>
      <c r="AA49" s="195" t="s">
        <v>445</v>
      </c>
      <c r="AB49" s="178">
        <f>IF(AA49=Controles!$D$5,Controles!$E$5,IF(AA49=Controles!$D$6,Controles!$E$6,IF(AA49=Controles!$D$7,Controles!$E$7," ")))</f>
        <v>0.1</v>
      </c>
      <c r="AC49" s="169" t="s">
        <v>460</v>
      </c>
      <c r="AD49" s="68">
        <f>IF(AC49=Controles!$D$8,Controles!$E$8,IF(AC49=Controles!$D$9,Controles!$E$9," "))</f>
        <v>0.15</v>
      </c>
      <c r="AE49" s="68">
        <f t="shared" si="0"/>
        <v>0.25</v>
      </c>
      <c r="AF49" s="169" t="s">
        <v>464</v>
      </c>
      <c r="AG49" s="169" t="s">
        <v>469</v>
      </c>
      <c r="AH49" s="169" t="s">
        <v>489</v>
      </c>
      <c r="AI49" s="100" t="str">
        <f>+IF(AA49=Controles!$D$5,Controles!$N$5,IF(AA49=Controles!$D$6,Controles!$N$6,IF(AA49=Controles!$D$7,Controles!$N$7," ")))</f>
        <v>Impacto</v>
      </c>
      <c r="AJ49" s="141">
        <f>IFERROR(IF(AND(AI48=Controles!$N$5,AI49=Controles!$N$5),(AJ48-(+AJ48*AE49)),IF(AND(AI48=Controles!$N$7,AI49=Controles!$N$5),(AJ47-(+AJ47*AE49)),IF(AI49=Controles!$N$7,AJ48,""))),"")</f>
        <v>36</v>
      </c>
      <c r="AK49" s="141">
        <f>IFERROR(IF(AND(AI48=Controles!$N$7,AI49=Controles!$N$7),(AK48-(+AK48*AE49)),IF(AND(AI48=Controles!$N$5,AI49=Controles!$N$7),(AK47-(+AK47*AE49)),IF(AI49=Controles!$N$5,AK48,""))),"")</f>
        <v>60</v>
      </c>
      <c r="AL49" s="181" t="str">
        <f t="shared" si="20"/>
        <v>40</v>
      </c>
      <c r="AM49" s="181" t="str">
        <f t="shared" si="21"/>
        <v>60</v>
      </c>
      <c r="AN49" s="182">
        <f t="shared" si="22"/>
        <v>4060</v>
      </c>
      <c r="AO49" s="183" t="str">
        <f>IFERROR(VLOOKUP(AN49,'Matriz Calificación'!$C$54:$F$78,2,FALSE),"")</f>
        <v>MODERADA (P 40% , I 60%)</v>
      </c>
      <c r="AP49" s="184" t="str">
        <f>IFERROR(VLOOKUP(AO49,'Matriz Calificación'!$D$54:$I$78,4,FALSE)," ")</f>
        <v>ACEPTAR</v>
      </c>
      <c r="AQ49" s="246"/>
      <c r="AR49" s="246"/>
      <c r="AS49" s="263"/>
      <c r="AT49" s="268"/>
      <c r="AU49" s="69"/>
      <c r="AV49" s="170"/>
      <c r="AW49" s="170"/>
      <c r="AX49" s="170"/>
      <c r="AY49" s="69"/>
      <c r="AZ49" s="170"/>
      <c r="BA49" s="172"/>
      <c r="BB49" s="172"/>
      <c r="BC49" s="256"/>
      <c r="BD49" s="248"/>
      <c r="BE49" s="172"/>
      <c r="BF49" s="248"/>
    </row>
    <row r="50" spans="2:58" s="173" customFormat="1" ht="21" customHeight="1" x14ac:dyDescent="0.25">
      <c r="B50" s="250"/>
      <c r="C50" s="253"/>
      <c r="D50" s="255"/>
      <c r="E50" s="256"/>
      <c r="F50" s="258"/>
      <c r="G50" s="255"/>
      <c r="H50" s="248"/>
      <c r="I50" s="266"/>
      <c r="J50" s="259"/>
      <c r="K50" s="185"/>
      <c r="L50" s="260"/>
      <c r="M50" s="260"/>
      <c r="N50" s="260"/>
      <c r="O50" s="261"/>
      <c r="P50" s="263"/>
      <c r="Q50" s="260"/>
      <c r="R50" s="264"/>
      <c r="S50" s="264"/>
      <c r="T50" s="264"/>
      <c r="U50" s="269"/>
      <c r="V50" s="263"/>
      <c r="W50" s="152"/>
      <c r="X50" s="194"/>
      <c r="Y50" s="194"/>
      <c r="Z50" s="194"/>
      <c r="AA50" s="195"/>
      <c r="AB50" s="178" t="str">
        <f>IF(AA50=Controles!$D$5,Controles!$E$5,IF(AA50=Controles!$D$6,Controles!$E$6,IF(AA50=Controles!$D$7,Controles!$E$7," ")))</f>
        <v xml:space="preserve"> </v>
      </c>
      <c r="AC50" s="169"/>
      <c r="AD50" s="68" t="str">
        <f>IF(AC50=Controles!$D$8,Controles!$E$8,IF(AC50=Controles!$D$9,Controles!$E$9," "))</f>
        <v xml:space="preserve"> </v>
      </c>
      <c r="AE50" s="68" t="str">
        <f t="shared" si="0"/>
        <v/>
      </c>
      <c r="AF50" s="169"/>
      <c r="AG50" s="169"/>
      <c r="AH50" s="169"/>
      <c r="AI50" s="100" t="str">
        <f>+IF(AA50=Controles!$D$5,Controles!$N$5,IF(AA50=Controles!$D$6,Controles!$N$6,IF(AA50=Controles!$D$7,Controles!$N$7," ")))</f>
        <v xml:space="preserve"> </v>
      </c>
      <c r="AJ50" s="141" t="str">
        <f>IFERROR(IF(AND(AI49=Controles!$N$5,AI50=Controles!$N$5),(AJ49-(+AJ49*AE50)),IF(AND(AI49=Controles!$N$7,AI50=Controles!$N$5),(AJ48-(+AJ48*AE50)),IF(AI50=Controles!$N$7,AJ49,""))),"")</f>
        <v/>
      </c>
      <c r="AK50" s="141" t="str">
        <f>IFERROR(IF(AND(AI49=Controles!$N$7,AI50=Controles!$N$7),(AK49-(+AK49*AE50)),IF(AND(AI49=Controles!$N$5,AI50=Controles!$N$7),(AK48-(+AK48*AE50)),IF(AI50=Controles!$N$5,AK49,""))),"")</f>
        <v/>
      </c>
      <c r="AL50" s="181" t="str">
        <f t="shared" si="20"/>
        <v/>
      </c>
      <c r="AM50" s="181" t="str">
        <f t="shared" si="21"/>
        <v/>
      </c>
      <c r="AN50" s="182" t="str">
        <f t="shared" si="22"/>
        <v xml:space="preserve"> </v>
      </c>
      <c r="AO50" s="183" t="str">
        <f>IFERROR(VLOOKUP(AN50,'Matriz Calificación'!$C$54:$F$78,2,FALSE),"")</f>
        <v/>
      </c>
      <c r="AP50" s="184" t="str">
        <f>IFERROR(VLOOKUP(AO50,'Matriz Calificación'!$D$54:$I$78,4,FALSE)," ")</f>
        <v xml:space="preserve"> </v>
      </c>
      <c r="AQ50" s="246"/>
      <c r="AR50" s="246"/>
      <c r="AS50" s="263"/>
      <c r="AT50" s="268"/>
      <c r="AU50" s="69"/>
      <c r="AV50" s="170"/>
      <c r="AW50" s="170"/>
      <c r="AX50" s="170"/>
      <c r="AY50" s="69"/>
      <c r="AZ50" s="170"/>
      <c r="BA50" s="172"/>
      <c r="BB50" s="172"/>
      <c r="BC50" s="256"/>
      <c r="BD50" s="248"/>
      <c r="BE50" s="172"/>
      <c r="BF50" s="248"/>
    </row>
    <row r="51" spans="2:58" s="173" customFormat="1" ht="21" customHeight="1" x14ac:dyDescent="0.25">
      <c r="B51" s="250"/>
      <c r="C51" s="253"/>
      <c r="D51" s="255"/>
      <c r="E51" s="256"/>
      <c r="F51" s="258"/>
      <c r="G51" s="255"/>
      <c r="H51" s="248"/>
      <c r="I51" s="266"/>
      <c r="J51" s="259"/>
      <c r="K51" s="185"/>
      <c r="L51" s="260"/>
      <c r="M51" s="260"/>
      <c r="N51" s="260"/>
      <c r="O51" s="261"/>
      <c r="P51" s="263"/>
      <c r="Q51" s="260"/>
      <c r="R51" s="264"/>
      <c r="S51" s="264"/>
      <c r="T51" s="264"/>
      <c r="U51" s="269"/>
      <c r="V51" s="263"/>
      <c r="W51" s="152"/>
      <c r="X51" s="194"/>
      <c r="Y51" s="194"/>
      <c r="Z51" s="194"/>
      <c r="AA51" s="195"/>
      <c r="AB51" s="178" t="str">
        <f>IF(AA51=Controles!$D$5,Controles!$E$5,IF(AA51=Controles!$D$6,Controles!$E$6,IF(AA51=Controles!$D$7,Controles!$E$7," ")))</f>
        <v xml:space="preserve"> </v>
      </c>
      <c r="AC51" s="169"/>
      <c r="AD51" s="68" t="str">
        <f>IF(AC51=Controles!$D$8,Controles!$E$8,IF(AC51=Controles!$D$9,Controles!$E$9," "))</f>
        <v xml:space="preserve"> </v>
      </c>
      <c r="AE51" s="68" t="str">
        <f t="shared" si="0"/>
        <v/>
      </c>
      <c r="AF51" s="169"/>
      <c r="AG51" s="169"/>
      <c r="AH51" s="169"/>
      <c r="AI51" s="100" t="str">
        <f>+IF(AA51=Controles!$D$5,Controles!$N$5,IF(AA51=Controles!$D$6,Controles!$N$6,IF(AA51=Controles!$D$7,Controles!$N$7," ")))</f>
        <v xml:space="preserve"> </v>
      </c>
      <c r="AJ51" s="141" t="str">
        <f>IFERROR(IF(AND(AI50=Controles!$N$5,AI51=Controles!$N$5),(AJ50-(+AJ50*AE51)),IF(AND(AI50=Controles!$N$7,AI51=Controles!$N$5),(AJ49-(+AJ49*AE51)),IF(AI51=Controles!$N$7,AJ50,""))),"")</f>
        <v/>
      </c>
      <c r="AK51" s="141" t="str">
        <f>IFERROR(IF(AND(AI50=Controles!$N$7,AI51=Controles!$N$7),(AK50-(+AK50*AE51)),IF(AND(AI50=Controles!$N$5,AI51=Controles!$N$7),(AK49-(+AK49*AE51)),IF(AI51=Controles!$N$5,AK50,""))),"")</f>
        <v/>
      </c>
      <c r="AL51" s="181" t="str">
        <f t="shared" si="20"/>
        <v/>
      </c>
      <c r="AM51" s="181" t="str">
        <f t="shared" si="21"/>
        <v/>
      </c>
      <c r="AN51" s="182" t="str">
        <f t="shared" si="22"/>
        <v xml:space="preserve"> </v>
      </c>
      <c r="AO51" s="183" t="str">
        <f>IFERROR(VLOOKUP(AN51,'Matriz Calificación'!$C$54:$F$78,2,FALSE),"")</f>
        <v/>
      </c>
      <c r="AP51" s="184" t="str">
        <f>IFERROR(VLOOKUP(AO51,'Matriz Calificación'!$D$54:$I$78,4,FALSE)," ")</f>
        <v xml:space="preserve"> </v>
      </c>
      <c r="AQ51" s="246"/>
      <c r="AR51" s="246"/>
      <c r="AS51" s="263"/>
      <c r="AT51" s="268"/>
      <c r="AU51" s="69"/>
      <c r="AV51" s="170"/>
      <c r="AW51" s="170"/>
      <c r="AX51" s="170"/>
      <c r="AY51" s="69"/>
      <c r="AZ51" s="170"/>
      <c r="BA51" s="172"/>
      <c r="BB51" s="172"/>
      <c r="BC51" s="256"/>
      <c r="BD51" s="248"/>
      <c r="BE51" s="172"/>
      <c r="BF51" s="248"/>
    </row>
    <row r="52" spans="2:58" s="173" customFormat="1" ht="21" customHeight="1" x14ac:dyDescent="0.25">
      <c r="B52" s="250"/>
      <c r="C52" s="253"/>
      <c r="D52" s="255"/>
      <c r="E52" s="256"/>
      <c r="F52" s="258"/>
      <c r="G52" s="255"/>
      <c r="H52" s="248"/>
      <c r="I52" s="266"/>
      <c r="J52" s="259"/>
      <c r="K52" s="185"/>
      <c r="L52" s="260"/>
      <c r="M52" s="260"/>
      <c r="N52" s="260"/>
      <c r="O52" s="261"/>
      <c r="P52" s="263"/>
      <c r="Q52" s="260"/>
      <c r="R52" s="264"/>
      <c r="S52" s="264"/>
      <c r="T52" s="264"/>
      <c r="U52" s="269"/>
      <c r="V52" s="263"/>
      <c r="W52" s="152"/>
      <c r="X52" s="168"/>
      <c r="Y52" s="168"/>
      <c r="Z52" s="168"/>
      <c r="AA52" s="169"/>
      <c r="AB52" s="178" t="str">
        <f>IF(AA52=Controles!$D$5,Controles!$E$5,IF(AA52=Controles!$D$6,Controles!$E$6,IF(AA52=Controles!$D$7,Controles!$E$7," ")))</f>
        <v xml:space="preserve"> </v>
      </c>
      <c r="AC52" s="169"/>
      <c r="AD52" s="68" t="str">
        <f>IF(AC52=Controles!$D$8,Controles!$E$8,IF(AC52=Controles!$D$9,Controles!$E$9," "))</f>
        <v xml:space="preserve"> </v>
      </c>
      <c r="AE52" s="68" t="str">
        <f t="shared" si="0"/>
        <v/>
      </c>
      <c r="AF52" s="169"/>
      <c r="AG52" s="169"/>
      <c r="AH52" s="169"/>
      <c r="AI52" s="100" t="str">
        <f>+IF(AA52=Controles!$D$5,Controles!$N$5,IF(AA52=Controles!$D$6,Controles!$N$6,IF(AA52=Controles!$D$7,Controles!$N$7," ")))</f>
        <v xml:space="preserve"> </v>
      </c>
      <c r="AJ52" s="141" t="str">
        <f>IFERROR(IF(AND(AI51=Controles!$N$5,AI52=Controles!$N$5),(AJ51-(+AJ51*AE52)),IF(AND(AI51=Controles!$N$7,AI52=Controles!$N$5),(AJ50-(+AJ50*AE52)),IF(AI52=Controles!$N$7,AJ51,""))),"")</f>
        <v/>
      </c>
      <c r="AK52" s="141" t="str">
        <f>IFERROR(IF(AND(AI51=Controles!$N$7,AI52=Controles!$N$7),(AK51-(+AK51*AE52)),IF(AND(AI51=Controles!$N$5,AI52=Controles!$N$7),(AK50-(+AK50*AE52)),IF(AI52=Controles!$N$5,AK51,""))),"")</f>
        <v/>
      </c>
      <c r="AL52" s="181" t="str">
        <f t="shared" si="20"/>
        <v/>
      </c>
      <c r="AM52" s="181" t="str">
        <f t="shared" si="21"/>
        <v/>
      </c>
      <c r="AN52" s="182" t="str">
        <f t="shared" si="22"/>
        <v xml:space="preserve"> </v>
      </c>
      <c r="AO52" s="183" t="str">
        <f>IFERROR(VLOOKUP(AN52,'Matriz Calificación'!$C$54:$F$78,2,FALSE),"")</f>
        <v/>
      </c>
      <c r="AP52" s="184" t="str">
        <f>IFERROR(VLOOKUP(AO52,'Matriz Calificación'!$D$54:$I$78,4,FALSE)," ")</f>
        <v xml:space="preserve"> </v>
      </c>
      <c r="AQ52" s="246"/>
      <c r="AR52" s="246"/>
      <c r="AS52" s="263"/>
      <c r="AT52" s="268"/>
      <c r="AU52" s="69"/>
      <c r="AV52" s="170"/>
      <c r="AW52" s="170"/>
      <c r="AX52" s="170"/>
      <c r="AY52" s="69"/>
      <c r="AZ52" s="170"/>
      <c r="BA52" s="172"/>
      <c r="BB52" s="172"/>
      <c r="BC52" s="256"/>
      <c r="BD52" s="248"/>
      <c r="BE52" s="172"/>
      <c r="BF52" s="248"/>
    </row>
    <row r="53" spans="2:58" s="173" customFormat="1" ht="21" customHeight="1" x14ac:dyDescent="0.25">
      <c r="B53" s="250"/>
      <c r="C53" s="253"/>
      <c r="D53" s="255"/>
      <c r="E53" s="256"/>
      <c r="F53" s="258"/>
      <c r="G53" s="255"/>
      <c r="H53" s="248"/>
      <c r="I53" s="266"/>
      <c r="J53" s="259"/>
      <c r="K53" s="185"/>
      <c r="L53" s="260"/>
      <c r="M53" s="260"/>
      <c r="N53" s="260"/>
      <c r="O53" s="261"/>
      <c r="P53" s="263"/>
      <c r="Q53" s="260"/>
      <c r="R53" s="264"/>
      <c r="S53" s="264"/>
      <c r="T53" s="264"/>
      <c r="U53" s="269"/>
      <c r="V53" s="263"/>
      <c r="W53" s="152"/>
      <c r="X53" s="168"/>
      <c r="Y53" s="168"/>
      <c r="Z53" s="168"/>
      <c r="AA53" s="169"/>
      <c r="AB53" s="178" t="str">
        <f>IF(AA53=Controles!$D$5,Controles!$E$5,IF(AA53=Controles!$D$6,Controles!$E$6,IF(AA53=Controles!$D$7,Controles!$E$7," ")))</f>
        <v xml:space="preserve"> </v>
      </c>
      <c r="AC53" s="169"/>
      <c r="AD53" s="68" t="str">
        <f>IF(AC53=Controles!$D$8,Controles!$E$8,IF(AC53=Controles!$D$9,Controles!$E$9," "))</f>
        <v xml:space="preserve"> </v>
      </c>
      <c r="AE53" s="68" t="str">
        <f t="shared" si="0"/>
        <v/>
      </c>
      <c r="AF53" s="169"/>
      <c r="AG53" s="169"/>
      <c r="AH53" s="169"/>
      <c r="AI53" s="100" t="str">
        <f>+IF(AA53=Controles!$D$5,Controles!$N$5,IF(AA53=Controles!$D$6,Controles!$N$6,IF(AA53=Controles!$D$7,Controles!$N$7," ")))</f>
        <v xml:space="preserve"> </v>
      </c>
      <c r="AJ53" s="141" t="str">
        <f>IFERROR(IF(AND(AI52=Controles!$N$5,AI53=Controles!$N$5),(AJ52-(+AJ52*AE53)),IF(AND(AI52=Controles!$N$7,AI53=Controles!$N$5),(AJ51-(+AJ51*AE53)),IF(AI53=Controles!$N$7,AJ52,""))),"")</f>
        <v/>
      </c>
      <c r="AK53" s="141" t="str">
        <f>IFERROR(IF(AND(AI52=Controles!$N$7,AI53=Controles!$N$7),(AK52-(+AK52*AE53)),IF(AND(AI52=Controles!$N$5,AI53=Controles!$N$7),(AK51-(+AK51*AE53)),IF(AI53=Controles!$N$5,AK52,""))),"")</f>
        <v/>
      </c>
      <c r="AL53" s="181" t="str">
        <f t="shared" si="20"/>
        <v/>
      </c>
      <c r="AM53" s="181" t="str">
        <f t="shared" si="21"/>
        <v/>
      </c>
      <c r="AN53" s="182" t="str">
        <f t="shared" si="22"/>
        <v xml:space="preserve"> </v>
      </c>
      <c r="AO53" s="183" t="str">
        <f>IFERROR(VLOOKUP(AN53,'Matriz Calificación'!$C$54:$F$78,2,FALSE),"")</f>
        <v/>
      </c>
      <c r="AP53" s="184" t="str">
        <f>IFERROR(VLOOKUP(AO53,'Matriz Calificación'!$D$54:$I$78,4,FALSE)," ")</f>
        <v xml:space="preserve"> </v>
      </c>
      <c r="AQ53" s="246"/>
      <c r="AR53" s="246"/>
      <c r="AS53" s="263"/>
      <c r="AT53" s="268"/>
      <c r="AU53" s="69"/>
      <c r="AV53" s="168"/>
      <c r="AW53" s="171"/>
      <c r="AX53" s="171"/>
      <c r="AY53" s="69"/>
      <c r="AZ53" s="170"/>
      <c r="BA53" s="172"/>
      <c r="BB53" s="172"/>
      <c r="BC53" s="256"/>
      <c r="BD53" s="248"/>
      <c r="BE53" s="172"/>
      <c r="BF53" s="248"/>
    </row>
    <row r="54" spans="2:58" s="173" customFormat="1" ht="21" customHeight="1" x14ac:dyDescent="0.25">
      <c r="B54" s="250"/>
      <c r="C54" s="253"/>
      <c r="D54" s="255"/>
      <c r="E54" s="256"/>
      <c r="F54" s="258"/>
      <c r="G54" s="255"/>
      <c r="H54" s="248"/>
      <c r="I54" s="266"/>
      <c r="J54" s="259"/>
      <c r="K54" s="185"/>
      <c r="L54" s="260"/>
      <c r="M54" s="260"/>
      <c r="N54" s="260"/>
      <c r="O54" s="261"/>
      <c r="P54" s="263"/>
      <c r="Q54" s="260"/>
      <c r="R54" s="264"/>
      <c r="S54" s="264"/>
      <c r="T54" s="264"/>
      <c r="U54" s="269"/>
      <c r="V54" s="263"/>
      <c r="W54" s="152"/>
      <c r="X54" s="168"/>
      <c r="Y54" s="168"/>
      <c r="Z54" s="168"/>
      <c r="AA54" s="169"/>
      <c r="AB54" s="178" t="str">
        <f>IF(AA54=Controles!$D$5,Controles!$E$5,IF(AA54=Controles!$D$6,Controles!$E$6,IF(AA54=Controles!$D$7,Controles!$E$7," ")))</f>
        <v xml:space="preserve"> </v>
      </c>
      <c r="AC54" s="169"/>
      <c r="AD54" s="68" t="str">
        <f>IF(AC54=Controles!$D$8,Controles!$E$8,IF(AC54=Controles!$D$9,Controles!$E$9," "))</f>
        <v xml:space="preserve"> </v>
      </c>
      <c r="AE54" s="68" t="str">
        <f t="shared" si="0"/>
        <v/>
      </c>
      <c r="AF54" s="169"/>
      <c r="AG54" s="169"/>
      <c r="AH54" s="169"/>
      <c r="AI54" s="100" t="str">
        <f>+IF(AA54=Controles!$D$5,Controles!$N$5,IF(AA54=Controles!$D$6,Controles!$N$6,IF(AA54=Controles!$D$7,Controles!$N$7," ")))</f>
        <v xml:space="preserve"> </v>
      </c>
      <c r="AJ54" s="141" t="str">
        <f>IFERROR(IF(AND(AI53=Controles!$N$5,AI54=Controles!$N$5),(AJ53-(+AJ53*AE54)),IF(AND(AI53=Controles!$N$7,AI54=Controles!$N$5),(AJ52-(+AJ52*AE54)),IF(AI54=Controles!$N$7,AJ53,""))),"")</f>
        <v/>
      </c>
      <c r="AK54" s="141" t="str">
        <f>IFERROR(IF(AND(AI53=Controles!$N$7,AI54=Controles!$N$7),(AK53-(+AK53*AE54)),IF(AND(AI53=Controles!$N$5,AI54=Controles!$N$7),(AK52-(+AK52*AE54)),IF(AI54=Controles!$N$5,AK53,""))),"")</f>
        <v/>
      </c>
      <c r="AL54" s="181" t="str">
        <f t="shared" si="20"/>
        <v/>
      </c>
      <c r="AM54" s="181" t="str">
        <f t="shared" si="21"/>
        <v/>
      </c>
      <c r="AN54" s="182" t="str">
        <f t="shared" si="22"/>
        <v xml:space="preserve"> </v>
      </c>
      <c r="AO54" s="183" t="str">
        <f>IFERROR(VLOOKUP(AN54,'Matriz Calificación'!$C$54:$F$78,2,FALSE),"")</f>
        <v/>
      </c>
      <c r="AP54" s="184" t="str">
        <f>IFERROR(VLOOKUP(AO54,'Matriz Calificación'!$D$54:$I$78,4,FALSE)," ")</f>
        <v xml:space="preserve"> </v>
      </c>
      <c r="AQ54" s="246"/>
      <c r="AR54" s="246"/>
      <c r="AS54" s="263"/>
      <c r="AT54" s="268"/>
      <c r="AU54" s="69"/>
      <c r="AV54" s="168"/>
      <c r="AW54" s="171"/>
      <c r="AX54" s="171"/>
      <c r="AY54" s="69"/>
      <c r="AZ54" s="170"/>
      <c r="BA54" s="172"/>
      <c r="BB54" s="172"/>
      <c r="BC54" s="256"/>
      <c r="BD54" s="248"/>
      <c r="BE54" s="172"/>
      <c r="BF54" s="248"/>
    </row>
    <row r="55" spans="2:58" s="173" customFormat="1" ht="21" customHeight="1" x14ac:dyDescent="0.25">
      <c r="B55" s="251"/>
      <c r="C55" s="254"/>
      <c r="D55" s="255"/>
      <c r="E55" s="256"/>
      <c r="F55" s="258"/>
      <c r="G55" s="255"/>
      <c r="H55" s="248"/>
      <c r="I55" s="267"/>
      <c r="J55" s="259"/>
      <c r="K55" s="185"/>
      <c r="L55" s="260"/>
      <c r="M55" s="260"/>
      <c r="N55" s="260"/>
      <c r="O55" s="262"/>
      <c r="P55" s="263"/>
      <c r="Q55" s="260"/>
      <c r="R55" s="264"/>
      <c r="S55" s="264"/>
      <c r="T55" s="264"/>
      <c r="U55" s="269"/>
      <c r="V55" s="263"/>
      <c r="W55" s="152"/>
      <c r="X55" s="168"/>
      <c r="Y55" s="168"/>
      <c r="Z55" s="168"/>
      <c r="AA55" s="169"/>
      <c r="AB55" s="178" t="str">
        <f>IF(AA55=Controles!$D$5,Controles!$E$5,IF(AA55=Controles!$D$6,Controles!$E$6,IF(AA55=Controles!$D$7,Controles!$E$7," ")))</f>
        <v xml:space="preserve"> </v>
      </c>
      <c r="AC55" s="169"/>
      <c r="AD55" s="68" t="str">
        <f>IF(AC55=Controles!$D$8,Controles!$E$8,IF(AC55=Controles!$D$9,Controles!$E$9," "))</f>
        <v xml:space="preserve"> </v>
      </c>
      <c r="AE55" s="68" t="str">
        <f t="shared" si="0"/>
        <v/>
      </c>
      <c r="AF55" s="169"/>
      <c r="AG55" s="169"/>
      <c r="AH55" s="169"/>
      <c r="AI55" s="100" t="str">
        <f>+IF(AA55=Controles!$D$5,Controles!$N$5,IF(AA55=Controles!$D$6,Controles!$N$6,IF(AA55=Controles!$D$7,Controles!$N$7," ")))</f>
        <v xml:space="preserve"> </v>
      </c>
      <c r="AJ55" s="141" t="str">
        <f>IFERROR(IF(AND(AI54=Controles!$N$5,AI55=Controles!$N$5),(AJ54-(+AJ54*AE55)),IF(AND(AI54=Controles!$N$7,AI55=Controles!$N$5),(AJ53-(+AJ53*AE55)),IF(AI55=Controles!$N$7,AJ54,""))),"")</f>
        <v/>
      </c>
      <c r="AK55" s="141" t="str">
        <f>IFERROR(IF(AND(AI54=Controles!$N$7,AI55=Controles!$N$7),(AK54-(+AK54*AE55)),IF(AND(AI54=Controles!$N$5,AI55=Controles!$N$7),(AK53-(+AK53*AE55)),IF(AI55=Controles!$N$5,AK54,""))),"")</f>
        <v/>
      </c>
      <c r="AL55" s="181" t="str">
        <f t="shared" si="20"/>
        <v/>
      </c>
      <c r="AM55" s="181" t="str">
        <f t="shared" si="21"/>
        <v/>
      </c>
      <c r="AN55" s="182" t="str">
        <f t="shared" si="22"/>
        <v xml:space="preserve"> </v>
      </c>
      <c r="AO55" s="183" t="str">
        <f>IFERROR(VLOOKUP(AN55,'Matriz Calificación'!$C$54:$F$78,2,FALSE),"")</f>
        <v/>
      </c>
      <c r="AP55" s="184" t="str">
        <f>IFERROR(VLOOKUP(AO55,'Matriz Calificación'!$D$54:$I$78,4,FALSE)," ")</f>
        <v xml:space="preserve"> </v>
      </c>
      <c r="AQ55" s="247"/>
      <c r="AR55" s="247"/>
      <c r="AS55" s="263"/>
      <c r="AT55" s="268"/>
      <c r="AU55" s="69"/>
      <c r="AV55" s="168"/>
      <c r="AW55" s="70"/>
      <c r="AX55" s="70"/>
      <c r="AY55" s="69"/>
      <c r="AZ55" s="170"/>
      <c r="BA55" s="172"/>
      <c r="BB55" s="172"/>
      <c r="BC55" s="256"/>
      <c r="BD55" s="248"/>
      <c r="BE55" s="172"/>
      <c r="BF55" s="248"/>
    </row>
    <row r="56" spans="2:58" s="173" customFormat="1" ht="48" customHeight="1" x14ac:dyDescent="0.25">
      <c r="B56" s="249" t="s">
        <v>569</v>
      </c>
      <c r="C56" s="252" t="str">
        <f>+IFERROR(VLOOKUP(B56,INF!$A$2:$B$90,2,FALSE)," ")</f>
        <v>Realizar una adecuada orientación a nuestros clientes, asegurando la capacidad de cumplimiento de sus requisitos, la conformidad en la entrega del producto terminado y la gestión del cobro.</v>
      </c>
      <c r="D56" s="255" t="s">
        <v>115</v>
      </c>
      <c r="E56" s="256" t="s">
        <v>659</v>
      </c>
      <c r="F56" s="362" t="s">
        <v>1022</v>
      </c>
      <c r="G56" s="255" t="s">
        <v>826</v>
      </c>
      <c r="H56" s="365" t="s">
        <v>1023</v>
      </c>
      <c r="I56" s="362" t="s">
        <v>1024</v>
      </c>
      <c r="J56" s="259" t="str">
        <f t="shared" ref="J56" si="23">IF(G56&lt;&gt;"",CONCATENATE("Posibilidad de ",G56," por"," ",H56," debido a"," ",I56),"")</f>
        <v>Posibilidad de Efecto dañoso sobre recursos públicos por Sanciones fiscales o disciplinarias, pérdida de recursos públicos, afectación de la ejecución presupuestal y deterioro de la imagen institucional. debido a Incumplimiento de la normativa interna y de los procedimientos establecidos para los pagos a proveedores y cobros de facturas.</v>
      </c>
      <c r="K56" s="212" t="s">
        <v>1025</v>
      </c>
      <c r="L56" s="260"/>
      <c r="M56" s="260" t="s">
        <v>193</v>
      </c>
      <c r="N56" s="260" t="s">
        <v>211</v>
      </c>
      <c r="O56" s="261">
        <v>172</v>
      </c>
      <c r="P56" s="263" t="str">
        <f>IF(O56="","",IF(O56&lt;=2,Probabilidad!$B$8,IF(O56&lt;=11.999,Probabilidad!$B$7,IF(O56&lt;=48,Probabilidad!$B$6,IF(O56&lt;=239.999,Probabilidad!$B$5,IF(O56&gt;=240,Probabilidad!$B$4,""))))))</f>
        <v>ALTA</v>
      </c>
      <c r="Q56" s="260" t="s">
        <v>90</v>
      </c>
      <c r="R56" s="264">
        <f>IFERROR(VLOOKUP(P56,Probabilidad!$B$4:$C$8,2,FALSE),"")</f>
        <v>80</v>
      </c>
      <c r="S56" s="264">
        <f>IFERROR(VLOOKUP(Q56,Impacto!$B$4:$C$16,2,FALSE),"")</f>
        <v>40</v>
      </c>
      <c r="T56" s="264">
        <f t="shared" ref="T56" si="24">IFERROR(VALUE((R56&amp;""&amp;S56))," ")</f>
        <v>8040</v>
      </c>
      <c r="U56" s="269" t="str">
        <f>IFERROR(VLOOKUP(T56,'Matriz Calificación'!$C$54:$D$78,2,FALSE)," ")</f>
        <v>MODERADA (P 80% , I 40%)</v>
      </c>
      <c r="V56" s="263" t="str">
        <f>IFERROR(VLOOKUP(T56,'Matriz Calificación'!$C$54:$F$78,3,FALSE)," ")</f>
        <v>ACEPTAR</v>
      </c>
      <c r="W56" s="200" t="s">
        <v>731</v>
      </c>
      <c r="X56" s="212" t="s">
        <v>1029</v>
      </c>
      <c r="Y56" s="214" t="s">
        <v>1030</v>
      </c>
      <c r="Z56" s="214" t="s">
        <v>1031</v>
      </c>
      <c r="AA56" s="201" t="s">
        <v>427</v>
      </c>
      <c r="AB56" s="178">
        <f>IF(AA56=Controles!$D$5,Controles!$E$5,IF(AA56=Controles!$D$6,Controles!$E$6,IF(AA56=Controles!$D$7,Controles!$E$7," ")))</f>
        <v>0.25</v>
      </c>
      <c r="AC56" s="195" t="s">
        <v>460</v>
      </c>
      <c r="AD56" s="68">
        <f>IF(AC56=Controles!$D$8,Controles!$E$8,IF(AC56=Controles!$D$9,Controles!$E$9," "))</f>
        <v>0.15</v>
      </c>
      <c r="AE56" s="68">
        <f t="shared" si="0"/>
        <v>0.4</v>
      </c>
      <c r="AF56" s="169" t="s">
        <v>466</v>
      </c>
      <c r="AG56" s="169" t="s">
        <v>479</v>
      </c>
      <c r="AH56" s="169" t="s">
        <v>489</v>
      </c>
      <c r="AI56" s="100" t="str">
        <f>+IF(AA56=Controles!$D$5,Controles!$N$5,IF(AA56=Controles!$D$6,Controles!$N$6,IF(AA56=Controles!$D$7,Controles!$N$7," ")))</f>
        <v>Probabilidad</v>
      </c>
      <c r="AJ56" s="141">
        <f>IFERROR(IF(AI56=Controles!$N$5,(($R$56-($R$56*AE56))),IF(AI56=Controles!$N$7,$R$56,""))," ")</f>
        <v>48</v>
      </c>
      <c r="AK56" s="141">
        <f>IFERROR(IF(AI56=Controles!$N$7,(($S$56-($S$56*AE56))),IF(AI56=Controles!$N$5,$S$56,""))," ")</f>
        <v>40</v>
      </c>
      <c r="AL56" s="181" t="str">
        <f>IFERROR(IF(AJ56="","",IF(AJ56&lt;=20,"20",IF(AJ56&lt;=40,"40",IF(AJ56&lt;=60,"60",IF(AJ56&lt;=80,"80","100"))))),"")</f>
        <v>60</v>
      </c>
      <c r="AM56" s="181" t="str">
        <f>IFERROR(IF(AK56="","",IF(AK56&lt;=20,"20",IF(AK56&lt;=40,"40",IF(AK56&lt;=60,"60",IF(AK56&lt;=80,"80","100"))))),"")</f>
        <v>40</v>
      </c>
      <c r="AN56" s="182">
        <f>IFERROR(VALUE((AL56&amp;""&amp;AM56))," ")</f>
        <v>6040</v>
      </c>
      <c r="AO56" s="183" t="str">
        <f>IFERROR(VLOOKUP(AN56,'Matriz Calificación'!$C$54:$F$78,2,FALSE),"")</f>
        <v>MODERADA (P 60% , I 40%)</v>
      </c>
      <c r="AP56" s="184" t="str">
        <f>IFERROR(VLOOKUP(AO56,'Matriz Calificación'!$D$54:$I$78,4,FALSE)," ")</f>
        <v>ACEPTAR</v>
      </c>
      <c r="AQ56" s="245" cm="1">
        <f t="array" ref="AQ56">INDEX(AN56:AN64,COUNT(AN56:AN64))</f>
        <v>2040</v>
      </c>
      <c r="AR56" s="245" t="str">
        <f>IFERROR(VLOOKUP(AQ56,'Matriz Calificación'!$C$54:$F$78,2,FALSE),"")</f>
        <v>BAJA (P 20% , I 40%)</v>
      </c>
      <c r="AS56" s="263" t="str">
        <f>IFERROR(VLOOKUP(AR56,'Matriz Calificación'!$D$54:$I$78,4,FALSE)," ")</f>
        <v>ASUMIR</v>
      </c>
      <c r="AT56" s="268" t="str">
        <f>IFERROR(VLOOKUP(AR56,'Matriz Calificación'!$D$54:$I$78,5,FALSE)," ")</f>
        <v xml:space="preserve">NO requiere Plan de Acción  </v>
      </c>
      <c r="AU56" s="69"/>
      <c r="AV56" s="170"/>
      <c r="AW56" s="170"/>
      <c r="AX56" s="170"/>
      <c r="AY56" s="69"/>
      <c r="AZ56" s="170"/>
      <c r="BA56" s="172"/>
      <c r="BB56" s="172"/>
      <c r="BC56" s="256"/>
      <c r="BD56" s="248"/>
      <c r="BE56" s="172"/>
      <c r="BF56" s="248"/>
    </row>
    <row r="57" spans="2:58" s="173" customFormat="1" ht="48" customHeight="1" x14ac:dyDescent="0.25">
      <c r="B57" s="250"/>
      <c r="C57" s="253"/>
      <c r="D57" s="255"/>
      <c r="E57" s="256"/>
      <c r="F57" s="363"/>
      <c r="G57" s="255"/>
      <c r="H57" s="366"/>
      <c r="I57" s="363"/>
      <c r="J57" s="259"/>
      <c r="K57" s="212" t="s">
        <v>1026</v>
      </c>
      <c r="L57" s="260"/>
      <c r="M57" s="260"/>
      <c r="N57" s="260"/>
      <c r="O57" s="261"/>
      <c r="P57" s="263"/>
      <c r="Q57" s="260"/>
      <c r="R57" s="264"/>
      <c r="S57" s="264"/>
      <c r="T57" s="264"/>
      <c r="U57" s="269"/>
      <c r="V57" s="263"/>
      <c r="W57" s="200" t="s">
        <v>732</v>
      </c>
      <c r="X57" s="212" t="s">
        <v>1032</v>
      </c>
      <c r="Y57" s="215" t="s">
        <v>1030</v>
      </c>
      <c r="Z57" s="214" t="s">
        <v>1033</v>
      </c>
      <c r="AA57" s="201" t="s">
        <v>427</v>
      </c>
      <c r="AB57" s="178">
        <f>IF(AA57=Controles!$D$5,Controles!$E$5,IF(AA57=Controles!$D$6,Controles!$E$6,IF(AA57=Controles!$D$7,Controles!$E$7," ")))</f>
        <v>0.25</v>
      </c>
      <c r="AC57" s="195" t="s">
        <v>460</v>
      </c>
      <c r="AD57" s="68">
        <f>IF(AC57=Controles!$D$8,Controles!$E$8,IF(AC57=Controles!$D$9,Controles!$E$9," "))</f>
        <v>0.15</v>
      </c>
      <c r="AE57" s="68">
        <f t="shared" si="0"/>
        <v>0.4</v>
      </c>
      <c r="AF57" s="169" t="s">
        <v>466</v>
      </c>
      <c r="AG57" s="169" t="s">
        <v>479</v>
      </c>
      <c r="AH57" s="169" t="s">
        <v>489</v>
      </c>
      <c r="AI57" s="100" t="str">
        <f>+IF(AA57=Controles!$D$5,Controles!$N$5,IF(AA57=Controles!$D$6,Controles!$N$6,IF(AA57=Controles!$D$7,Controles!$N$7," ")))</f>
        <v>Probabilidad</v>
      </c>
      <c r="AJ57" s="141">
        <f>IFERROR(IF(AND(AI56=Controles!$N$5,AI57=Controles!$N$5),(AJ56-(+AJ56*AE57)),IF(AI57=Controles!$N$5,(R56-(+R56*AE57)),IF(AI57=Controles!$N$7,AJ56,""))),"")</f>
        <v>28.799999999999997</v>
      </c>
      <c r="AK57" s="141">
        <f>IFERROR(IF(AND(AI56=Controles!$N$7,AI57=Controles!$N$7),(AK56-(+AK56*AE57)),IF(AI57=Controles!$N$7,($S$56-(+$S$56*AE57)),IF(AI57=Controles!$N$5,AK56,""))),"")</f>
        <v>40</v>
      </c>
      <c r="AL57" s="181" t="str">
        <f t="shared" ref="AL57:AL64" si="25">IFERROR(IF(AJ57="","",IF(AJ57&lt;=20,"20",IF(AJ57&lt;=40,"40",IF(AJ57&lt;=60,"60",IF(AJ57&lt;=80,"80","100"))))),"")</f>
        <v>40</v>
      </c>
      <c r="AM57" s="181" t="str">
        <f t="shared" ref="AM57:AM64" si="26">IFERROR(IF(AK57="","",IF(AK57&lt;=20,"20",IF(AK57&lt;=40,"40",IF(AK57&lt;=60,"60",IF(AK57&lt;=80,"80","100"))))),"")</f>
        <v>40</v>
      </c>
      <c r="AN57" s="182">
        <f t="shared" ref="AN57:AN64" si="27">IFERROR(VALUE((AL57&amp;""&amp;AM57))," ")</f>
        <v>4040</v>
      </c>
      <c r="AO57" s="183" t="str">
        <f>IFERROR(VLOOKUP(AN57,'Matriz Calificación'!$C$54:$F$78,2,FALSE),"")</f>
        <v>MODERADA (P 40% , I 40%)</v>
      </c>
      <c r="AP57" s="184" t="str">
        <f>IFERROR(VLOOKUP(AO57,'Matriz Calificación'!$D$54:$I$78,4,FALSE)," ")</f>
        <v>ACEPTAR</v>
      </c>
      <c r="AQ57" s="246"/>
      <c r="AR57" s="246"/>
      <c r="AS57" s="263"/>
      <c r="AT57" s="268"/>
      <c r="AU57" s="69"/>
      <c r="AV57" s="170"/>
      <c r="AW57" s="170"/>
      <c r="AX57" s="170"/>
      <c r="AY57" s="69"/>
      <c r="AZ57" s="170"/>
      <c r="BA57" s="172"/>
      <c r="BB57" s="172"/>
      <c r="BC57" s="256"/>
      <c r="BD57" s="248"/>
      <c r="BE57" s="172"/>
      <c r="BF57" s="248"/>
    </row>
    <row r="58" spans="2:58" s="173" customFormat="1" ht="60" customHeight="1" x14ac:dyDescent="0.25">
      <c r="B58" s="250"/>
      <c r="C58" s="253"/>
      <c r="D58" s="255"/>
      <c r="E58" s="256"/>
      <c r="F58" s="363"/>
      <c r="G58" s="255"/>
      <c r="H58" s="366"/>
      <c r="I58" s="363"/>
      <c r="J58" s="259"/>
      <c r="K58" s="213" t="s">
        <v>1027</v>
      </c>
      <c r="L58" s="260"/>
      <c r="M58" s="260"/>
      <c r="N58" s="260"/>
      <c r="O58" s="261"/>
      <c r="P58" s="263"/>
      <c r="Q58" s="260"/>
      <c r="R58" s="264"/>
      <c r="S58" s="264"/>
      <c r="T58" s="264"/>
      <c r="U58" s="269"/>
      <c r="V58" s="263"/>
      <c r="W58" s="152" t="s">
        <v>733</v>
      </c>
      <c r="X58" s="194" t="s">
        <v>1034</v>
      </c>
      <c r="Y58" s="194" t="s">
        <v>1038</v>
      </c>
      <c r="Z58" s="194" t="s">
        <v>1035</v>
      </c>
      <c r="AA58" s="195" t="s">
        <v>427</v>
      </c>
      <c r="AB58" s="178">
        <f>IF(AA58=Controles!$D$5,Controles!$E$5,IF(AA58=Controles!$D$6,Controles!$E$6,IF(AA58=Controles!$D$7,Controles!$E$7," ")))</f>
        <v>0.25</v>
      </c>
      <c r="AC58" s="195" t="s">
        <v>460</v>
      </c>
      <c r="AD58" s="68">
        <f>IF(AC58=Controles!$D$8,Controles!$E$8,IF(AC58=Controles!$D$9,Controles!$E$9," "))</f>
        <v>0.15</v>
      </c>
      <c r="AE58" s="68">
        <f t="shared" si="0"/>
        <v>0.4</v>
      </c>
      <c r="AF58" s="169" t="s">
        <v>466</v>
      </c>
      <c r="AG58" s="169" t="s">
        <v>477</v>
      </c>
      <c r="AH58" s="169" t="s">
        <v>489</v>
      </c>
      <c r="AI58" s="100" t="str">
        <f>+IF(AA58=Controles!$D$5,Controles!$N$5,IF(AA58=Controles!$D$6,Controles!$N$6,IF(AA58=Controles!$D$7,Controles!$N$7," ")))</f>
        <v>Probabilidad</v>
      </c>
      <c r="AJ58" s="141">
        <f>IFERROR(IF(AND(AI57=Controles!$N$5,AI58=Controles!$N$5),(AJ57-(+AJ57*AE58)),IF(AND(AI57=Controles!$N$7,AI58=Controles!$N$5),(AJ56-(+AJ56*AE58)),IF(AI58=Controles!$N$7,AJ57,""))),"")</f>
        <v>17.279999999999998</v>
      </c>
      <c r="AK58" s="141">
        <f>IFERROR(IF(AND(AI57=Controles!$N$7,AI58=Controles!$N$7),(AK57-(+AK57*AE58)),IF(AND(AI57=Controles!$N$5,AI58=Controles!$N$7),(AK56-(+AK56*AE58)),IF(AI58=Controles!$N$5,AK57,""))),"")</f>
        <v>40</v>
      </c>
      <c r="AL58" s="181" t="str">
        <f t="shared" si="25"/>
        <v>20</v>
      </c>
      <c r="AM58" s="181" t="str">
        <f t="shared" si="26"/>
        <v>40</v>
      </c>
      <c r="AN58" s="182">
        <f t="shared" si="27"/>
        <v>2040</v>
      </c>
      <c r="AO58" s="183" t="str">
        <f>IFERROR(VLOOKUP(AN58,'Matriz Calificación'!$C$54:$F$78,2,FALSE),"")</f>
        <v>BAJA (P 20% , I 40%)</v>
      </c>
      <c r="AP58" s="184" t="str">
        <f>IFERROR(VLOOKUP(AO58,'Matriz Calificación'!$D$54:$I$78,4,FALSE)," ")</f>
        <v>ASUMIR</v>
      </c>
      <c r="AQ58" s="246"/>
      <c r="AR58" s="246"/>
      <c r="AS58" s="263"/>
      <c r="AT58" s="268"/>
      <c r="AU58" s="69"/>
      <c r="AV58" s="170"/>
      <c r="AW58" s="170"/>
      <c r="AX58" s="170"/>
      <c r="AY58" s="69"/>
      <c r="AZ58" s="170"/>
      <c r="BA58" s="172"/>
      <c r="BB58" s="172"/>
      <c r="BC58" s="256"/>
      <c r="BD58" s="248"/>
      <c r="BE58" s="172"/>
      <c r="BF58" s="248"/>
    </row>
    <row r="59" spans="2:58" s="173" customFormat="1" ht="68.25" customHeight="1" x14ac:dyDescent="0.25">
      <c r="B59" s="250"/>
      <c r="C59" s="253"/>
      <c r="D59" s="255"/>
      <c r="E59" s="256"/>
      <c r="F59" s="363"/>
      <c r="G59" s="255"/>
      <c r="H59" s="366"/>
      <c r="I59" s="363"/>
      <c r="J59" s="259"/>
      <c r="K59" s="213" t="s">
        <v>1028</v>
      </c>
      <c r="L59" s="260"/>
      <c r="M59" s="260"/>
      <c r="N59" s="260"/>
      <c r="O59" s="261"/>
      <c r="P59" s="263"/>
      <c r="Q59" s="260"/>
      <c r="R59" s="264"/>
      <c r="S59" s="264"/>
      <c r="T59" s="264"/>
      <c r="U59" s="269"/>
      <c r="V59" s="263"/>
      <c r="W59" s="152" t="s">
        <v>734</v>
      </c>
      <c r="X59" s="194" t="s">
        <v>1036</v>
      </c>
      <c r="Y59" s="194" t="s">
        <v>1038</v>
      </c>
      <c r="Z59" s="194" t="s">
        <v>1037</v>
      </c>
      <c r="AA59" s="195" t="s">
        <v>427</v>
      </c>
      <c r="AB59" s="178">
        <f>IF(AA59=Controles!$D$5,Controles!$E$5,IF(AA59=Controles!$D$6,Controles!$E$6,IF(AA59=Controles!$D$7,Controles!$E$7," ")))</f>
        <v>0.25</v>
      </c>
      <c r="AC59" s="195" t="s">
        <v>460</v>
      </c>
      <c r="AD59" s="68">
        <f>IF(AC59=Controles!$D$8,Controles!$E$8,IF(AC59=Controles!$D$9,Controles!$E$9," "))</f>
        <v>0.15</v>
      </c>
      <c r="AE59" s="68">
        <f t="shared" si="0"/>
        <v>0.4</v>
      </c>
      <c r="AF59" s="169" t="s">
        <v>466</v>
      </c>
      <c r="AG59" s="169" t="s">
        <v>477</v>
      </c>
      <c r="AH59" s="169" t="s">
        <v>489</v>
      </c>
      <c r="AI59" s="100" t="str">
        <f>+IF(AA59=Controles!$D$5,Controles!$N$5,IF(AA59=Controles!$D$6,Controles!$N$6,IF(AA59=Controles!$D$7,Controles!$N$7," ")))</f>
        <v>Probabilidad</v>
      </c>
      <c r="AJ59" s="141">
        <f>IFERROR(IF(AND(AI58=Controles!$N$5,AI59=Controles!$N$5),(AJ58-(+AJ58*AE59)),IF(AND(AI58=Controles!$N$7,AI59=Controles!$N$5),(AJ57-(+AJ57*AE59)),IF(AI59=Controles!$N$7,AJ58,""))),"")</f>
        <v>10.367999999999999</v>
      </c>
      <c r="AK59" s="141">
        <f>IFERROR(IF(AND(AI58=Controles!$N$7,AI59=Controles!$N$7),(AK58-(+AK58*AE59)),IF(AND(AI58=Controles!$N$5,AI59=Controles!$N$7),(AK57-(+AK57*AE59)),IF(AI59=Controles!$N$5,AK58,""))),"")</f>
        <v>40</v>
      </c>
      <c r="AL59" s="181" t="str">
        <f t="shared" si="25"/>
        <v>20</v>
      </c>
      <c r="AM59" s="181" t="str">
        <f t="shared" si="26"/>
        <v>40</v>
      </c>
      <c r="AN59" s="182">
        <f t="shared" si="27"/>
        <v>2040</v>
      </c>
      <c r="AO59" s="183" t="str">
        <f>IFERROR(VLOOKUP(AN59,'Matriz Calificación'!$C$54:$F$78,2,FALSE),"")</f>
        <v>BAJA (P 20% , I 40%)</v>
      </c>
      <c r="AP59" s="184" t="str">
        <f>IFERROR(VLOOKUP(AO59,'Matriz Calificación'!$D$54:$I$78,4,FALSE)," ")</f>
        <v>ASUMIR</v>
      </c>
      <c r="AQ59" s="246"/>
      <c r="AR59" s="246"/>
      <c r="AS59" s="263"/>
      <c r="AT59" s="268"/>
      <c r="AU59" s="69"/>
      <c r="AV59" s="170"/>
      <c r="AW59" s="170"/>
      <c r="AX59" s="170"/>
      <c r="AY59" s="69"/>
      <c r="AZ59" s="170"/>
      <c r="BA59" s="172"/>
      <c r="BB59" s="172"/>
      <c r="BC59" s="256"/>
      <c r="BD59" s="248"/>
      <c r="BE59" s="172"/>
      <c r="BF59" s="248"/>
    </row>
    <row r="60" spans="2:58" s="173" customFormat="1" ht="21" customHeight="1" x14ac:dyDescent="0.25">
      <c r="B60" s="250"/>
      <c r="C60" s="253"/>
      <c r="D60" s="255"/>
      <c r="E60" s="256"/>
      <c r="F60" s="363"/>
      <c r="G60" s="255"/>
      <c r="H60" s="366"/>
      <c r="I60" s="363"/>
      <c r="J60" s="259"/>
      <c r="K60" s="185"/>
      <c r="L60" s="260"/>
      <c r="M60" s="260"/>
      <c r="N60" s="260"/>
      <c r="O60" s="261"/>
      <c r="P60" s="263"/>
      <c r="Q60" s="260"/>
      <c r="R60" s="264"/>
      <c r="S60" s="264"/>
      <c r="T60" s="264"/>
      <c r="U60" s="269"/>
      <c r="V60" s="263"/>
      <c r="W60" s="152"/>
      <c r="X60" s="194"/>
      <c r="Y60" s="194"/>
      <c r="Z60" s="194"/>
      <c r="AA60" s="195"/>
      <c r="AB60" s="178" t="str">
        <f>IF(AA60=Controles!$D$5,Controles!$E$5,IF(AA60=Controles!$D$6,Controles!$E$6,IF(AA60=Controles!$D$7,Controles!$E$7," ")))</f>
        <v xml:space="preserve"> </v>
      </c>
      <c r="AC60" s="169"/>
      <c r="AD60" s="68" t="str">
        <f>IF(AC60=Controles!$D$8,Controles!$E$8,IF(AC60=Controles!$D$9,Controles!$E$9," "))</f>
        <v xml:space="preserve"> </v>
      </c>
      <c r="AE60" s="68" t="str">
        <f t="shared" si="0"/>
        <v/>
      </c>
      <c r="AF60" s="169"/>
      <c r="AG60" s="169"/>
      <c r="AH60" s="169"/>
      <c r="AI60" s="100" t="str">
        <f>+IF(AA60=Controles!$D$5,Controles!$N$5,IF(AA60=Controles!$D$6,Controles!$N$6,IF(AA60=Controles!$D$7,Controles!$N$7," ")))</f>
        <v xml:space="preserve"> </v>
      </c>
      <c r="AJ60" s="141" t="str">
        <f>IFERROR(IF(AND(AI59=Controles!$N$5,AI60=Controles!$N$5),(AJ59-(+AJ59*AE60)),IF(AND(AI59=Controles!$N$7,AI60=Controles!$N$5),(AJ58-(+AJ58*AE60)),IF(AI60=Controles!$N$7,AJ59,""))),"")</f>
        <v/>
      </c>
      <c r="AK60" s="141" t="str">
        <f>IFERROR(IF(AND(AI59=Controles!$N$7,AI60=Controles!$N$7),(AK59-(+AK59*AE60)),IF(AND(AI59=Controles!$N$5,AI60=Controles!$N$7),(AK58-(+AK58*AE60)),IF(AI60=Controles!$N$5,AK59,""))),"")</f>
        <v/>
      </c>
      <c r="AL60" s="181" t="str">
        <f t="shared" si="25"/>
        <v/>
      </c>
      <c r="AM60" s="181" t="str">
        <f t="shared" si="26"/>
        <v/>
      </c>
      <c r="AN60" s="182" t="str">
        <f t="shared" si="27"/>
        <v xml:space="preserve"> </v>
      </c>
      <c r="AO60" s="183" t="str">
        <f>IFERROR(VLOOKUP(AN60,'Matriz Calificación'!$C$54:$F$78,2,FALSE),"")</f>
        <v/>
      </c>
      <c r="AP60" s="184" t="str">
        <f>IFERROR(VLOOKUP(AO60,'Matriz Calificación'!$D$54:$I$78,4,FALSE)," ")</f>
        <v xml:space="preserve"> </v>
      </c>
      <c r="AQ60" s="246"/>
      <c r="AR60" s="246"/>
      <c r="AS60" s="263"/>
      <c r="AT60" s="268"/>
      <c r="AU60" s="69"/>
      <c r="AV60" s="170"/>
      <c r="AW60" s="170"/>
      <c r="AX60" s="170"/>
      <c r="AY60" s="69"/>
      <c r="AZ60" s="170"/>
      <c r="BA60" s="172"/>
      <c r="BB60" s="172"/>
      <c r="BC60" s="256"/>
      <c r="BD60" s="248"/>
      <c r="BE60" s="172"/>
      <c r="BF60" s="248"/>
    </row>
    <row r="61" spans="2:58" s="173" customFormat="1" ht="21" customHeight="1" x14ac:dyDescent="0.25">
      <c r="B61" s="250"/>
      <c r="C61" s="253"/>
      <c r="D61" s="255"/>
      <c r="E61" s="256"/>
      <c r="F61" s="363"/>
      <c r="G61" s="255"/>
      <c r="H61" s="366"/>
      <c r="I61" s="363"/>
      <c r="J61" s="259"/>
      <c r="K61" s="185"/>
      <c r="L61" s="260"/>
      <c r="M61" s="260"/>
      <c r="N61" s="260"/>
      <c r="O61" s="261"/>
      <c r="P61" s="263"/>
      <c r="Q61" s="260"/>
      <c r="R61" s="264"/>
      <c r="S61" s="264"/>
      <c r="T61" s="264"/>
      <c r="U61" s="269"/>
      <c r="V61" s="263"/>
      <c r="W61" s="152"/>
      <c r="X61" s="194"/>
      <c r="Y61" s="194"/>
      <c r="Z61" s="194"/>
      <c r="AA61" s="195"/>
      <c r="AB61" s="178" t="str">
        <f>IF(AA61=Controles!$D$5,Controles!$E$5,IF(AA61=Controles!$D$6,Controles!$E$6,IF(AA61=Controles!$D$7,Controles!$E$7," ")))</f>
        <v xml:space="preserve"> </v>
      </c>
      <c r="AC61" s="169"/>
      <c r="AD61" s="68" t="str">
        <f>IF(AC61=Controles!$D$8,Controles!$E$8,IF(AC61=Controles!$D$9,Controles!$E$9," "))</f>
        <v xml:space="preserve"> </v>
      </c>
      <c r="AE61" s="68" t="str">
        <f t="shared" si="0"/>
        <v/>
      </c>
      <c r="AF61" s="169"/>
      <c r="AG61" s="169"/>
      <c r="AH61" s="169"/>
      <c r="AI61" s="100" t="str">
        <f>+IF(AA61=Controles!$D$5,Controles!$N$5,IF(AA61=Controles!$D$6,Controles!$N$6,IF(AA61=Controles!$D$7,Controles!$N$7," ")))</f>
        <v xml:space="preserve"> </v>
      </c>
      <c r="AJ61" s="141" t="str">
        <f>IFERROR(IF(AND(AI60=Controles!$N$5,AI61=Controles!$N$5),(AJ60-(+AJ60*AE61)),IF(AND(AI60=Controles!$N$7,AI61=Controles!$N$5),(AJ59-(+AJ59*AE61)),IF(AI61=Controles!$N$7,AJ60,""))),"")</f>
        <v/>
      </c>
      <c r="AK61" s="141" t="str">
        <f>IFERROR(IF(AND(AI60=Controles!$N$7,AI61=Controles!$N$7),(AK60-(+AK60*AE61)),IF(AND(AI60=Controles!$N$5,AI61=Controles!$N$7),(AK59-(+AK59*AE61)),IF(AI61=Controles!$N$5,AK60,""))),"")</f>
        <v/>
      </c>
      <c r="AL61" s="181" t="str">
        <f t="shared" si="25"/>
        <v/>
      </c>
      <c r="AM61" s="181" t="str">
        <f t="shared" si="26"/>
        <v/>
      </c>
      <c r="AN61" s="182" t="str">
        <f t="shared" si="27"/>
        <v xml:space="preserve"> </v>
      </c>
      <c r="AO61" s="183" t="str">
        <f>IFERROR(VLOOKUP(AN61,'Matriz Calificación'!$C$54:$F$78,2,FALSE),"")</f>
        <v/>
      </c>
      <c r="AP61" s="184" t="str">
        <f>IFERROR(VLOOKUP(AO61,'Matriz Calificación'!$D$54:$I$78,4,FALSE)," ")</f>
        <v xml:space="preserve"> </v>
      </c>
      <c r="AQ61" s="246"/>
      <c r="AR61" s="246"/>
      <c r="AS61" s="263"/>
      <c r="AT61" s="268"/>
      <c r="AU61" s="69"/>
      <c r="AV61" s="170"/>
      <c r="AW61" s="170"/>
      <c r="AX61" s="170"/>
      <c r="AY61" s="69"/>
      <c r="AZ61" s="170"/>
      <c r="BA61" s="172"/>
      <c r="BB61" s="172"/>
      <c r="BC61" s="256"/>
      <c r="BD61" s="248"/>
      <c r="BE61" s="172"/>
      <c r="BF61" s="248"/>
    </row>
    <row r="62" spans="2:58" s="173" customFormat="1" ht="21" customHeight="1" x14ac:dyDescent="0.25">
      <c r="B62" s="250"/>
      <c r="C62" s="253"/>
      <c r="D62" s="255"/>
      <c r="E62" s="256"/>
      <c r="F62" s="363"/>
      <c r="G62" s="255"/>
      <c r="H62" s="366"/>
      <c r="I62" s="363"/>
      <c r="J62" s="259"/>
      <c r="K62" s="185"/>
      <c r="L62" s="260"/>
      <c r="M62" s="260"/>
      <c r="N62" s="260"/>
      <c r="O62" s="261"/>
      <c r="P62" s="263"/>
      <c r="Q62" s="260"/>
      <c r="R62" s="264"/>
      <c r="S62" s="264"/>
      <c r="T62" s="264"/>
      <c r="U62" s="269"/>
      <c r="V62" s="263"/>
      <c r="W62" s="152"/>
      <c r="X62" s="194"/>
      <c r="Y62" s="194"/>
      <c r="Z62" s="194"/>
      <c r="AA62" s="195"/>
      <c r="AB62" s="178" t="str">
        <f>IF(AA62=Controles!$D$5,Controles!$E$5,IF(AA62=Controles!$D$6,Controles!$E$6,IF(AA62=Controles!$D$7,Controles!$E$7," ")))</f>
        <v xml:space="preserve"> </v>
      </c>
      <c r="AC62" s="169"/>
      <c r="AD62" s="68" t="str">
        <f>IF(AC62=Controles!$D$8,Controles!$E$8,IF(AC62=Controles!$D$9,Controles!$E$9," "))</f>
        <v xml:space="preserve"> </v>
      </c>
      <c r="AE62" s="68" t="str">
        <f t="shared" si="0"/>
        <v/>
      </c>
      <c r="AF62" s="169"/>
      <c r="AG62" s="169"/>
      <c r="AH62" s="169"/>
      <c r="AI62" s="100" t="str">
        <f>+IF(AA62=Controles!$D$5,Controles!$N$5,IF(AA62=Controles!$D$6,Controles!$N$6,IF(AA62=Controles!$D$7,Controles!$N$7," ")))</f>
        <v xml:space="preserve"> </v>
      </c>
      <c r="AJ62" s="141" t="str">
        <f>IFERROR(IF(AND(AI61=Controles!$N$5,AI62=Controles!$N$5),(AJ61-(+AJ61*AE62)),IF(AND(AI61=Controles!$N$7,AI62=Controles!$N$5),(AJ60-(+AJ60*AE62)),IF(AI62=Controles!$N$7,AJ61,""))),"")</f>
        <v/>
      </c>
      <c r="AK62" s="141" t="str">
        <f>IFERROR(IF(AND(AI61=Controles!$N$7,AI62=Controles!$N$7),(AK61-(+AK61*AE62)),IF(AND(AI61=Controles!$N$5,AI62=Controles!$N$7),(AK60-(+AK60*AE62)),IF(AI62=Controles!$N$5,AK61,""))),"")</f>
        <v/>
      </c>
      <c r="AL62" s="181" t="str">
        <f t="shared" si="25"/>
        <v/>
      </c>
      <c r="AM62" s="181" t="str">
        <f t="shared" si="26"/>
        <v/>
      </c>
      <c r="AN62" s="182" t="str">
        <f t="shared" si="27"/>
        <v xml:space="preserve"> </v>
      </c>
      <c r="AO62" s="183" t="str">
        <f>IFERROR(VLOOKUP(AN62,'Matriz Calificación'!$C$54:$F$78,2,FALSE),"")</f>
        <v/>
      </c>
      <c r="AP62" s="184" t="str">
        <f>IFERROR(VLOOKUP(AO62,'Matriz Calificación'!$D$54:$I$78,4,FALSE)," ")</f>
        <v xml:space="preserve"> </v>
      </c>
      <c r="AQ62" s="246"/>
      <c r="AR62" s="246"/>
      <c r="AS62" s="263"/>
      <c r="AT62" s="268"/>
      <c r="AU62" s="69"/>
      <c r="AV62" s="168"/>
      <c r="AW62" s="171"/>
      <c r="AX62" s="171"/>
      <c r="AY62" s="69"/>
      <c r="AZ62" s="170"/>
      <c r="BA62" s="172"/>
      <c r="BB62" s="172"/>
      <c r="BC62" s="256"/>
      <c r="BD62" s="248"/>
      <c r="BE62" s="172"/>
      <c r="BF62" s="248"/>
    </row>
    <row r="63" spans="2:58" s="173" customFormat="1" ht="21" customHeight="1" x14ac:dyDescent="0.25">
      <c r="B63" s="250"/>
      <c r="C63" s="253"/>
      <c r="D63" s="255"/>
      <c r="E63" s="256"/>
      <c r="F63" s="363"/>
      <c r="G63" s="255"/>
      <c r="H63" s="366"/>
      <c r="I63" s="363"/>
      <c r="J63" s="259"/>
      <c r="K63" s="185"/>
      <c r="L63" s="260"/>
      <c r="M63" s="260"/>
      <c r="N63" s="260"/>
      <c r="O63" s="261"/>
      <c r="P63" s="263"/>
      <c r="Q63" s="260"/>
      <c r="R63" s="264"/>
      <c r="S63" s="264"/>
      <c r="T63" s="264"/>
      <c r="U63" s="269"/>
      <c r="V63" s="263"/>
      <c r="W63" s="152"/>
      <c r="X63" s="194"/>
      <c r="Y63" s="194"/>
      <c r="Z63" s="194"/>
      <c r="AA63" s="195"/>
      <c r="AB63" s="178" t="str">
        <f>IF(AA63=Controles!$D$5,Controles!$E$5,IF(AA63=Controles!$D$6,Controles!$E$6,IF(AA63=Controles!$D$7,Controles!$E$7," ")))</f>
        <v xml:space="preserve"> </v>
      </c>
      <c r="AC63" s="169"/>
      <c r="AD63" s="68" t="str">
        <f>IF(AC63=Controles!$D$8,Controles!$E$8,IF(AC63=Controles!$D$9,Controles!$E$9," "))</f>
        <v xml:space="preserve"> </v>
      </c>
      <c r="AE63" s="68" t="str">
        <f t="shared" si="0"/>
        <v/>
      </c>
      <c r="AF63" s="169"/>
      <c r="AG63" s="169"/>
      <c r="AH63" s="169"/>
      <c r="AI63" s="100" t="str">
        <f>+IF(AA63=Controles!$D$5,Controles!$N$5,IF(AA63=Controles!$D$6,Controles!$N$6,IF(AA63=Controles!$D$7,Controles!$N$7," ")))</f>
        <v xml:space="preserve"> </v>
      </c>
      <c r="AJ63" s="141" t="str">
        <f>IFERROR(IF(AND(AI62=Controles!$N$5,AI63=Controles!$N$5),(AJ62-(+AJ62*AE63)),IF(AND(AI62=Controles!$N$7,AI63=Controles!$N$5),(AJ61-(+AJ61*AE63)),IF(AI63=Controles!$N$7,AJ62,""))),"")</f>
        <v/>
      </c>
      <c r="AK63" s="141" t="str">
        <f>IFERROR(IF(AND(AI62=Controles!$N$7,AI63=Controles!$N$7),(AK62-(+AK62*AE63)),IF(AND(AI62=Controles!$N$5,AI63=Controles!$N$7),(AK61-(+AK61*AE63)),IF(AI63=Controles!$N$5,AK62,""))),"")</f>
        <v/>
      </c>
      <c r="AL63" s="181" t="str">
        <f t="shared" si="25"/>
        <v/>
      </c>
      <c r="AM63" s="181" t="str">
        <f t="shared" si="26"/>
        <v/>
      </c>
      <c r="AN63" s="182" t="str">
        <f t="shared" si="27"/>
        <v xml:space="preserve"> </v>
      </c>
      <c r="AO63" s="183" t="str">
        <f>IFERROR(VLOOKUP(AN63,'Matriz Calificación'!$C$54:$F$78,2,FALSE),"")</f>
        <v/>
      </c>
      <c r="AP63" s="184" t="str">
        <f>IFERROR(VLOOKUP(AO63,'Matriz Calificación'!$D$54:$I$78,4,FALSE)," ")</f>
        <v xml:space="preserve"> </v>
      </c>
      <c r="AQ63" s="246"/>
      <c r="AR63" s="246"/>
      <c r="AS63" s="263"/>
      <c r="AT63" s="268"/>
      <c r="AU63" s="69"/>
      <c r="AV63" s="168"/>
      <c r="AW63" s="171"/>
      <c r="AX63" s="171"/>
      <c r="AY63" s="69"/>
      <c r="AZ63" s="170"/>
      <c r="BA63" s="172"/>
      <c r="BB63" s="172"/>
      <c r="BC63" s="256"/>
      <c r="BD63" s="248"/>
      <c r="BE63" s="172"/>
      <c r="BF63" s="248"/>
    </row>
    <row r="64" spans="2:58" s="173" customFormat="1" ht="21" customHeight="1" x14ac:dyDescent="0.25">
      <c r="B64" s="251"/>
      <c r="C64" s="254"/>
      <c r="D64" s="255"/>
      <c r="E64" s="256"/>
      <c r="F64" s="364"/>
      <c r="G64" s="255"/>
      <c r="H64" s="367"/>
      <c r="I64" s="364"/>
      <c r="J64" s="259"/>
      <c r="K64" s="185"/>
      <c r="L64" s="260"/>
      <c r="M64" s="260"/>
      <c r="N64" s="260"/>
      <c r="O64" s="262"/>
      <c r="P64" s="263"/>
      <c r="Q64" s="260"/>
      <c r="R64" s="264"/>
      <c r="S64" s="264"/>
      <c r="T64" s="264"/>
      <c r="U64" s="269"/>
      <c r="V64" s="263"/>
      <c r="W64" s="152"/>
      <c r="X64" s="168"/>
      <c r="Y64" s="168"/>
      <c r="Z64" s="168"/>
      <c r="AA64" s="169"/>
      <c r="AB64" s="178" t="str">
        <f>IF(AA64=Controles!$D$5,Controles!$E$5,IF(AA64=Controles!$D$6,Controles!$E$6,IF(AA64=Controles!$D$7,Controles!$E$7," ")))</f>
        <v xml:space="preserve"> </v>
      </c>
      <c r="AC64" s="169"/>
      <c r="AD64" s="68" t="str">
        <f>IF(AC64=Controles!$D$8,Controles!$E$8,IF(AC64=Controles!$D$9,Controles!$E$9," "))</f>
        <v xml:space="preserve"> </v>
      </c>
      <c r="AE64" s="68" t="str">
        <f t="shared" si="0"/>
        <v/>
      </c>
      <c r="AF64" s="169"/>
      <c r="AG64" s="169"/>
      <c r="AH64" s="169"/>
      <c r="AI64" s="100" t="str">
        <f>+IF(AA64=Controles!$D$5,Controles!$N$5,IF(AA64=Controles!$D$6,Controles!$N$6,IF(AA64=Controles!$D$7,Controles!$N$7," ")))</f>
        <v xml:space="preserve"> </v>
      </c>
      <c r="AJ64" s="141" t="str">
        <f>IFERROR(IF(AND(AI63=Controles!$N$5,AI64=Controles!$N$5),(AJ63-(+AJ63*AE64)),IF(AND(AI63=Controles!$N$7,AI64=Controles!$N$5),(AJ62-(+AJ62*AE64)),IF(AI64=Controles!$N$7,AJ63,""))),"")</f>
        <v/>
      </c>
      <c r="AK64" s="141" t="str">
        <f>IFERROR(IF(AND(AI63=Controles!$N$7,AI64=Controles!$N$7),(AK63-(+AK63*AE64)),IF(AND(AI63=Controles!$N$5,AI64=Controles!$N$7),(AK62-(+AK62*AE64)),IF(AI64=Controles!$N$5,AK63,""))),"")</f>
        <v/>
      </c>
      <c r="AL64" s="181" t="str">
        <f t="shared" si="25"/>
        <v/>
      </c>
      <c r="AM64" s="181" t="str">
        <f t="shared" si="26"/>
        <v/>
      </c>
      <c r="AN64" s="182" t="str">
        <f t="shared" si="27"/>
        <v xml:space="preserve"> </v>
      </c>
      <c r="AO64" s="183" t="str">
        <f>IFERROR(VLOOKUP(AN64,'Matriz Calificación'!$C$54:$F$78,2,FALSE),"")</f>
        <v/>
      </c>
      <c r="AP64" s="184" t="str">
        <f>IFERROR(VLOOKUP(AO64,'Matriz Calificación'!$D$54:$I$78,4,FALSE)," ")</f>
        <v xml:space="preserve"> </v>
      </c>
      <c r="AQ64" s="247"/>
      <c r="AR64" s="247"/>
      <c r="AS64" s="263"/>
      <c r="AT64" s="268"/>
      <c r="AU64" s="69"/>
      <c r="AV64" s="168"/>
      <c r="AW64" s="70"/>
      <c r="AX64" s="70"/>
      <c r="AY64" s="69"/>
      <c r="AZ64" s="170"/>
      <c r="BA64" s="172"/>
      <c r="BB64" s="172"/>
      <c r="BC64" s="256"/>
      <c r="BD64" s="248"/>
      <c r="BE64" s="172"/>
      <c r="BF64" s="248"/>
    </row>
    <row r="65" spans="2:58" s="173" customFormat="1" ht="61.5" customHeight="1" x14ac:dyDescent="0.25">
      <c r="B65" s="249" t="s">
        <v>565</v>
      </c>
      <c r="C65" s="252" t="str">
        <f>+IFERROR(VLOOKUP(B65,INF!$A$2:$B$90,2,FALSE)," ")</f>
        <v>Coordinar las actividades de Recaudo relacionadas con Cartera, Estampilla ProUIS y Liquidaciones de pregrado.</v>
      </c>
      <c r="D65" s="255" t="s">
        <v>115</v>
      </c>
      <c r="E65" s="256" t="s">
        <v>660</v>
      </c>
      <c r="F65" s="257" t="s">
        <v>1039</v>
      </c>
      <c r="G65" s="255" t="s">
        <v>826</v>
      </c>
      <c r="H65" s="378" t="s">
        <v>1040</v>
      </c>
      <c r="I65" s="265" t="s">
        <v>1041</v>
      </c>
      <c r="J65" s="259" t="str">
        <f t="shared" ref="J65" si="28">IF(G65&lt;&gt;"",CONCATENATE("Posibilidad de ",G65," por"," ",H65," debido a"," ",I65),"")</f>
        <v>Posibilidad de Efecto dañoso sobre recursos públicos por Incremento en las cuentas por cobrar por concepto de liquidaciones de matricula de pregrado y posgrado. debido a Posgrados: No se realiza seguimiento por parte de la Coordinación de Posgrados a las liquidaciones de matrícula generadas.
Pregrado: No giro de los recursos por parte de las entidades gubernamentales y de crédito educativo</v>
      </c>
      <c r="K65" s="185" t="s">
        <v>1042</v>
      </c>
      <c r="L65" s="260" t="s">
        <v>167</v>
      </c>
      <c r="M65" s="260" t="s">
        <v>188</v>
      </c>
      <c r="N65" s="260" t="s">
        <v>205</v>
      </c>
      <c r="O65" s="261">
        <v>12</v>
      </c>
      <c r="P65" s="263" t="str">
        <f>IF(O65="","",IF(O65&lt;=2,Probabilidad!$B$8,IF(O65&lt;=11.999,Probabilidad!$B$7,IF(O65&lt;=48,Probabilidad!$B$6,IF(O65&lt;=239.999,Probabilidad!$B$5,IF(O65&gt;=240,Probabilidad!$B$4,""))))))</f>
        <v>MEDIA</v>
      </c>
      <c r="Q65" s="260" t="s">
        <v>91</v>
      </c>
      <c r="R65" s="264">
        <f>IFERROR(VLOOKUP(P65,Probabilidad!$B$4:$C$8,2,FALSE),"")</f>
        <v>60</v>
      </c>
      <c r="S65" s="264">
        <f>IFERROR(VLOOKUP(Q65,Impacto!$B$4:$C$16,2,FALSE),"")</f>
        <v>60</v>
      </c>
      <c r="T65" s="264">
        <f t="shared" ref="T65" si="29">IFERROR(VALUE((R65&amp;""&amp;S65))," ")</f>
        <v>6060</v>
      </c>
      <c r="U65" s="269" t="str">
        <f>IFERROR(VLOOKUP(T65,'Matriz Calificación'!$C$54:$D$78,2,FALSE)," ")</f>
        <v>MODERADA (P 60% , I 60%)</v>
      </c>
      <c r="V65" s="263" t="str">
        <f>IFERROR(VLOOKUP(T65,'Matriz Calificación'!$C$54:$F$78,3,FALSE)," ")</f>
        <v>ACEPTAR</v>
      </c>
      <c r="W65" s="152" t="s">
        <v>731</v>
      </c>
      <c r="X65" s="197" t="s">
        <v>1050</v>
      </c>
      <c r="Y65" s="197" t="s">
        <v>1051</v>
      </c>
      <c r="Z65" s="197" t="s">
        <v>1045</v>
      </c>
      <c r="AA65" s="198" t="s">
        <v>437</v>
      </c>
      <c r="AB65" s="178">
        <f>IF(AA65=Controles!$D$5,Controles!$E$5,IF(AA65=Controles!$D$6,Controles!$E$6,IF(AA65=Controles!$D$7,Controles!$E$7," ")))</f>
        <v>0.15</v>
      </c>
      <c r="AC65" s="169" t="s">
        <v>460</v>
      </c>
      <c r="AD65" s="68">
        <f>IF(AC65=Controles!$D$8,Controles!$E$8,IF(AC65=Controles!$D$9,Controles!$E$9," "))</f>
        <v>0.15</v>
      </c>
      <c r="AE65" s="68">
        <f t="shared" si="0"/>
        <v>0.3</v>
      </c>
      <c r="AF65" s="169" t="s">
        <v>464</v>
      </c>
      <c r="AG65" s="169" t="s">
        <v>475</v>
      </c>
      <c r="AH65" s="169" t="s">
        <v>489</v>
      </c>
      <c r="AI65" s="100" t="str">
        <f>+IF(AA65=Controles!$D$5,Controles!$N$5,IF(AA65=Controles!$D$6,Controles!$N$6,IF(AA65=Controles!$D$7,Controles!$N$7," ")))</f>
        <v>Probabilidad</v>
      </c>
      <c r="AJ65" s="141">
        <f>IFERROR(IF(AI65=Controles!$N$5,(($R$65-($R$65*AE65))),IF(AI65=Controles!$N$7,$R$65,""))," ")</f>
        <v>42</v>
      </c>
      <c r="AK65" s="141">
        <f>IFERROR(IF(AI65=Controles!$N$7,(($S$65-($S$65*AE65))),IF(AI65=Controles!$N$5,$S$65,""))," ")</f>
        <v>60</v>
      </c>
      <c r="AL65" s="181" t="str">
        <f>IFERROR(IF(AJ65="","",IF(AJ65&lt;=20,"20",IF(AJ65&lt;=40,"40",IF(AJ65&lt;=60,"60",IF(AJ65&lt;=80,"80","100"))))),"")</f>
        <v>60</v>
      </c>
      <c r="AM65" s="181" t="str">
        <f>IFERROR(IF(AK65="","",IF(AK65&lt;=20,"20",IF(AK65&lt;=40,"40",IF(AK65&lt;=60,"60",IF(AK65&lt;=80,"80","100"))))),"")</f>
        <v>60</v>
      </c>
      <c r="AN65" s="182">
        <f>IFERROR(VALUE((AL65&amp;""&amp;AM65))," ")</f>
        <v>6060</v>
      </c>
      <c r="AO65" s="183" t="str">
        <f>IFERROR(VLOOKUP(AN65,'Matriz Calificación'!$C$54:$F$78,2,FALSE),"")</f>
        <v>MODERADA (P 60% , I 60%)</v>
      </c>
      <c r="AP65" s="184" t="str">
        <f>IFERROR(VLOOKUP(AO65,'Matriz Calificación'!$D$54:$I$78,4,FALSE)," ")</f>
        <v>ACEPTAR</v>
      </c>
      <c r="AQ65" s="245" cm="1">
        <f t="array" ref="AQ65">INDEX(AN65:AN73,COUNT(AN65:AN73))</f>
        <v>4060</v>
      </c>
      <c r="AR65" s="245" t="str">
        <f>IFERROR(VLOOKUP(AQ65,'Matriz Calificación'!$C$54:$F$78,2,FALSE),"")</f>
        <v>MODERADA (P 40% , I 60%)</v>
      </c>
      <c r="AS65" s="263" t="str">
        <f>IFERROR(VLOOKUP(AR65,'Matriz Calificación'!$D$54:$I$78,4,FALSE)," ")</f>
        <v>ACEPTAR</v>
      </c>
      <c r="AT65" s="268" t="str">
        <f>IFERROR(VLOOKUP(AR65,'Matriz Calificación'!$D$54:$I$78,5,FALSE)," ")</f>
        <v>Acciones encaminadas a mantener y fortalecer los controles existentes Requiere Plan de Acción para riesgos de corrupción y para los demás según análisis del proceso.</v>
      </c>
      <c r="AU65" s="69" t="s">
        <v>1054</v>
      </c>
      <c r="AV65" s="196" t="s">
        <v>1055</v>
      </c>
      <c r="AW65" s="196" t="s">
        <v>1056</v>
      </c>
      <c r="AX65" s="196" t="s">
        <v>1057</v>
      </c>
      <c r="AY65" s="69" t="s">
        <v>1051</v>
      </c>
      <c r="AZ65" s="170"/>
      <c r="BA65" s="172"/>
      <c r="BB65" s="172"/>
      <c r="BC65" s="256"/>
      <c r="BD65" s="248"/>
      <c r="BE65" s="172"/>
      <c r="BF65" s="248"/>
    </row>
    <row r="66" spans="2:58" s="173" customFormat="1" ht="39" customHeight="1" x14ac:dyDescent="0.25">
      <c r="B66" s="250"/>
      <c r="C66" s="253"/>
      <c r="D66" s="255"/>
      <c r="E66" s="256"/>
      <c r="F66" s="258"/>
      <c r="G66" s="255"/>
      <c r="H66" s="379"/>
      <c r="I66" s="266"/>
      <c r="J66" s="259"/>
      <c r="K66" s="185" t="s">
        <v>1043</v>
      </c>
      <c r="L66" s="260"/>
      <c r="M66" s="260"/>
      <c r="N66" s="260"/>
      <c r="O66" s="261"/>
      <c r="P66" s="263"/>
      <c r="Q66" s="260"/>
      <c r="R66" s="264"/>
      <c r="S66" s="264"/>
      <c r="T66" s="264"/>
      <c r="U66" s="269"/>
      <c r="V66" s="263"/>
      <c r="W66" s="152" t="s">
        <v>732</v>
      </c>
      <c r="X66" s="197" t="s">
        <v>1046</v>
      </c>
      <c r="Y66" s="197" t="s">
        <v>1052</v>
      </c>
      <c r="Z66" s="197" t="s">
        <v>1047</v>
      </c>
      <c r="AA66" s="198" t="s">
        <v>445</v>
      </c>
      <c r="AB66" s="178">
        <f>IF(AA66=Controles!$D$5,Controles!$E$5,IF(AA66=Controles!$D$6,Controles!$E$6,IF(AA66=Controles!$D$7,Controles!$E$7," ")))</f>
        <v>0.1</v>
      </c>
      <c r="AC66" s="169" t="s">
        <v>460</v>
      </c>
      <c r="AD66" s="68">
        <f>IF(AC66=Controles!$D$8,Controles!$E$8,IF(AC66=Controles!$D$9,Controles!$E$9," "))</f>
        <v>0.15</v>
      </c>
      <c r="AE66" s="68">
        <f t="shared" si="0"/>
        <v>0.25</v>
      </c>
      <c r="AF66" s="169" t="s">
        <v>466</v>
      </c>
      <c r="AG66" s="169" t="s">
        <v>475</v>
      </c>
      <c r="AH66" s="169" t="s">
        <v>489</v>
      </c>
      <c r="AI66" s="100" t="str">
        <f>+IF(AA66=Controles!$D$5,Controles!$N$5,IF(AA66=Controles!$D$6,Controles!$N$6,IF(AA66=Controles!$D$7,Controles!$N$7," ")))</f>
        <v>Impacto</v>
      </c>
      <c r="AJ66" s="141">
        <f>IFERROR(IF(AND(AI65=Controles!$N$5,AI66=Controles!$N$5),(AJ65-(+AJ65*AE66)),IF(AI66=Controles!$N$5,(R65-(+R65*AE66)),IF(AI66=Controles!$N$7,AJ65,""))),"")</f>
        <v>42</v>
      </c>
      <c r="AK66" s="141">
        <f>IFERROR(IF(AND(AI65=Controles!$N$7,AI66=Controles!$N$7),(AK65-(+AK65*AE66)),IF(AI66=Controles!$N$7,($S$65-(+$S$65*AE66)),IF(AI66=Controles!$N$5,AK65,""))),"")</f>
        <v>45</v>
      </c>
      <c r="AL66" s="181" t="str">
        <f t="shared" ref="AL66:AL73" si="30">IFERROR(IF(AJ66="","",IF(AJ66&lt;=20,"20",IF(AJ66&lt;=40,"40",IF(AJ66&lt;=60,"60",IF(AJ66&lt;=80,"80","100"))))),"")</f>
        <v>60</v>
      </c>
      <c r="AM66" s="181" t="str">
        <f t="shared" ref="AM66:AM73" si="31">IFERROR(IF(AK66="","",IF(AK66&lt;=20,"20",IF(AK66&lt;=40,"40",IF(AK66&lt;=60,"60",IF(AK66&lt;=80,"80","100"))))),"")</f>
        <v>60</v>
      </c>
      <c r="AN66" s="182">
        <f t="shared" ref="AN66:AN73" si="32">IFERROR(VALUE((AL66&amp;""&amp;AM66))," ")</f>
        <v>6060</v>
      </c>
      <c r="AO66" s="183" t="str">
        <f>IFERROR(VLOOKUP(AN66,'Matriz Calificación'!$C$54:$F$78,2,FALSE),"")</f>
        <v>MODERADA (P 60% , I 60%)</v>
      </c>
      <c r="AP66" s="184" t="str">
        <f>IFERROR(VLOOKUP(AO66,'Matriz Calificación'!$D$54:$I$78,4,FALSE)," ")</f>
        <v>ACEPTAR</v>
      </c>
      <c r="AQ66" s="246"/>
      <c r="AR66" s="246"/>
      <c r="AS66" s="263"/>
      <c r="AT66" s="268"/>
      <c r="AU66" s="69" t="s">
        <v>1058</v>
      </c>
      <c r="AV66" s="196" t="s">
        <v>1059</v>
      </c>
      <c r="AW66" s="196" t="s">
        <v>1056</v>
      </c>
      <c r="AX66" s="196" t="s">
        <v>1057</v>
      </c>
      <c r="AY66" s="69" t="s">
        <v>1062</v>
      </c>
      <c r="AZ66" s="170"/>
      <c r="BA66" s="172"/>
      <c r="BB66" s="172"/>
      <c r="BC66" s="256"/>
      <c r="BD66" s="248"/>
      <c r="BE66" s="172"/>
      <c r="BF66" s="248"/>
    </row>
    <row r="67" spans="2:58" s="173" customFormat="1" ht="61.5" customHeight="1" x14ac:dyDescent="0.25">
      <c r="B67" s="250"/>
      <c r="C67" s="253"/>
      <c r="D67" s="255"/>
      <c r="E67" s="256"/>
      <c r="F67" s="258"/>
      <c r="G67" s="255"/>
      <c r="H67" s="379"/>
      <c r="I67" s="266"/>
      <c r="J67" s="259"/>
      <c r="K67" s="185" t="s">
        <v>1044</v>
      </c>
      <c r="L67" s="260"/>
      <c r="M67" s="260"/>
      <c r="N67" s="260"/>
      <c r="O67" s="261"/>
      <c r="P67" s="263"/>
      <c r="Q67" s="260"/>
      <c r="R67" s="264"/>
      <c r="S67" s="264"/>
      <c r="T67" s="264"/>
      <c r="U67" s="269"/>
      <c r="V67" s="263"/>
      <c r="W67" s="152" t="s">
        <v>733</v>
      </c>
      <c r="X67" s="197" t="s">
        <v>1048</v>
      </c>
      <c r="Y67" s="197" t="s">
        <v>1053</v>
      </c>
      <c r="Z67" s="197" t="s">
        <v>1049</v>
      </c>
      <c r="AA67" s="198" t="s">
        <v>427</v>
      </c>
      <c r="AB67" s="178">
        <f>IF(AA67=Controles!$D$5,Controles!$E$5,IF(AA67=Controles!$D$6,Controles!$E$6,IF(AA67=Controles!$D$7,Controles!$E$7," ")))</f>
        <v>0.25</v>
      </c>
      <c r="AC67" s="169" t="s">
        <v>460</v>
      </c>
      <c r="AD67" s="68">
        <f>IF(AC67=Controles!$D$8,Controles!$E$8,IF(AC67=Controles!$D$9,Controles!$E$9," "))</f>
        <v>0.15</v>
      </c>
      <c r="AE67" s="68">
        <f t="shared" si="0"/>
        <v>0.4</v>
      </c>
      <c r="AF67" s="169" t="s">
        <v>464</v>
      </c>
      <c r="AG67" s="169" t="s">
        <v>481</v>
      </c>
      <c r="AH67" s="169" t="s">
        <v>489</v>
      </c>
      <c r="AI67" s="100" t="str">
        <f>+IF(AA67=Controles!$D$5,Controles!$N$5,IF(AA67=Controles!$D$6,Controles!$N$6,IF(AA67=Controles!$D$7,Controles!$N$7," ")))</f>
        <v>Probabilidad</v>
      </c>
      <c r="AJ67" s="141">
        <f>IFERROR(IF(AND(AI66=Controles!$N$5,AI67=Controles!$N$5),(AJ66-(+AJ66*AE67)),IF(AND(AI66=Controles!$N$7,AI67=Controles!$N$5),(AJ65-(+AJ65*AE67)),IF(AI67=Controles!$N$7,AJ66,""))),"")</f>
        <v>25.2</v>
      </c>
      <c r="AK67" s="141">
        <f>IFERROR(IF(AND(AI66=Controles!$N$7,AI67=Controles!$N$7),(AK66-(+AK66*AE67)),IF(AND(AI66=Controles!$N$5,AI67=Controles!$N$7),(AK65-(+AK65*AE67)),IF(AI67=Controles!$N$5,AK66,""))),"")</f>
        <v>45</v>
      </c>
      <c r="AL67" s="181" t="str">
        <f t="shared" si="30"/>
        <v>40</v>
      </c>
      <c r="AM67" s="181" t="str">
        <f t="shared" si="31"/>
        <v>60</v>
      </c>
      <c r="AN67" s="182">
        <f t="shared" si="32"/>
        <v>4060</v>
      </c>
      <c r="AO67" s="183" t="str">
        <f>IFERROR(VLOOKUP(AN67,'Matriz Calificación'!$C$54:$F$78,2,FALSE),"")</f>
        <v>MODERADA (P 40% , I 60%)</v>
      </c>
      <c r="AP67" s="184" t="str">
        <f>IFERROR(VLOOKUP(AO67,'Matriz Calificación'!$D$54:$I$78,4,FALSE)," ")</f>
        <v>ACEPTAR</v>
      </c>
      <c r="AQ67" s="246"/>
      <c r="AR67" s="246"/>
      <c r="AS67" s="263"/>
      <c r="AT67" s="268"/>
      <c r="AU67" s="69" t="s">
        <v>1060</v>
      </c>
      <c r="AV67" s="196" t="s">
        <v>1061</v>
      </c>
      <c r="AW67" s="204" t="s">
        <v>1056</v>
      </c>
      <c r="AX67" s="196" t="s">
        <v>1057</v>
      </c>
      <c r="AY67" s="69" t="s">
        <v>1063</v>
      </c>
      <c r="AZ67" s="170"/>
      <c r="BA67" s="172"/>
      <c r="BB67" s="172"/>
      <c r="BC67" s="256"/>
      <c r="BD67" s="248"/>
      <c r="BE67" s="172"/>
      <c r="BF67" s="248"/>
    </row>
    <row r="68" spans="2:58" s="173" customFormat="1" ht="12.75" x14ac:dyDescent="0.25">
      <c r="B68" s="250"/>
      <c r="C68" s="253"/>
      <c r="D68" s="255"/>
      <c r="E68" s="256"/>
      <c r="F68" s="258"/>
      <c r="G68" s="255"/>
      <c r="H68" s="379"/>
      <c r="I68" s="266"/>
      <c r="J68" s="259"/>
      <c r="K68" s="185"/>
      <c r="L68" s="260"/>
      <c r="M68" s="260"/>
      <c r="N68" s="260"/>
      <c r="O68" s="261"/>
      <c r="P68" s="263"/>
      <c r="Q68" s="260"/>
      <c r="R68" s="264"/>
      <c r="S68" s="264"/>
      <c r="T68" s="264"/>
      <c r="U68" s="269"/>
      <c r="V68" s="263"/>
      <c r="W68" s="152"/>
      <c r="X68" s="197"/>
      <c r="Y68" s="197"/>
      <c r="Z68" s="197"/>
      <c r="AA68" s="198"/>
      <c r="AB68" s="178" t="str">
        <f>IF(AA68=Controles!$D$5,Controles!$E$5,IF(AA68=Controles!$D$6,Controles!$E$6,IF(AA68=Controles!$D$7,Controles!$E$7," ")))</f>
        <v xml:space="preserve"> </v>
      </c>
      <c r="AC68" s="169"/>
      <c r="AD68" s="68" t="str">
        <f>IF(AC68=Controles!$D$8,Controles!$E$8,IF(AC68=Controles!$D$9,Controles!$E$9," "))</f>
        <v xml:space="preserve"> </v>
      </c>
      <c r="AE68" s="68" t="str">
        <f t="shared" si="0"/>
        <v/>
      </c>
      <c r="AF68" s="169"/>
      <c r="AG68" s="169"/>
      <c r="AH68" s="169"/>
      <c r="AI68" s="100" t="str">
        <f>+IF(AA68=Controles!$D$5,Controles!$N$5,IF(AA68=Controles!$D$6,Controles!$N$6,IF(AA68=Controles!$D$7,Controles!$N$7," ")))</f>
        <v xml:space="preserve"> </v>
      </c>
      <c r="AJ68" s="141" t="str">
        <f>IFERROR(IF(AND(AI67=Controles!$N$5,AI68=Controles!$N$5),(AJ67-(+AJ67*AE68)),IF(AND(AI67=Controles!$N$7,AI68=Controles!$N$5),(AJ66-(+AJ66*AE68)),IF(AI68=Controles!$N$7,AJ67,""))),"")</f>
        <v/>
      </c>
      <c r="AK68" s="141" t="str">
        <f>IFERROR(IF(AND(AI67=Controles!$N$7,AI68=Controles!$N$7),(AK67-(+AK67*AE68)),IF(AND(AI67=Controles!$N$5,AI68=Controles!$N$7),(AK66-(+AK66*AE68)),IF(AI68=Controles!$N$5,AK67,""))),"")</f>
        <v/>
      </c>
      <c r="AL68" s="181" t="str">
        <f t="shared" si="30"/>
        <v/>
      </c>
      <c r="AM68" s="181" t="str">
        <f t="shared" si="31"/>
        <v/>
      </c>
      <c r="AN68" s="182" t="str">
        <f t="shared" si="32"/>
        <v xml:space="preserve"> </v>
      </c>
      <c r="AO68" s="183" t="str">
        <f>IFERROR(VLOOKUP(AN68,'Matriz Calificación'!$C$54:$F$78,2,FALSE),"")</f>
        <v/>
      </c>
      <c r="AP68" s="184" t="str">
        <f>IFERROR(VLOOKUP(AO68,'Matriz Calificación'!$D$54:$I$78,4,FALSE)," ")</f>
        <v xml:space="preserve"> </v>
      </c>
      <c r="AQ68" s="246"/>
      <c r="AR68" s="246"/>
      <c r="AS68" s="263"/>
      <c r="AT68" s="268"/>
      <c r="AU68" s="69"/>
      <c r="AV68" s="196"/>
      <c r="AW68" s="196"/>
      <c r="AX68" s="196"/>
      <c r="AY68" s="69"/>
      <c r="AZ68" s="170"/>
      <c r="BA68" s="172"/>
      <c r="BB68" s="172"/>
      <c r="BC68" s="256"/>
      <c r="BD68" s="248"/>
      <c r="BE68" s="172"/>
      <c r="BF68" s="248"/>
    </row>
    <row r="69" spans="2:58" s="173" customFormat="1" ht="21" customHeight="1" x14ac:dyDescent="0.25">
      <c r="B69" s="250"/>
      <c r="C69" s="253"/>
      <c r="D69" s="255"/>
      <c r="E69" s="256"/>
      <c r="F69" s="258"/>
      <c r="G69" s="255"/>
      <c r="H69" s="379"/>
      <c r="I69" s="266"/>
      <c r="J69" s="259"/>
      <c r="K69" s="185"/>
      <c r="L69" s="260"/>
      <c r="M69" s="260"/>
      <c r="N69" s="260"/>
      <c r="O69" s="261"/>
      <c r="P69" s="263"/>
      <c r="Q69" s="260"/>
      <c r="R69" s="264"/>
      <c r="S69" s="264"/>
      <c r="T69" s="264"/>
      <c r="U69" s="269"/>
      <c r="V69" s="263"/>
      <c r="W69" s="152"/>
      <c r="X69" s="197"/>
      <c r="Y69" s="197"/>
      <c r="Z69" s="197"/>
      <c r="AA69" s="198"/>
      <c r="AB69" s="178" t="str">
        <f>IF(AA69=Controles!$D$5,Controles!$E$5,IF(AA69=Controles!$D$6,Controles!$E$6,IF(AA69=Controles!$D$7,Controles!$E$7," ")))</f>
        <v xml:space="preserve"> </v>
      </c>
      <c r="AC69" s="169"/>
      <c r="AD69" s="68" t="str">
        <f>IF(AC69=Controles!$D$8,Controles!$E$8,IF(AC69=Controles!$D$9,Controles!$E$9," "))</f>
        <v xml:space="preserve"> </v>
      </c>
      <c r="AE69" s="68" t="str">
        <f t="shared" si="0"/>
        <v/>
      </c>
      <c r="AF69" s="169"/>
      <c r="AG69" s="169"/>
      <c r="AH69" s="169"/>
      <c r="AI69" s="100" t="str">
        <f>+IF(AA69=Controles!$D$5,Controles!$N$5,IF(AA69=Controles!$D$6,Controles!$N$6,IF(AA69=Controles!$D$7,Controles!$N$7," ")))</f>
        <v xml:space="preserve"> </v>
      </c>
      <c r="AJ69" s="141" t="str">
        <f>IFERROR(IF(AND(AI68=Controles!$N$5,AI69=Controles!$N$5),(AJ68-(+AJ68*AE69)),IF(AND(AI68=Controles!$N$7,AI69=Controles!$N$5),(AJ67-(+AJ67*AE69)),IF(AI69=Controles!$N$7,AJ68,""))),"")</f>
        <v/>
      </c>
      <c r="AK69" s="141" t="str">
        <f>IFERROR(IF(AND(AI68=Controles!$N$7,AI69=Controles!$N$7),(AK68-(+AK68*AE69)),IF(AND(AI68=Controles!$N$5,AI69=Controles!$N$7),(AK67-(+AK67*AE69)),IF(AI69=Controles!$N$5,AK68,""))),"")</f>
        <v/>
      </c>
      <c r="AL69" s="181" t="str">
        <f t="shared" si="30"/>
        <v/>
      </c>
      <c r="AM69" s="181" t="str">
        <f t="shared" si="31"/>
        <v/>
      </c>
      <c r="AN69" s="182" t="str">
        <f t="shared" si="32"/>
        <v xml:space="preserve"> </v>
      </c>
      <c r="AO69" s="183" t="str">
        <f>IFERROR(VLOOKUP(AN69,'Matriz Calificación'!$C$54:$F$78,2,FALSE),"")</f>
        <v/>
      </c>
      <c r="AP69" s="184" t="str">
        <f>IFERROR(VLOOKUP(AO69,'Matriz Calificación'!$D$54:$I$78,4,FALSE)," ")</f>
        <v xml:space="preserve"> </v>
      </c>
      <c r="AQ69" s="246"/>
      <c r="AR69" s="246"/>
      <c r="AS69" s="263"/>
      <c r="AT69" s="268"/>
      <c r="AU69" s="69"/>
      <c r="AV69" s="196"/>
      <c r="AW69" s="196"/>
      <c r="AX69" s="196"/>
      <c r="AY69" s="69"/>
      <c r="AZ69" s="170"/>
      <c r="BA69" s="172"/>
      <c r="BB69" s="172"/>
      <c r="BC69" s="256"/>
      <c r="BD69" s="248"/>
      <c r="BE69" s="172"/>
      <c r="BF69" s="248"/>
    </row>
    <row r="70" spans="2:58" s="173" customFormat="1" ht="21" customHeight="1" x14ac:dyDescent="0.25">
      <c r="B70" s="250"/>
      <c r="C70" s="253"/>
      <c r="D70" s="255"/>
      <c r="E70" s="256"/>
      <c r="F70" s="258"/>
      <c r="G70" s="255"/>
      <c r="H70" s="379"/>
      <c r="I70" s="266"/>
      <c r="J70" s="259"/>
      <c r="K70" s="185"/>
      <c r="L70" s="260"/>
      <c r="M70" s="260"/>
      <c r="N70" s="260"/>
      <c r="O70" s="261"/>
      <c r="P70" s="263"/>
      <c r="Q70" s="260"/>
      <c r="R70" s="264"/>
      <c r="S70" s="264"/>
      <c r="T70" s="264"/>
      <c r="U70" s="269"/>
      <c r="V70" s="263"/>
      <c r="W70" s="152"/>
      <c r="X70" s="197"/>
      <c r="Y70" s="197"/>
      <c r="Z70" s="197"/>
      <c r="AA70" s="198"/>
      <c r="AB70" s="178" t="str">
        <f>IF(AA70=Controles!$D$5,Controles!$E$5,IF(AA70=Controles!$D$6,Controles!$E$6,IF(AA70=Controles!$D$7,Controles!$E$7," ")))</f>
        <v xml:space="preserve"> </v>
      </c>
      <c r="AC70" s="169"/>
      <c r="AD70" s="68" t="str">
        <f>IF(AC70=Controles!$D$8,Controles!$E$8,IF(AC70=Controles!$D$9,Controles!$E$9," "))</f>
        <v xml:space="preserve"> </v>
      </c>
      <c r="AE70" s="68" t="str">
        <f t="shared" si="0"/>
        <v/>
      </c>
      <c r="AF70" s="169"/>
      <c r="AG70" s="169"/>
      <c r="AH70" s="169"/>
      <c r="AI70" s="100" t="str">
        <f>+IF(AA70=Controles!$D$5,Controles!$N$5,IF(AA70=Controles!$D$6,Controles!$N$6,IF(AA70=Controles!$D$7,Controles!$N$7," ")))</f>
        <v xml:space="preserve"> </v>
      </c>
      <c r="AJ70" s="141" t="str">
        <f>IFERROR(IF(AND(AI69=Controles!$N$5,AI70=Controles!$N$5),(AJ69-(+AJ69*AE70)),IF(AND(AI69=Controles!$N$7,AI70=Controles!$N$5),(AJ68-(+AJ68*AE70)),IF(AI70=Controles!$N$7,AJ69,""))),"")</f>
        <v/>
      </c>
      <c r="AK70" s="141" t="str">
        <f>IFERROR(IF(AND(AI69=Controles!$N$7,AI70=Controles!$N$7),(AK69-(+AK69*AE70)),IF(AND(AI69=Controles!$N$5,AI70=Controles!$N$7),(AK68-(+AK68*AE70)),IF(AI70=Controles!$N$5,AK69,""))),"")</f>
        <v/>
      </c>
      <c r="AL70" s="181" t="str">
        <f t="shared" si="30"/>
        <v/>
      </c>
      <c r="AM70" s="181" t="str">
        <f t="shared" si="31"/>
        <v/>
      </c>
      <c r="AN70" s="182" t="str">
        <f t="shared" si="32"/>
        <v xml:space="preserve"> </v>
      </c>
      <c r="AO70" s="183" t="str">
        <f>IFERROR(VLOOKUP(AN70,'Matriz Calificación'!$C$54:$F$78,2,FALSE),"")</f>
        <v/>
      </c>
      <c r="AP70" s="184" t="str">
        <f>IFERROR(VLOOKUP(AO70,'Matriz Calificación'!$D$54:$I$78,4,FALSE)," ")</f>
        <v xml:space="preserve"> </v>
      </c>
      <c r="AQ70" s="246"/>
      <c r="AR70" s="246"/>
      <c r="AS70" s="263"/>
      <c r="AT70" s="268"/>
      <c r="AU70" s="69"/>
      <c r="AV70" s="196"/>
      <c r="AW70" s="196"/>
      <c r="AX70" s="196"/>
      <c r="AY70" s="69"/>
      <c r="AZ70" s="170"/>
      <c r="BA70" s="172"/>
      <c r="BB70" s="172"/>
      <c r="BC70" s="256"/>
      <c r="BD70" s="248"/>
      <c r="BE70" s="172"/>
      <c r="BF70" s="248"/>
    </row>
    <row r="71" spans="2:58" s="173" customFormat="1" ht="21" customHeight="1" x14ac:dyDescent="0.25">
      <c r="B71" s="250"/>
      <c r="C71" s="253"/>
      <c r="D71" s="255"/>
      <c r="E71" s="256"/>
      <c r="F71" s="258"/>
      <c r="G71" s="255"/>
      <c r="H71" s="379"/>
      <c r="I71" s="266"/>
      <c r="J71" s="259"/>
      <c r="K71" s="185"/>
      <c r="L71" s="260"/>
      <c r="M71" s="260"/>
      <c r="N71" s="260"/>
      <c r="O71" s="261"/>
      <c r="P71" s="263"/>
      <c r="Q71" s="260"/>
      <c r="R71" s="264"/>
      <c r="S71" s="264"/>
      <c r="T71" s="264"/>
      <c r="U71" s="269"/>
      <c r="V71" s="263"/>
      <c r="W71" s="152"/>
      <c r="X71" s="168"/>
      <c r="Y71" s="168"/>
      <c r="Z71" s="168"/>
      <c r="AA71" s="169"/>
      <c r="AB71" s="178" t="str">
        <f>IF(AA71=Controles!$D$5,Controles!$E$5,IF(AA71=Controles!$D$6,Controles!$E$6,IF(AA71=Controles!$D$7,Controles!$E$7," ")))</f>
        <v xml:space="preserve"> </v>
      </c>
      <c r="AC71" s="169"/>
      <c r="AD71" s="68" t="str">
        <f>IF(AC71=Controles!$D$8,Controles!$E$8,IF(AC71=Controles!$D$9,Controles!$E$9," "))</f>
        <v xml:space="preserve"> </v>
      </c>
      <c r="AE71" s="68" t="str">
        <f t="shared" si="0"/>
        <v/>
      </c>
      <c r="AF71" s="169"/>
      <c r="AG71" s="169"/>
      <c r="AH71" s="169"/>
      <c r="AI71" s="100" t="str">
        <f>+IF(AA71=Controles!$D$5,Controles!$N$5,IF(AA71=Controles!$D$6,Controles!$N$6,IF(AA71=Controles!$D$7,Controles!$N$7," ")))</f>
        <v xml:space="preserve"> </v>
      </c>
      <c r="AJ71" s="141" t="str">
        <f>IFERROR(IF(AND(AI70=Controles!$N$5,AI71=Controles!$N$5),(AJ70-(+AJ70*AE71)),IF(AND(AI70=Controles!$N$7,AI71=Controles!$N$5),(AJ69-(+AJ69*AE71)),IF(AI71=Controles!$N$7,AJ70,""))),"")</f>
        <v/>
      </c>
      <c r="AK71" s="141" t="str">
        <f>IFERROR(IF(AND(AI70=Controles!$N$7,AI71=Controles!$N$7),(AK70-(+AK70*AE71)),IF(AND(AI70=Controles!$N$5,AI71=Controles!$N$7),(AK69-(+AK69*AE71)),IF(AI71=Controles!$N$5,AK70,""))),"")</f>
        <v/>
      </c>
      <c r="AL71" s="181" t="str">
        <f t="shared" si="30"/>
        <v/>
      </c>
      <c r="AM71" s="181" t="str">
        <f t="shared" si="31"/>
        <v/>
      </c>
      <c r="AN71" s="182" t="str">
        <f t="shared" si="32"/>
        <v xml:space="preserve"> </v>
      </c>
      <c r="AO71" s="183" t="str">
        <f>IFERROR(VLOOKUP(AN71,'Matriz Calificación'!$C$54:$F$78,2,FALSE),"")</f>
        <v/>
      </c>
      <c r="AP71" s="184" t="str">
        <f>IFERROR(VLOOKUP(AO71,'Matriz Calificación'!$D$54:$I$78,4,FALSE)," ")</f>
        <v xml:space="preserve"> </v>
      </c>
      <c r="AQ71" s="246"/>
      <c r="AR71" s="246"/>
      <c r="AS71" s="263"/>
      <c r="AT71" s="268"/>
      <c r="AU71" s="69"/>
      <c r="AV71" s="197"/>
      <c r="AW71" s="171"/>
      <c r="AX71" s="171"/>
      <c r="AY71" s="69"/>
      <c r="AZ71" s="170"/>
      <c r="BA71" s="172"/>
      <c r="BB71" s="172"/>
      <c r="BC71" s="256"/>
      <c r="BD71" s="248"/>
      <c r="BE71" s="172"/>
      <c r="BF71" s="248"/>
    </row>
    <row r="72" spans="2:58" s="173" customFormat="1" ht="21" customHeight="1" x14ac:dyDescent="0.25">
      <c r="B72" s="250"/>
      <c r="C72" s="253"/>
      <c r="D72" s="255"/>
      <c r="E72" s="256"/>
      <c r="F72" s="258"/>
      <c r="G72" s="255"/>
      <c r="H72" s="379"/>
      <c r="I72" s="266"/>
      <c r="J72" s="259"/>
      <c r="K72" s="185"/>
      <c r="L72" s="260"/>
      <c r="M72" s="260"/>
      <c r="N72" s="260"/>
      <c r="O72" s="261"/>
      <c r="P72" s="263"/>
      <c r="Q72" s="260"/>
      <c r="R72" s="264"/>
      <c r="S72" s="264"/>
      <c r="T72" s="264"/>
      <c r="U72" s="269"/>
      <c r="V72" s="263"/>
      <c r="W72" s="152"/>
      <c r="X72" s="168"/>
      <c r="Y72" s="168"/>
      <c r="Z72" s="168"/>
      <c r="AA72" s="169"/>
      <c r="AB72" s="178" t="str">
        <f>IF(AA72=Controles!$D$5,Controles!$E$5,IF(AA72=Controles!$D$6,Controles!$E$6,IF(AA72=Controles!$D$7,Controles!$E$7," ")))</f>
        <v xml:space="preserve"> </v>
      </c>
      <c r="AC72" s="169"/>
      <c r="AD72" s="68" t="str">
        <f>IF(AC72=Controles!$D$8,Controles!$E$8,IF(AC72=Controles!$D$9,Controles!$E$9," "))</f>
        <v xml:space="preserve"> </v>
      </c>
      <c r="AE72" s="68" t="str">
        <f t="shared" si="0"/>
        <v/>
      </c>
      <c r="AF72" s="169"/>
      <c r="AG72" s="169"/>
      <c r="AH72" s="169"/>
      <c r="AI72" s="100" t="str">
        <f>+IF(AA72=Controles!$D$5,Controles!$N$5,IF(AA72=Controles!$D$6,Controles!$N$6,IF(AA72=Controles!$D$7,Controles!$N$7," ")))</f>
        <v xml:space="preserve"> </v>
      </c>
      <c r="AJ72" s="141" t="str">
        <f>IFERROR(IF(AND(AI71=Controles!$N$5,AI72=Controles!$N$5),(AJ71-(+AJ71*AE72)),IF(AND(AI71=Controles!$N$7,AI72=Controles!$N$5),(AJ70-(+AJ70*AE72)),IF(AI72=Controles!$N$7,AJ71,""))),"")</f>
        <v/>
      </c>
      <c r="AK72" s="141" t="str">
        <f>IFERROR(IF(AND(AI71=Controles!$N$7,AI72=Controles!$N$7),(AK71-(+AK71*AE72)),IF(AND(AI71=Controles!$N$5,AI72=Controles!$N$7),(AK70-(+AK70*AE72)),IF(AI72=Controles!$N$5,AK71,""))),"")</f>
        <v/>
      </c>
      <c r="AL72" s="181" t="str">
        <f t="shared" si="30"/>
        <v/>
      </c>
      <c r="AM72" s="181" t="str">
        <f t="shared" si="31"/>
        <v/>
      </c>
      <c r="AN72" s="182" t="str">
        <f t="shared" si="32"/>
        <v xml:space="preserve"> </v>
      </c>
      <c r="AO72" s="183" t="str">
        <f>IFERROR(VLOOKUP(AN72,'Matriz Calificación'!$C$54:$F$78,2,FALSE),"")</f>
        <v/>
      </c>
      <c r="AP72" s="184" t="str">
        <f>IFERROR(VLOOKUP(AO72,'Matriz Calificación'!$D$54:$I$78,4,FALSE)," ")</f>
        <v xml:space="preserve"> </v>
      </c>
      <c r="AQ72" s="246"/>
      <c r="AR72" s="246"/>
      <c r="AS72" s="263"/>
      <c r="AT72" s="268"/>
      <c r="AU72" s="69"/>
      <c r="AV72" s="197"/>
      <c r="AW72" s="171"/>
      <c r="AX72" s="171"/>
      <c r="AY72" s="69"/>
      <c r="AZ72" s="170"/>
      <c r="BA72" s="172"/>
      <c r="BB72" s="172"/>
      <c r="BC72" s="256"/>
      <c r="BD72" s="248"/>
      <c r="BE72" s="172"/>
      <c r="BF72" s="248"/>
    </row>
    <row r="73" spans="2:58" s="173" customFormat="1" ht="21" customHeight="1" x14ac:dyDescent="0.25">
      <c r="B73" s="251"/>
      <c r="C73" s="254"/>
      <c r="D73" s="255"/>
      <c r="E73" s="256"/>
      <c r="F73" s="258"/>
      <c r="G73" s="255"/>
      <c r="H73" s="380"/>
      <c r="I73" s="267"/>
      <c r="J73" s="259"/>
      <c r="K73" s="185"/>
      <c r="L73" s="260"/>
      <c r="M73" s="260"/>
      <c r="N73" s="260"/>
      <c r="O73" s="262"/>
      <c r="P73" s="263"/>
      <c r="Q73" s="260"/>
      <c r="R73" s="264"/>
      <c r="S73" s="264"/>
      <c r="T73" s="264"/>
      <c r="U73" s="269"/>
      <c r="V73" s="263"/>
      <c r="W73" s="152"/>
      <c r="X73" s="168"/>
      <c r="Y73" s="168"/>
      <c r="Z73" s="168"/>
      <c r="AA73" s="169"/>
      <c r="AB73" s="178" t="str">
        <f>IF(AA73=Controles!$D$5,Controles!$E$5,IF(AA73=Controles!$D$6,Controles!$E$6,IF(AA73=Controles!$D$7,Controles!$E$7," ")))</f>
        <v xml:space="preserve"> </v>
      </c>
      <c r="AC73" s="169"/>
      <c r="AD73" s="68" t="str">
        <f>IF(AC73=Controles!$D$8,Controles!$E$8,IF(AC73=Controles!$D$9,Controles!$E$9," "))</f>
        <v xml:space="preserve"> </v>
      </c>
      <c r="AE73" s="68" t="str">
        <f t="shared" si="0"/>
        <v/>
      </c>
      <c r="AF73" s="169"/>
      <c r="AG73" s="169"/>
      <c r="AH73" s="169"/>
      <c r="AI73" s="100" t="str">
        <f>+IF(AA73=Controles!$D$5,Controles!$N$5,IF(AA73=Controles!$D$6,Controles!$N$6,IF(AA73=Controles!$D$7,Controles!$N$7," ")))</f>
        <v xml:space="preserve"> </v>
      </c>
      <c r="AJ73" s="141" t="str">
        <f>IFERROR(IF(AND(AI72=Controles!$N$5,AI73=Controles!$N$5),(AJ72-(+AJ72*AE73)),IF(AND(AI72=Controles!$N$7,AI73=Controles!$N$5),(AJ71-(+AJ71*AE73)),IF(AI73=Controles!$N$7,AJ72,""))),"")</f>
        <v/>
      </c>
      <c r="AK73" s="141" t="str">
        <f>IFERROR(IF(AND(AI72=Controles!$N$7,AI73=Controles!$N$7),(AK72-(+AK72*AE73)),IF(AND(AI72=Controles!$N$5,AI73=Controles!$N$7),(AK71-(+AK71*AE73)),IF(AI73=Controles!$N$5,AK72,""))),"")</f>
        <v/>
      </c>
      <c r="AL73" s="181" t="str">
        <f t="shared" si="30"/>
        <v/>
      </c>
      <c r="AM73" s="181" t="str">
        <f t="shared" si="31"/>
        <v/>
      </c>
      <c r="AN73" s="182" t="str">
        <f t="shared" si="32"/>
        <v xml:space="preserve"> </v>
      </c>
      <c r="AO73" s="183" t="str">
        <f>IFERROR(VLOOKUP(AN73,'Matriz Calificación'!$C$54:$F$78,2,FALSE),"")</f>
        <v/>
      </c>
      <c r="AP73" s="184" t="str">
        <f>IFERROR(VLOOKUP(AO73,'Matriz Calificación'!$D$54:$I$78,4,FALSE)," ")</f>
        <v xml:space="preserve"> </v>
      </c>
      <c r="AQ73" s="247"/>
      <c r="AR73" s="247"/>
      <c r="AS73" s="263"/>
      <c r="AT73" s="268"/>
      <c r="AU73" s="69"/>
      <c r="AV73" s="168"/>
      <c r="AW73" s="70"/>
      <c r="AX73" s="70"/>
      <c r="AY73" s="69"/>
      <c r="AZ73" s="170"/>
      <c r="BA73" s="172"/>
      <c r="BB73" s="172"/>
      <c r="BC73" s="256"/>
      <c r="BD73" s="248"/>
      <c r="BE73" s="172"/>
      <c r="BF73" s="248"/>
    </row>
    <row r="74" spans="2:58" s="173" customFormat="1" ht="61.5" x14ac:dyDescent="0.25">
      <c r="B74" s="249" t="s">
        <v>500</v>
      </c>
      <c r="C74" s="252" t="str">
        <f>+IFERROR(VLOOKUP(B74,INF!$A$2:$B$90,2,FALSE)," ")</f>
        <v>Asesorar y apoyar la planificación institucional, en el horizonte de la Misión, Visión, Objetivos y Políticas establecidas por el Consejo Superior, el Consejo Académico y el Rector.</v>
      </c>
      <c r="D74" s="255" t="s">
        <v>115</v>
      </c>
      <c r="E74" s="256" t="s">
        <v>661</v>
      </c>
      <c r="F74" s="257" t="s">
        <v>1064</v>
      </c>
      <c r="G74" s="255" t="s">
        <v>826</v>
      </c>
      <c r="H74" s="248" t="s">
        <v>1065</v>
      </c>
      <c r="I74" s="265" t="s">
        <v>1066</v>
      </c>
      <c r="J74" s="259" t="str">
        <f t="shared" ref="J74" si="33">IF(G74&lt;&gt;"",CONCATENATE("Posibilidad de ",G74," por"," ",H74," debido a"," ",I74),"")</f>
        <v xml:space="preserve">Posibilidad de Efecto dañoso sobre recursos públicos por hallazgos administrativos, disciplinarios, sancionatorios, fiscales o penales debido a viabilizar proyectos con una relación costo/beneficio negativa  </v>
      </c>
      <c r="K74" s="185" t="s">
        <v>1067</v>
      </c>
      <c r="L74" s="260" t="s">
        <v>171</v>
      </c>
      <c r="M74" s="260" t="s">
        <v>199</v>
      </c>
      <c r="N74" s="260" t="s">
        <v>205</v>
      </c>
      <c r="O74" s="261">
        <v>12</v>
      </c>
      <c r="P74" s="263" t="str">
        <f>IF(O74="","",IF(O74&lt;=2,Probabilidad!$B$8,IF(O74&lt;=11.999,Probabilidad!$B$7,IF(O74&lt;=48,Probabilidad!$B$6,IF(O74&lt;=239.999,Probabilidad!$B$5,IF(O74&gt;=240,Probabilidad!$B$4,""))))))</f>
        <v>MEDIA</v>
      </c>
      <c r="Q74" s="260" t="s">
        <v>92</v>
      </c>
      <c r="R74" s="264">
        <f>IFERROR(VLOOKUP(P74,Probabilidad!$B$4:$C$8,2,FALSE),"")</f>
        <v>60</v>
      </c>
      <c r="S74" s="264">
        <f>IFERROR(VLOOKUP(Q74,Impacto!$B$4:$C$16,2,FALSE),"")</f>
        <v>80</v>
      </c>
      <c r="T74" s="264">
        <f t="shared" ref="T74" si="34">IFERROR(VALUE((R74&amp;""&amp;S74))," ")</f>
        <v>6080</v>
      </c>
      <c r="U74" s="269" t="str">
        <f>IFERROR(VLOOKUP(T74,'Matriz Calificación'!$C$54:$D$78,2,FALSE)," ")</f>
        <v>ALTA (P 60% , I 80%)</v>
      </c>
      <c r="V74" s="263" t="str">
        <f>IFERROR(VLOOKUP(T74,'Matriz Calificación'!$C$54:$F$78,3,FALSE)," ")</f>
        <v>REDUCIR</v>
      </c>
      <c r="W74" s="152" t="s">
        <v>731</v>
      </c>
      <c r="X74" s="168" t="s">
        <v>1071</v>
      </c>
      <c r="Y74" s="168" t="s">
        <v>1075</v>
      </c>
      <c r="Z74" s="168" t="s">
        <v>1076</v>
      </c>
      <c r="AA74" s="169" t="s">
        <v>427</v>
      </c>
      <c r="AB74" s="178">
        <f>IF(AA74=Controles!$D$5,Controles!$E$5,IF(AA74=Controles!$D$6,Controles!$E$6,IF(AA74=Controles!$D$7,Controles!$E$7," ")))</f>
        <v>0.25</v>
      </c>
      <c r="AC74" s="169" t="s">
        <v>460</v>
      </c>
      <c r="AD74" s="68">
        <f>IF(AC74=Controles!$D$8,Controles!$E$8,IF(AC74=Controles!$D$9,Controles!$E$9," "))</f>
        <v>0.15</v>
      </c>
      <c r="AE74" s="68">
        <f t="shared" si="0"/>
        <v>0.4</v>
      </c>
      <c r="AF74" s="169" t="s">
        <v>464</v>
      </c>
      <c r="AG74" s="169" t="s">
        <v>487</v>
      </c>
      <c r="AH74" s="169" t="s">
        <v>489</v>
      </c>
      <c r="AI74" s="100" t="str">
        <f>+IF(AA74=Controles!$D$5,Controles!$N$5,IF(AA74=Controles!$D$6,Controles!$N$6,IF(AA74=Controles!$D$7,Controles!$N$7," ")))</f>
        <v>Probabilidad</v>
      </c>
      <c r="AJ74" s="141">
        <f>IFERROR(IF(AI74=Controles!$N$5,(($R$74-($R$74*AE74))),IF(AI74=Controles!$N$7,$R$74,""))," ")</f>
        <v>36</v>
      </c>
      <c r="AK74" s="141">
        <f>IFERROR(IF(AI74=Controles!$N$7,(($S$74-($S$74*AE74))),IF(AI74=Controles!$N$5,$S$74,""))," ")</f>
        <v>80</v>
      </c>
      <c r="AL74" s="181" t="str">
        <f>IFERROR(IF(AJ74="","",IF(AJ74&lt;=20,"20",IF(AJ74&lt;=40,"40",IF(AJ74&lt;=60,"60",IF(AJ74&lt;=80,"80","100"))))),"")</f>
        <v>40</v>
      </c>
      <c r="AM74" s="181" t="str">
        <f>IFERROR(IF(AK74="","",IF(AK74&lt;=20,"20",IF(AK74&lt;=40,"40",IF(AK74&lt;=60,"60",IF(AK74&lt;=80,"80","100"))))),"")</f>
        <v>80</v>
      </c>
      <c r="AN74" s="182">
        <f>IFERROR(VALUE((AL74&amp;""&amp;AM74))," ")</f>
        <v>4080</v>
      </c>
      <c r="AO74" s="183" t="str">
        <f>IFERROR(VLOOKUP(AN74,'Matriz Calificación'!$C$54:$F$78,2,FALSE),"")</f>
        <v>ALTA (P 40% , I 80%)</v>
      </c>
      <c r="AP74" s="184" t="str">
        <f>IFERROR(VLOOKUP(AO74,'Matriz Calificación'!$D$54:$I$78,4,FALSE)," ")</f>
        <v>REDUCIR</v>
      </c>
      <c r="AQ74" s="245" cm="1">
        <f t="array" ref="AQ74">INDEX(AN74:AN82,COUNT(AN74:AN82))</f>
        <v>2060</v>
      </c>
      <c r="AR74" s="245" t="str">
        <f>IFERROR(VLOOKUP(AQ74,'Matriz Calificación'!$C$54:$F$78,2,FALSE),"")</f>
        <v>MODERADA (P 20% , I 60%)</v>
      </c>
      <c r="AS74" s="263" t="str">
        <f>IFERROR(VLOOKUP(AR74,'Matriz Calificación'!$D$54:$I$78,4,FALSE)," ")</f>
        <v>ACEPTAR</v>
      </c>
      <c r="AT74" s="268" t="str">
        <f>IFERROR(VLOOKUP(AR74,'Matriz Calificación'!$D$54:$I$78,5,FALSE)," ")</f>
        <v>Acciones encaminadas a mantener y fortalecer los controles existentes Requiere Plan de Acción para riesgos de corrupción y para los demás según análisis del proceso.</v>
      </c>
      <c r="AU74" s="69"/>
      <c r="AV74" s="170"/>
      <c r="AW74" s="170"/>
      <c r="AX74" s="170"/>
      <c r="AY74" s="69"/>
      <c r="AZ74" s="170"/>
      <c r="BA74" s="172"/>
      <c r="BB74" s="172"/>
      <c r="BC74" s="256"/>
      <c r="BD74" s="248"/>
      <c r="BE74" s="172"/>
      <c r="BF74" s="248"/>
    </row>
    <row r="75" spans="2:58" s="173" customFormat="1" ht="61.5" x14ac:dyDescent="0.25">
      <c r="B75" s="250"/>
      <c r="C75" s="253"/>
      <c r="D75" s="255"/>
      <c r="E75" s="256"/>
      <c r="F75" s="258"/>
      <c r="G75" s="255"/>
      <c r="H75" s="248"/>
      <c r="I75" s="266"/>
      <c r="J75" s="259"/>
      <c r="K75" s="185" t="s">
        <v>1068</v>
      </c>
      <c r="L75" s="260"/>
      <c r="M75" s="260"/>
      <c r="N75" s="260"/>
      <c r="O75" s="261"/>
      <c r="P75" s="263"/>
      <c r="Q75" s="260"/>
      <c r="R75" s="264"/>
      <c r="S75" s="264"/>
      <c r="T75" s="264"/>
      <c r="U75" s="269"/>
      <c r="V75" s="263"/>
      <c r="W75" s="152" t="s">
        <v>732</v>
      </c>
      <c r="X75" s="168" t="s">
        <v>1072</v>
      </c>
      <c r="Y75" s="168" t="s">
        <v>1075</v>
      </c>
      <c r="Z75" s="168" t="s">
        <v>1077</v>
      </c>
      <c r="AA75" s="169" t="s">
        <v>427</v>
      </c>
      <c r="AB75" s="178">
        <f>IF(AA75=Controles!$D$5,Controles!$E$5,IF(AA75=Controles!$D$6,Controles!$E$6,IF(AA75=Controles!$D$7,Controles!$E$7," ")))</f>
        <v>0.25</v>
      </c>
      <c r="AC75" s="169" t="s">
        <v>460</v>
      </c>
      <c r="AD75" s="68">
        <f>IF(AC75=Controles!$D$8,Controles!$E$8,IF(AC75=Controles!$D$9,Controles!$E$9," "))</f>
        <v>0.15</v>
      </c>
      <c r="AE75" s="68">
        <f t="shared" si="0"/>
        <v>0.4</v>
      </c>
      <c r="AF75" s="169" t="s">
        <v>464</v>
      </c>
      <c r="AG75" s="169" t="s">
        <v>487</v>
      </c>
      <c r="AH75" s="169" t="s">
        <v>489</v>
      </c>
      <c r="AI75" s="100" t="str">
        <f>+IF(AA75=Controles!$D$5,Controles!$N$5,IF(AA75=Controles!$D$6,Controles!$N$6,IF(AA75=Controles!$D$7,Controles!$N$7," ")))</f>
        <v>Probabilidad</v>
      </c>
      <c r="AJ75" s="141">
        <f>IFERROR(IF(AND(AI74=Controles!$N$5,AI75=Controles!$N$5),(AJ74-(+AJ74*AE75)),IF(AI75=Controles!$N$5,(R74-(+R74*AE75)),IF(AI75=Controles!$N$7,AJ74,""))),"")</f>
        <v>21.6</v>
      </c>
      <c r="AK75" s="141">
        <f>IFERROR(IF(AND(AI74=Controles!$N$7,AI75=Controles!$N$7),(AK74-(+AK74*AE75)),IF(AI75=Controles!$N$7,($S$74-(+$S$74*AE75)),IF(AI75=Controles!$N$5,AK74,""))),"")</f>
        <v>80</v>
      </c>
      <c r="AL75" s="181" t="str">
        <f t="shared" ref="AL75:AL82" si="35">IFERROR(IF(AJ75="","",IF(AJ75&lt;=20,"20",IF(AJ75&lt;=40,"40",IF(AJ75&lt;=60,"60",IF(AJ75&lt;=80,"80","100"))))),"")</f>
        <v>40</v>
      </c>
      <c r="AM75" s="181" t="str">
        <f t="shared" ref="AM75:AM82" si="36">IFERROR(IF(AK75="","",IF(AK75&lt;=20,"20",IF(AK75&lt;=40,"40",IF(AK75&lt;=60,"60",IF(AK75&lt;=80,"80","100"))))),"")</f>
        <v>80</v>
      </c>
      <c r="AN75" s="182">
        <f t="shared" ref="AN75:AN82" si="37">IFERROR(VALUE((AL75&amp;""&amp;AM75))," ")</f>
        <v>4080</v>
      </c>
      <c r="AO75" s="183" t="str">
        <f>IFERROR(VLOOKUP(AN75,'Matriz Calificación'!$C$54:$F$78,2,FALSE),"")</f>
        <v>ALTA (P 40% , I 80%)</v>
      </c>
      <c r="AP75" s="184" t="str">
        <f>IFERROR(VLOOKUP(AO75,'Matriz Calificación'!$D$54:$I$78,4,FALSE)," ")</f>
        <v>REDUCIR</v>
      </c>
      <c r="AQ75" s="246"/>
      <c r="AR75" s="246"/>
      <c r="AS75" s="263"/>
      <c r="AT75" s="268"/>
      <c r="AU75" s="69"/>
      <c r="AV75" s="170"/>
      <c r="AW75" s="170"/>
      <c r="AX75" s="170"/>
      <c r="AY75" s="69"/>
      <c r="AZ75" s="170"/>
      <c r="BA75" s="172"/>
      <c r="BB75" s="172"/>
      <c r="BC75" s="256"/>
      <c r="BD75" s="248"/>
      <c r="BE75" s="172"/>
      <c r="BF75" s="248"/>
    </row>
    <row r="76" spans="2:58" s="173" customFormat="1" ht="66" x14ac:dyDescent="0.25">
      <c r="B76" s="250"/>
      <c r="C76" s="253"/>
      <c r="D76" s="255"/>
      <c r="E76" s="256"/>
      <c r="F76" s="258"/>
      <c r="G76" s="255"/>
      <c r="H76" s="248"/>
      <c r="I76" s="266"/>
      <c r="J76" s="259"/>
      <c r="K76" s="185" t="s">
        <v>1069</v>
      </c>
      <c r="L76" s="260"/>
      <c r="M76" s="260"/>
      <c r="N76" s="260"/>
      <c r="O76" s="261"/>
      <c r="P76" s="263"/>
      <c r="Q76" s="260"/>
      <c r="R76" s="264"/>
      <c r="S76" s="264"/>
      <c r="T76" s="264"/>
      <c r="U76" s="269"/>
      <c r="V76" s="263"/>
      <c r="W76" s="152" t="s">
        <v>733</v>
      </c>
      <c r="X76" s="168" t="s">
        <v>1073</v>
      </c>
      <c r="Y76" s="168" t="s">
        <v>1075</v>
      </c>
      <c r="Z76" s="168" t="s">
        <v>1078</v>
      </c>
      <c r="AA76" s="169" t="s">
        <v>427</v>
      </c>
      <c r="AB76" s="178">
        <f>IF(AA76=Controles!$D$5,Controles!$E$5,IF(AA76=Controles!$D$6,Controles!$E$6,IF(AA76=Controles!$D$7,Controles!$E$7," ")))</f>
        <v>0.25</v>
      </c>
      <c r="AC76" s="169" t="s">
        <v>460</v>
      </c>
      <c r="AD76" s="68">
        <f>IF(AC76=Controles!$D$8,Controles!$E$8,IF(AC76=Controles!$D$9,Controles!$E$9," "))</f>
        <v>0.15</v>
      </c>
      <c r="AE76" s="68">
        <f t="shared" ref="AE76:AE139" si="38">+IFERROR(AB76+AD76,"")</f>
        <v>0.4</v>
      </c>
      <c r="AF76" s="169" t="s">
        <v>466</v>
      </c>
      <c r="AG76" s="169" t="s">
        <v>487</v>
      </c>
      <c r="AH76" s="169" t="s">
        <v>489</v>
      </c>
      <c r="AI76" s="100" t="str">
        <f>+IF(AA76=Controles!$D$5,Controles!$N$5,IF(AA76=Controles!$D$6,Controles!$N$6,IF(AA76=Controles!$D$7,Controles!$N$7," ")))</f>
        <v>Probabilidad</v>
      </c>
      <c r="AJ76" s="141">
        <f>IFERROR(IF(AND(AI75=Controles!$N$5,AI76=Controles!$N$5),(AJ75-(+AJ75*AE76)),IF(AND(AI75=Controles!$N$7,AI76=Controles!$N$5),(AJ74-(+AJ74*AE76)),IF(AI76=Controles!$N$7,AJ75,""))),"")</f>
        <v>12.96</v>
      </c>
      <c r="AK76" s="141">
        <f>IFERROR(IF(AND(AI75=Controles!$N$7,AI76=Controles!$N$7),(AK75-(+AK75*AE76)),IF(AND(AI75=Controles!$N$5,AI76=Controles!$N$7),(AK74-(+AK74*AE76)),IF(AI76=Controles!$N$5,AK75,""))),"")</f>
        <v>80</v>
      </c>
      <c r="AL76" s="181" t="str">
        <f t="shared" si="35"/>
        <v>20</v>
      </c>
      <c r="AM76" s="181" t="str">
        <f t="shared" si="36"/>
        <v>80</v>
      </c>
      <c r="AN76" s="182">
        <f t="shared" si="37"/>
        <v>2080</v>
      </c>
      <c r="AO76" s="183" t="str">
        <f>IFERROR(VLOOKUP(AN76,'Matriz Calificación'!$C$54:$F$78,2,FALSE),"")</f>
        <v>ALTA (P 20% , I 80%)</v>
      </c>
      <c r="AP76" s="184" t="str">
        <f>IFERROR(VLOOKUP(AO76,'Matriz Calificación'!$D$54:$I$78,4,FALSE)," ")</f>
        <v>REDUCIR</v>
      </c>
      <c r="AQ76" s="246"/>
      <c r="AR76" s="246"/>
      <c r="AS76" s="263"/>
      <c r="AT76" s="268"/>
      <c r="AU76" s="69"/>
      <c r="AV76" s="170"/>
      <c r="AW76" s="170"/>
      <c r="AX76" s="170"/>
      <c r="AY76" s="69"/>
      <c r="AZ76" s="170"/>
      <c r="BA76" s="172"/>
      <c r="BB76" s="172"/>
      <c r="BC76" s="256"/>
      <c r="BD76" s="248"/>
      <c r="BE76" s="172"/>
      <c r="BF76" s="248"/>
    </row>
    <row r="77" spans="2:58" s="173" customFormat="1" ht="66" x14ac:dyDescent="0.25">
      <c r="B77" s="250"/>
      <c r="C77" s="253"/>
      <c r="D77" s="255"/>
      <c r="E77" s="256"/>
      <c r="F77" s="258"/>
      <c r="G77" s="255"/>
      <c r="H77" s="248"/>
      <c r="I77" s="266"/>
      <c r="J77" s="259"/>
      <c r="K77" s="185" t="s">
        <v>1070</v>
      </c>
      <c r="L77" s="260"/>
      <c r="M77" s="260"/>
      <c r="N77" s="260"/>
      <c r="O77" s="261"/>
      <c r="P77" s="263"/>
      <c r="Q77" s="260"/>
      <c r="R77" s="264"/>
      <c r="S77" s="264"/>
      <c r="T77" s="264"/>
      <c r="U77" s="269"/>
      <c r="V77" s="263"/>
      <c r="W77" s="152" t="s">
        <v>734</v>
      </c>
      <c r="X77" s="168" t="s">
        <v>1074</v>
      </c>
      <c r="Y77" s="168" t="s">
        <v>1075</v>
      </c>
      <c r="Z77" s="168" t="s">
        <v>1079</v>
      </c>
      <c r="AA77" s="169" t="s">
        <v>445</v>
      </c>
      <c r="AB77" s="178">
        <f>IF(AA77=Controles!$D$5,Controles!$E$5,IF(AA77=Controles!$D$6,Controles!$E$6,IF(AA77=Controles!$D$7,Controles!$E$7," ")))</f>
        <v>0.1</v>
      </c>
      <c r="AC77" s="169" t="s">
        <v>460</v>
      </c>
      <c r="AD77" s="68">
        <f>IF(AC77=Controles!$D$8,Controles!$E$8,IF(AC77=Controles!$D$9,Controles!$E$9," "))</f>
        <v>0.15</v>
      </c>
      <c r="AE77" s="68">
        <f t="shared" si="38"/>
        <v>0.25</v>
      </c>
      <c r="AF77" s="169" t="s">
        <v>466</v>
      </c>
      <c r="AG77" s="169" t="s">
        <v>487</v>
      </c>
      <c r="AH77" s="169" t="s">
        <v>489</v>
      </c>
      <c r="AI77" s="100" t="str">
        <f>+IF(AA77=Controles!$D$5,Controles!$N$5,IF(AA77=Controles!$D$6,Controles!$N$6,IF(AA77=Controles!$D$7,Controles!$N$7," ")))</f>
        <v>Impacto</v>
      </c>
      <c r="AJ77" s="141">
        <f>IFERROR(IF(AND(AI76=Controles!$N$5,AI77=Controles!$N$5),(AJ76-(+AJ76*AE77)),IF(AND(AI76=Controles!$N$7,AI77=Controles!$N$5),(AJ75-(+AJ75*AE77)),IF(AI77=Controles!$N$7,AJ76,""))),"")</f>
        <v>12.96</v>
      </c>
      <c r="AK77" s="141">
        <f>IFERROR(IF(AND(AI76=Controles!$N$7,AI77=Controles!$N$7),(AK76-(+AK76*AE77)),IF(AND(AI76=Controles!$N$5,AI77=Controles!$N$7),(AK75-(+AK75*AE77)),IF(AI77=Controles!$N$5,AK76,""))),"")</f>
        <v>60</v>
      </c>
      <c r="AL77" s="181" t="str">
        <f t="shared" si="35"/>
        <v>20</v>
      </c>
      <c r="AM77" s="181" t="str">
        <f t="shared" si="36"/>
        <v>60</v>
      </c>
      <c r="AN77" s="182">
        <f t="shared" si="37"/>
        <v>2060</v>
      </c>
      <c r="AO77" s="183" t="str">
        <f>IFERROR(VLOOKUP(AN77,'Matriz Calificación'!$C$54:$F$78,2,FALSE),"")</f>
        <v>MODERADA (P 20% , I 60%)</v>
      </c>
      <c r="AP77" s="184" t="str">
        <f>IFERROR(VLOOKUP(AO77,'Matriz Calificación'!$D$54:$I$78,4,FALSE)," ")</f>
        <v>ACEPTAR</v>
      </c>
      <c r="AQ77" s="246"/>
      <c r="AR77" s="246"/>
      <c r="AS77" s="263"/>
      <c r="AT77" s="268"/>
      <c r="AU77" s="69"/>
      <c r="AV77" s="170"/>
      <c r="AW77" s="170"/>
      <c r="AX77" s="170"/>
      <c r="AY77" s="69"/>
      <c r="AZ77" s="170"/>
      <c r="BA77" s="172"/>
      <c r="BB77" s="172"/>
      <c r="BC77" s="256"/>
      <c r="BD77" s="248"/>
      <c r="BE77" s="172"/>
      <c r="BF77" s="248"/>
    </row>
    <row r="78" spans="2:58" s="173" customFormat="1" ht="21" customHeight="1" x14ac:dyDescent="0.25">
      <c r="B78" s="250"/>
      <c r="C78" s="253"/>
      <c r="D78" s="255"/>
      <c r="E78" s="256"/>
      <c r="F78" s="258"/>
      <c r="G78" s="255"/>
      <c r="H78" s="248"/>
      <c r="I78" s="266"/>
      <c r="J78" s="259"/>
      <c r="K78" s="185"/>
      <c r="L78" s="260"/>
      <c r="M78" s="260"/>
      <c r="N78" s="260"/>
      <c r="O78" s="261"/>
      <c r="P78" s="263"/>
      <c r="Q78" s="260"/>
      <c r="R78" s="264"/>
      <c r="S78" s="264"/>
      <c r="T78" s="264"/>
      <c r="U78" s="269"/>
      <c r="V78" s="263"/>
      <c r="W78" s="152"/>
      <c r="X78" s="168"/>
      <c r="Y78" s="168"/>
      <c r="Z78" s="168"/>
      <c r="AA78" s="169"/>
      <c r="AB78" s="178" t="str">
        <f>IF(AA78=Controles!$D$5,Controles!$E$5,IF(AA78=Controles!$D$6,Controles!$E$6,IF(AA78=Controles!$D$7,Controles!$E$7," ")))</f>
        <v xml:space="preserve"> </v>
      </c>
      <c r="AC78" s="169"/>
      <c r="AD78" s="68" t="str">
        <f>IF(AC78=Controles!$D$8,Controles!$E$8,IF(AC78=Controles!$D$9,Controles!$E$9," "))</f>
        <v xml:space="preserve"> </v>
      </c>
      <c r="AE78" s="68" t="str">
        <f t="shared" si="38"/>
        <v/>
      </c>
      <c r="AF78" s="169"/>
      <c r="AG78" s="169"/>
      <c r="AH78" s="169"/>
      <c r="AI78" s="100" t="str">
        <f>+IF(AA78=Controles!$D$5,Controles!$N$5,IF(AA78=Controles!$D$6,Controles!$N$6,IF(AA78=Controles!$D$7,Controles!$N$7," ")))</f>
        <v xml:space="preserve"> </v>
      </c>
      <c r="AJ78" s="141" t="str">
        <f>IFERROR(IF(AND(AI77=Controles!$N$5,AI78=Controles!$N$5),(AJ77-(+AJ77*AE78)),IF(AND(AI77=Controles!$N$7,AI78=Controles!$N$5),(AJ76-(+AJ76*AE78)),IF(AI78=Controles!$N$7,AJ77,""))),"")</f>
        <v/>
      </c>
      <c r="AK78" s="141" t="str">
        <f>IFERROR(IF(AND(AI77=Controles!$N$7,AI78=Controles!$N$7),(AK77-(+AK77*AE78)),IF(AND(AI77=Controles!$N$5,AI78=Controles!$N$7),(AK76-(+AK76*AE78)),IF(AI78=Controles!$N$5,AK77,""))),"")</f>
        <v/>
      </c>
      <c r="AL78" s="181" t="str">
        <f t="shared" si="35"/>
        <v/>
      </c>
      <c r="AM78" s="181" t="str">
        <f t="shared" si="36"/>
        <v/>
      </c>
      <c r="AN78" s="182" t="str">
        <f t="shared" si="37"/>
        <v xml:space="preserve"> </v>
      </c>
      <c r="AO78" s="183" t="str">
        <f>IFERROR(VLOOKUP(AN78,'Matriz Calificación'!$C$54:$F$78,2,FALSE),"")</f>
        <v/>
      </c>
      <c r="AP78" s="184" t="str">
        <f>IFERROR(VLOOKUP(AO78,'Matriz Calificación'!$D$54:$I$78,4,FALSE)," ")</f>
        <v xml:space="preserve"> </v>
      </c>
      <c r="AQ78" s="246"/>
      <c r="AR78" s="246"/>
      <c r="AS78" s="263"/>
      <c r="AT78" s="268"/>
      <c r="AU78" s="69"/>
      <c r="AV78" s="170"/>
      <c r="AW78" s="170"/>
      <c r="AX78" s="170"/>
      <c r="AY78" s="69"/>
      <c r="AZ78" s="170"/>
      <c r="BA78" s="172"/>
      <c r="BB78" s="172"/>
      <c r="BC78" s="256"/>
      <c r="BD78" s="248"/>
      <c r="BE78" s="172"/>
      <c r="BF78" s="248"/>
    </row>
    <row r="79" spans="2:58" s="173" customFormat="1" ht="21" customHeight="1" x14ac:dyDescent="0.25">
      <c r="B79" s="250"/>
      <c r="C79" s="253"/>
      <c r="D79" s="255"/>
      <c r="E79" s="256"/>
      <c r="F79" s="258"/>
      <c r="G79" s="255"/>
      <c r="H79" s="248"/>
      <c r="I79" s="266"/>
      <c r="J79" s="259"/>
      <c r="K79" s="185"/>
      <c r="L79" s="260"/>
      <c r="M79" s="260"/>
      <c r="N79" s="260"/>
      <c r="O79" s="261"/>
      <c r="P79" s="263"/>
      <c r="Q79" s="260"/>
      <c r="R79" s="264"/>
      <c r="S79" s="264"/>
      <c r="T79" s="264"/>
      <c r="U79" s="269"/>
      <c r="V79" s="263"/>
      <c r="W79" s="152"/>
      <c r="X79" s="168"/>
      <c r="Y79" s="168"/>
      <c r="Z79" s="168"/>
      <c r="AA79" s="169"/>
      <c r="AB79" s="178" t="str">
        <f>IF(AA79=Controles!$D$5,Controles!$E$5,IF(AA79=Controles!$D$6,Controles!$E$6,IF(AA79=Controles!$D$7,Controles!$E$7," ")))</f>
        <v xml:space="preserve"> </v>
      </c>
      <c r="AC79" s="169"/>
      <c r="AD79" s="68" t="str">
        <f>IF(AC79=Controles!$D$8,Controles!$E$8,IF(AC79=Controles!$D$9,Controles!$E$9," "))</f>
        <v xml:space="preserve"> </v>
      </c>
      <c r="AE79" s="68" t="str">
        <f t="shared" si="38"/>
        <v/>
      </c>
      <c r="AF79" s="169"/>
      <c r="AG79" s="169"/>
      <c r="AH79" s="169"/>
      <c r="AI79" s="100" t="str">
        <f>+IF(AA79=Controles!$D$5,Controles!$N$5,IF(AA79=Controles!$D$6,Controles!$N$6,IF(AA79=Controles!$D$7,Controles!$N$7," ")))</f>
        <v xml:space="preserve"> </v>
      </c>
      <c r="AJ79" s="141" t="str">
        <f>IFERROR(IF(AND(AI78=Controles!$N$5,AI79=Controles!$N$5),(AJ78-(+AJ78*AE79)),IF(AND(AI78=Controles!$N$7,AI79=Controles!$N$5),(AJ77-(+AJ77*AE79)),IF(AI79=Controles!$N$7,AJ78,""))),"")</f>
        <v/>
      </c>
      <c r="AK79" s="141" t="str">
        <f>IFERROR(IF(AND(AI78=Controles!$N$7,AI79=Controles!$N$7),(AK78-(+AK78*AE79)),IF(AND(AI78=Controles!$N$5,AI79=Controles!$N$7),(AK77-(+AK77*AE79)),IF(AI79=Controles!$N$5,AK78,""))),"")</f>
        <v/>
      </c>
      <c r="AL79" s="181" t="str">
        <f t="shared" si="35"/>
        <v/>
      </c>
      <c r="AM79" s="181" t="str">
        <f t="shared" si="36"/>
        <v/>
      </c>
      <c r="AN79" s="182" t="str">
        <f t="shared" si="37"/>
        <v xml:space="preserve"> </v>
      </c>
      <c r="AO79" s="183" t="str">
        <f>IFERROR(VLOOKUP(AN79,'Matriz Calificación'!$C$54:$F$78,2,FALSE),"")</f>
        <v/>
      </c>
      <c r="AP79" s="184" t="str">
        <f>IFERROR(VLOOKUP(AO79,'Matriz Calificación'!$D$54:$I$78,4,FALSE)," ")</f>
        <v xml:space="preserve"> </v>
      </c>
      <c r="AQ79" s="246"/>
      <c r="AR79" s="246"/>
      <c r="AS79" s="263"/>
      <c r="AT79" s="268"/>
      <c r="AU79" s="69"/>
      <c r="AV79" s="170"/>
      <c r="AW79" s="170"/>
      <c r="AX79" s="170"/>
      <c r="AY79" s="69"/>
      <c r="AZ79" s="170"/>
      <c r="BA79" s="172"/>
      <c r="BB79" s="172"/>
      <c r="BC79" s="256"/>
      <c r="BD79" s="248"/>
      <c r="BE79" s="172"/>
      <c r="BF79" s="248"/>
    </row>
    <row r="80" spans="2:58" s="173" customFormat="1" ht="21" customHeight="1" x14ac:dyDescent="0.25">
      <c r="B80" s="250"/>
      <c r="C80" s="253"/>
      <c r="D80" s="255"/>
      <c r="E80" s="256"/>
      <c r="F80" s="258"/>
      <c r="G80" s="255"/>
      <c r="H80" s="248"/>
      <c r="I80" s="266"/>
      <c r="J80" s="259"/>
      <c r="K80" s="185"/>
      <c r="L80" s="260"/>
      <c r="M80" s="260"/>
      <c r="N80" s="260"/>
      <c r="O80" s="261"/>
      <c r="P80" s="263"/>
      <c r="Q80" s="260"/>
      <c r="R80" s="264"/>
      <c r="S80" s="264"/>
      <c r="T80" s="264"/>
      <c r="U80" s="269"/>
      <c r="V80" s="263"/>
      <c r="W80" s="152"/>
      <c r="X80" s="168"/>
      <c r="Y80" s="168"/>
      <c r="Z80" s="168"/>
      <c r="AA80" s="169"/>
      <c r="AB80" s="178" t="str">
        <f>IF(AA80=Controles!$D$5,Controles!$E$5,IF(AA80=Controles!$D$6,Controles!$E$6,IF(AA80=Controles!$D$7,Controles!$E$7," ")))</f>
        <v xml:space="preserve"> </v>
      </c>
      <c r="AC80" s="169"/>
      <c r="AD80" s="68" t="str">
        <f>IF(AC80=Controles!$D$8,Controles!$E$8,IF(AC80=Controles!$D$9,Controles!$E$9," "))</f>
        <v xml:space="preserve"> </v>
      </c>
      <c r="AE80" s="68" t="str">
        <f t="shared" si="38"/>
        <v/>
      </c>
      <c r="AF80" s="169"/>
      <c r="AG80" s="169"/>
      <c r="AH80" s="169"/>
      <c r="AI80" s="100" t="str">
        <f>+IF(AA80=Controles!$D$5,Controles!$N$5,IF(AA80=Controles!$D$6,Controles!$N$6,IF(AA80=Controles!$D$7,Controles!$N$7," ")))</f>
        <v xml:space="preserve"> </v>
      </c>
      <c r="AJ80" s="141" t="str">
        <f>IFERROR(IF(AND(AI79=Controles!$N$5,AI80=Controles!$N$5),(AJ79-(+AJ79*AE80)),IF(AND(AI79=Controles!$N$7,AI80=Controles!$N$5),(AJ78-(+AJ78*AE80)),IF(AI80=Controles!$N$7,AJ79,""))),"")</f>
        <v/>
      </c>
      <c r="AK80" s="141" t="str">
        <f>IFERROR(IF(AND(AI79=Controles!$N$7,AI80=Controles!$N$7),(AK79-(+AK79*AE80)),IF(AND(AI79=Controles!$N$5,AI80=Controles!$N$7),(AK78-(+AK78*AE80)),IF(AI80=Controles!$N$5,AK79,""))),"")</f>
        <v/>
      </c>
      <c r="AL80" s="181" t="str">
        <f t="shared" si="35"/>
        <v/>
      </c>
      <c r="AM80" s="181" t="str">
        <f t="shared" si="36"/>
        <v/>
      </c>
      <c r="AN80" s="182" t="str">
        <f t="shared" si="37"/>
        <v xml:space="preserve"> </v>
      </c>
      <c r="AO80" s="183" t="str">
        <f>IFERROR(VLOOKUP(AN80,'Matriz Calificación'!$C$54:$F$78,2,FALSE),"")</f>
        <v/>
      </c>
      <c r="AP80" s="184" t="str">
        <f>IFERROR(VLOOKUP(AO80,'Matriz Calificación'!$D$54:$I$78,4,FALSE)," ")</f>
        <v xml:space="preserve"> </v>
      </c>
      <c r="AQ80" s="246"/>
      <c r="AR80" s="246"/>
      <c r="AS80" s="263"/>
      <c r="AT80" s="268"/>
      <c r="AU80" s="69"/>
      <c r="AV80" s="168"/>
      <c r="AW80" s="171"/>
      <c r="AX80" s="171"/>
      <c r="AY80" s="69"/>
      <c r="AZ80" s="170"/>
      <c r="BA80" s="172"/>
      <c r="BB80" s="172"/>
      <c r="BC80" s="256"/>
      <c r="BD80" s="248"/>
      <c r="BE80" s="172"/>
      <c r="BF80" s="248"/>
    </row>
    <row r="81" spans="2:58" s="173" customFormat="1" ht="21" customHeight="1" x14ac:dyDescent="0.25">
      <c r="B81" s="250"/>
      <c r="C81" s="253"/>
      <c r="D81" s="255"/>
      <c r="E81" s="256"/>
      <c r="F81" s="258"/>
      <c r="G81" s="255"/>
      <c r="H81" s="248"/>
      <c r="I81" s="266"/>
      <c r="J81" s="259"/>
      <c r="K81" s="185"/>
      <c r="L81" s="260"/>
      <c r="M81" s="260"/>
      <c r="N81" s="260"/>
      <c r="O81" s="261"/>
      <c r="P81" s="263"/>
      <c r="Q81" s="260"/>
      <c r="R81" s="264"/>
      <c r="S81" s="264"/>
      <c r="T81" s="264"/>
      <c r="U81" s="269"/>
      <c r="V81" s="263"/>
      <c r="W81" s="152"/>
      <c r="X81" s="168"/>
      <c r="Y81" s="168"/>
      <c r="Z81" s="168"/>
      <c r="AA81" s="169"/>
      <c r="AB81" s="178" t="str">
        <f>IF(AA81=Controles!$D$5,Controles!$E$5,IF(AA81=Controles!$D$6,Controles!$E$6,IF(AA81=Controles!$D$7,Controles!$E$7," ")))</f>
        <v xml:space="preserve"> </v>
      </c>
      <c r="AC81" s="169"/>
      <c r="AD81" s="68" t="str">
        <f>IF(AC81=Controles!$D$8,Controles!$E$8,IF(AC81=Controles!$D$9,Controles!$E$9," "))</f>
        <v xml:space="preserve"> </v>
      </c>
      <c r="AE81" s="68" t="str">
        <f t="shared" si="38"/>
        <v/>
      </c>
      <c r="AF81" s="169"/>
      <c r="AG81" s="169"/>
      <c r="AH81" s="169"/>
      <c r="AI81" s="100" t="str">
        <f>+IF(AA81=Controles!$D$5,Controles!$N$5,IF(AA81=Controles!$D$6,Controles!$N$6,IF(AA81=Controles!$D$7,Controles!$N$7," ")))</f>
        <v xml:space="preserve"> </v>
      </c>
      <c r="AJ81" s="141" t="str">
        <f>IFERROR(IF(AND(AI80=Controles!$N$5,AI81=Controles!$N$5),(AJ80-(+AJ80*AE81)),IF(AND(AI80=Controles!$N$7,AI81=Controles!$N$5),(AJ79-(+AJ79*AE81)),IF(AI81=Controles!$N$7,AJ80,""))),"")</f>
        <v/>
      </c>
      <c r="AK81" s="141" t="str">
        <f>IFERROR(IF(AND(AI80=Controles!$N$7,AI81=Controles!$N$7),(AK80-(+AK80*AE81)),IF(AND(AI80=Controles!$N$5,AI81=Controles!$N$7),(AK79-(+AK79*AE81)),IF(AI81=Controles!$N$5,AK80,""))),"")</f>
        <v/>
      </c>
      <c r="AL81" s="181" t="str">
        <f t="shared" si="35"/>
        <v/>
      </c>
      <c r="AM81" s="181" t="str">
        <f t="shared" si="36"/>
        <v/>
      </c>
      <c r="AN81" s="182" t="str">
        <f t="shared" si="37"/>
        <v xml:space="preserve"> </v>
      </c>
      <c r="AO81" s="183" t="str">
        <f>IFERROR(VLOOKUP(AN81,'Matriz Calificación'!$C$54:$F$78,2,FALSE),"")</f>
        <v/>
      </c>
      <c r="AP81" s="184" t="str">
        <f>IFERROR(VLOOKUP(AO81,'Matriz Calificación'!$D$54:$I$78,4,FALSE)," ")</f>
        <v xml:space="preserve"> </v>
      </c>
      <c r="AQ81" s="246"/>
      <c r="AR81" s="246"/>
      <c r="AS81" s="263"/>
      <c r="AT81" s="268"/>
      <c r="AU81" s="69"/>
      <c r="AV81" s="168"/>
      <c r="AW81" s="171"/>
      <c r="AX81" s="171"/>
      <c r="AY81" s="69"/>
      <c r="AZ81" s="170"/>
      <c r="BA81" s="172"/>
      <c r="BB81" s="172"/>
      <c r="BC81" s="256"/>
      <c r="BD81" s="248"/>
      <c r="BE81" s="172"/>
      <c r="BF81" s="248"/>
    </row>
    <row r="82" spans="2:58" s="173" customFormat="1" ht="21" customHeight="1" x14ac:dyDescent="0.25">
      <c r="B82" s="251"/>
      <c r="C82" s="254"/>
      <c r="D82" s="255"/>
      <c r="E82" s="256"/>
      <c r="F82" s="258"/>
      <c r="G82" s="255"/>
      <c r="H82" s="248"/>
      <c r="I82" s="267"/>
      <c r="J82" s="259"/>
      <c r="K82" s="185"/>
      <c r="L82" s="260"/>
      <c r="M82" s="260"/>
      <c r="N82" s="260"/>
      <c r="O82" s="262"/>
      <c r="P82" s="263"/>
      <c r="Q82" s="260"/>
      <c r="R82" s="264"/>
      <c r="S82" s="264"/>
      <c r="T82" s="264"/>
      <c r="U82" s="269"/>
      <c r="V82" s="263"/>
      <c r="W82" s="152"/>
      <c r="X82" s="168"/>
      <c r="Y82" s="168"/>
      <c r="Z82" s="168"/>
      <c r="AA82" s="169"/>
      <c r="AB82" s="178" t="str">
        <f>IF(AA82=Controles!$D$5,Controles!$E$5,IF(AA82=Controles!$D$6,Controles!$E$6,IF(AA82=Controles!$D$7,Controles!$E$7," ")))</f>
        <v xml:space="preserve"> </v>
      </c>
      <c r="AC82" s="169"/>
      <c r="AD82" s="68" t="str">
        <f>IF(AC82=Controles!$D$8,Controles!$E$8,IF(AC82=Controles!$D$9,Controles!$E$9," "))</f>
        <v xml:space="preserve"> </v>
      </c>
      <c r="AE82" s="68" t="str">
        <f t="shared" si="38"/>
        <v/>
      </c>
      <c r="AF82" s="169"/>
      <c r="AG82" s="169"/>
      <c r="AH82" s="169"/>
      <c r="AI82" s="100" t="str">
        <f>+IF(AA82=Controles!$D$5,Controles!$N$5,IF(AA82=Controles!$D$6,Controles!$N$6,IF(AA82=Controles!$D$7,Controles!$N$7," ")))</f>
        <v xml:space="preserve"> </v>
      </c>
      <c r="AJ82" s="141" t="str">
        <f>IFERROR(IF(AND(AI81=Controles!$N$5,AI82=Controles!$N$5),(AJ81-(+AJ81*AE82)),IF(AND(AI81=Controles!$N$7,AI82=Controles!$N$5),(AJ80-(+AJ80*AE82)),IF(AI82=Controles!$N$7,AJ81,""))),"")</f>
        <v/>
      </c>
      <c r="AK82" s="141" t="str">
        <f>IFERROR(IF(AND(AI81=Controles!$N$7,AI82=Controles!$N$7),(AK81-(+AK81*AE82)),IF(AND(AI81=Controles!$N$5,AI82=Controles!$N$7),(AK80-(+AK80*AE82)),IF(AI82=Controles!$N$5,AK81,""))),"")</f>
        <v/>
      </c>
      <c r="AL82" s="181" t="str">
        <f t="shared" si="35"/>
        <v/>
      </c>
      <c r="AM82" s="181" t="str">
        <f t="shared" si="36"/>
        <v/>
      </c>
      <c r="AN82" s="182" t="str">
        <f t="shared" si="37"/>
        <v xml:space="preserve"> </v>
      </c>
      <c r="AO82" s="183" t="str">
        <f>IFERROR(VLOOKUP(AN82,'Matriz Calificación'!$C$54:$F$78,2,FALSE),"")</f>
        <v/>
      </c>
      <c r="AP82" s="184" t="str">
        <f>IFERROR(VLOOKUP(AO82,'Matriz Calificación'!$D$54:$I$78,4,FALSE)," ")</f>
        <v xml:space="preserve"> </v>
      </c>
      <c r="AQ82" s="247"/>
      <c r="AR82" s="247"/>
      <c r="AS82" s="263"/>
      <c r="AT82" s="268"/>
      <c r="AU82" s="69"/>
      <c r="AV82" s="168"/>
      <c r="AW82" s="70"/>
      <c r="AX82" s="70"/>
      <c r="AY82" s="69"/>
      <c r="AZ82" s="170"/>
      <c r="BA82" s="172"/>
      <c r="BB82" s="172"/>
      <c r="BC82" s="256"/>
      <c r="BD82" s="248"/>
      <c r="BE82" s="172"/>
      <c r="BF82" s="248"/>
    </row>
    <row r="83" spans="2:58" s="173" customFormat="1" ht="61.5" x14ac:dyDescent="0.25">
      <c r="B83" s="249" t="s">
        <v>620</v>
      </c>
      <c r="C83" s="252" t="str">
        <f>+IFERROR(VLOOKUP(B83,INF!$A$2:$B$90,2,FALSE)," ")</f>
        <v>Informar a la comunidad universitaria y al público en general, los acontecimientos de la vida universitaria y de la sociedad, mediante la difusión de productos comunicativos radiales, audiovisuales, impresos y multimediales.</v>
      </c>
      <c r="D83" s="255" t="s">
        <v>115</v>
      </c>
      <c r="E83" s="256" t="s">
        <v>662</v>
      </c>
      <c r="F83" s="257" t="s">
        <v>1080</v>
      </c>
      <c r="G83" s="255" t="s">
        <v>826</v>
      </c>
      <c r="H83" s="248" t="s">
        <v>1081</v>
      </c>
      <c r="I83" s="265" t="s">
        <v>1082</v>
      </c>
      <c r="J83" s="259" t="str">
        <f t="shared" ref="J83" si="39">IF(G83&lt;&gt;"",CONCATENATE("Posibilidad de ",G83," por"," ",H83," debido a"," ",I83),"")</f>
        <v xml:space="preserve">Posibilidad de Efecto dañoso sobre recursos públicos por Demanda por violación de derechos de autor, pago de indemnizaciones y pérdida de credibilidad debido a uso de material protegido por derechos de autor sin la debida autorización radiodifusión análoga </v>
      </c>
      <c r="K83" s="185" t="s">
        <v>1083</v>
      </c>
      <c r="L83" s="260" t="s">
        <v>167</v>
      </c>
      <c r="M83" s="260" t="s">
        <v>199</v>
      </c>
      <c r="N83" s="260" t="s">
        <v>211</v>
      </c>
      <c r="O83" s="261">
        <v>1</v>
      </c>
      <c r="P83" s="263" t="str">
        <f>IF(O83="","",IF(O83&lt;=2,Probabilidad!$B$8,IF(O83&lt;=11.999,Probabilidad!$B$7,IF(O83&lt;=48,Probabilidad!$B$6,IF(O83&lt;=239.999,Probabilidad!$B$5,IF(O83&gt;=240,Probabilidad!$B$4,""))))))</f>
        <v>MUY BAJA</v>
      </c>
      <c r="Q83" s="260" t="s">
        <v>91</v>
      </c>
      <c r="R83" s="264">
        <f>IFERROR(VLOOKUP(P83,Probabilidad!$B$4:$C$8,2,FALSE),"")</f>
        <v>20</v>
      </c>
      <c r="S83" s="264">
        <f>IFERROR(VLOOKUP(Q83,Impacto!$B$4:$C$16,2,FALSE),"")</f>
        <v>60</v>
      </c>
      <c r="T83" s="264">
        <f t="shared" ref="T83" si="40">IFERROR(VALUE((R83&amp;""&amp;S83))," ")</f>
        <v>2060</v>
      </c>
      <c r="U83" s="269" t="str">
        <f>IFERROR(VLOOKUP(T83,'Matriz Calificación'!$C$54:$D$78,2,FALSE)," ")</f>
        <v>MODERADA (P 20% , I 60%)</v>
      </c>
      <c r="V83" s="263" t="str">
        <f>IFERROR(VLOOKUP(T83,'Matriz Calificación'!$C$54:$F$78,3,FALSE)," ")</f>
        <v>ACEPTAR</v>
      </c>
      <c r="W83" s="152" t="s">
        <v>731</v>
      </c>
      <c r="X83" s="168" t="s">
        <v>1087</v>
      </c>
      <c r="Y83" s="168" t="s">
        <v>1091</v>
      </c>
      <c r="Z83" s="168" t="s">
        <v>1093</v>
      </c>
      <c r="AA83" s="169" t="s">
        <v>427</v>
      </c>
      <c r="AB83" s="178">
        <f>IF(AA83=Controles!$D$5,Controles!$E$5,IF(AA83=Controles!$D$6,Controles!$E$6,IF(AA83=Controles!$D$7,Controles!$E$7," ")))</f>
        <v>0.25</v>
      </c>
      <c r="AC83" s="169" t="s">
        <v>456</v>
      </c>
      <c r="AD83" s="68">
        <f>IF(AC83=Controles!$D$8,Controles!$E$8,IF(AC83=Controles!$D$9,Controles!$E$9," "))</f>
        <v>0.25</v>
      </c>
      <c r="AE83" s="68">
        <f t="shared" si="38"/>
        <v>0.5</v>
      </c>
      <c r="AF83" s="169" t="s">
        <v>464</v>
      </c>
      <c r="AG83" s="169" t="s">
        <v>483</v>
      </c>
      <c r="AH83" s="169" t="s">
        <v>489</v>
      </c>
      <c r="AI83" s="100" t="str">
        <f>+IF(AA83=Controles!$D$5,Controles!$N$5,IF(AA83=Controles!$D$6,Controles!$N$6,IF(AA83=Controles!$D$7,Controles!$N$7," ")))</f>
        <v>Probabilidad</v>
      </c>
      <c r="AJ83" s="141">
        <f>IFERROR(IF(AI83=Controles!$N$5,(($R$83-($R$83*AE83))),IF(AI83=Controles!$N$7,$R$83,""))," ")</f>
        <v>10</v>
      </c>
      <c r="AK83" s="141">
        <f>IFERROR(IF(AI83=Controles!$N$7,(($S$83-($S$83*AE83))),IF(AI83=Controles!$N$5,$S$83,""))," ")</f>
        <v>60</v>
      </c>
      <c r="AL83" s="181" t="str">
        <f>IFERROR(IF(AJ83="","",IF(AJ83&lt;=20,"20",IF(AJ83&lt;=40,"40",IF(AJ83&lt;=60,"60",IF(AJ83&lt;=80,"80","100"))))),"")</f>
        <v>20</v>
      </c>
      <c r="AM83" s="181" t="str">
        <f>IFERROR(IF(AK83="","",IF(AK83&lt;=20,"20",IF(AK83&lt;=40,"40",IF(AK83&lt;=60,"60",IF(AK83&lt;=80,"80","100"))))),"")</f>
        <v>60</v>
      </c>
      <c r="AN83" s="182">
        <f>IFERROR(VALUE((AL83&amp;""&amp;AM83))," ")</f>
        <v>2060</v>
      </c>
      <c r="AO83" s="183" t="str">
        <f>IFERROR(VLOOKUP(AN83,'Matriz Calificación'!$C$54:$F$78,2,FALSE),"")</f>
        <v>MODERADA (P 20% , I 60%)</v>
      </c>
      <c r="AP83" s="184" t="str">
        <f>IFERROR(VLOOKUP(AO83,'Matriz Calificación'!$D$54:$I$78,4,FALSE)," ")</f>
        <v>ACEPTAR</v>
      </c>
      <c r="AQ83" s="245" cm="1">
        <f t="array" ref="AQ83">INDEX(AN83:AN91,COUNT(AN83:AN91))</f>
        <v>2060</v>
      </c>
      <c r="AR83" s="245" t="str">
        <f>IFERROR(VLOOKUP(AQ83,'Matriz Calificación'!$C$54:$F$78,2,FALSE),"")</f>
        <v>MODERADA (P 20% , I 60%)</v>
      </c>
      <c r="AS83" s="263" t="str">
        <f>IFERROR(VLOOKUP(AR83,'Matriz Calificación'!$D$54:$I$78,4,FALSE)," ")</f>
        <v>ACEPTAR</v>
      </c>
      <c r="AT83" s="268" t="str">
        <f>IFERROR(VLOOKUP(AR83,'Matriz Calificación'!$D$54:$I$78,5,FALSE)," ")</f>
        <v>Acciones encaminadas a mantener y fortalecer los controles existentes Requiere Plan de Acción para riesgos de corrupción y para los demás según análisis del proceso.</v>
      </c>
      <c r="AU83" s="69" t="s">
        <v>1097</v>
      </c>
      <c r="AV83" s="204" t="s">
        <v>1101</v>
      </c>
      <c r="AW83" s="204" t="s">
        <v>1102</v>
      </c>
      <c r="AX83" s="204" t="s">
        <v>1103</v>
      </c>
      <c r="AY83" s="205" t="s">
        <v>1104</v>
      </c>
      <c r="AZ83" s="170"/>
      <c r="BA83" s="172"/>
      <c r="BB83" s="172"/>
      <c r="BC83" s="256"/>
      <c r="BD83" s="248"/>
      <c r="BE83" s="172"/>
      <c r="BF83" s="248"/>
    </row>
    <row r="84" spans="2:58" s="173" customFormat="1" ht="61.5" x14ac:dyDescent="0.25">
      <c r="B84" s="250"/>
      <c r="C84" s="253"/>
      <c r="D84" s="255"/>
      <c r="E84" s="256"/>
      <c r="F84" s="258"/>
      <c r="G84" s="255"/>
      <c r="H84" s="248"/>
      <c r="I84" s="266"/>
      <c r="J84" s="259"/>
      <c r="K84" s="185" t="s">
        <v>1084</v>
      </c>
      <c r="L84" s="260"/>
      <c r="M84" s="260"/>
      <c r="N84" s="260"/>
      <c r="O84" s="261"/>
      <c r="P84" s="263"/>
      <c r="Q84" s="260"/>
      <c r="R84" s="264"/>
      <c r="S84" s="264"/>
      <c r="T84" s="264"/>
      <c r="U84" s="269"/>
      <c r="V84" s="263"/>
      <c r="W84" s="152" t="s">
        <v>732</v>
      </c>
      <c r="X84" s="168" t="s">
        <v>1088</v>
      </c>
      <c r="Y84" s="168" t="s">
        <v>1092</v>
      </c>
      <c r="Z84" s="168" t="s">
        <v>1094</v>
      </c>
      <c r="AA84" s="169" t="s">
        <v>437</v>
      </c>
      <c r="AB84" s="178">
        <f>IF(AA84=Controles!$D$5,Controles!$E$5,IF(AA84=Controles!$D$6,Controles!$E$6,IF(AA84=Controles!$D$7,Controles!$E$7," ")))</f>
        <v>0.15</v>
      </c>
      <c r="AC84" s="169" t="s">
        <v>460</v>
      </c>
      <c r="AD84" s="68">
        <f>IF(AC84=Controles!$D$8,Controles!$E$8,IF(AC84=Controles!$D$9,Controles!$E$9," "))</f>
        <v>0.15</v>
      </c>
      <c r="AE84" s="68">
        <f t="shared" si="38"/>
        <v>0.3</v>
      </c>
      <c r="AF84" s="169" t="s">
        <v>464</v>
      </c>
      <c r="AG84" s="169" t="s">
        <v>483</v>
      </c>
      <c r="AH84" s="169" t="s">
        <v>489</v>
      </c>
      <c r="AI84" s="100" t="str">
        <f>+IF(AA84=Controles!$D$5,Controles!$N$5,IF(AA84=Controles!$D$6,Controles!$N$6,IF(AA84=Controles!$D$7,Controles!$N$7," ")))</f>
        <v>Probabilidad</v>
      </c>
      <c r="AJ84" s="141">
        <f>IFERROR(IF(AND(AI83=Controles!$N$5,AI84=Controles!$N$5),(AJ83-(+AJ83*AE84)),IF(AI84=Controles!$N$5,(R83-(+R83*AE84)),IF(AI84=Controles!$N$7,AJ83,""))),"")</f>
        <v>7</v>
      </c>
      <c r="AK84" s="141">
        <f>IFERROR(IF(AND(AI83=Controles!$N$7,AI84=Controles!$N$7),(AK83-(+AK83*AE84)),IF(AI84=Controles!$N$7,($S$83-(+$S$83*AE84)),IF(AI84=Controles!$N$5,AK83,""))),"")</f>
        <v>60</v>
      </c>
      <c r="AL84" s="181" t="str">
        <f t="shared" ref="AL84:AL91" si="41">IFERROR(IF(AJ84="","",IF(AJ84&lt;=20,"20",IF(AJ84&lt;=40,"40",IF(AJ84&lt;=60,"60",IF(AJ84&lt;=80,"80","100"))))),"")</f>
        <v>20</v>
      </c>
      <c r="AM84" s="181" t="str">
        <f t="shared" ref="AM84:AM91" si="42">IFERROR(IF(AK84="","",IF(AK84&lt;=20,"20",IF(AK84&lt;=40,"40",IF(AK84&lt;=60,"60",IF(AK84&lt;=80,"80","100"))))),"")</f>
        <v>60</v>
      </c>
      <c r="AN84" s="182">
        <f t="shared" ref="AN84:AN91" si="43">IFERROR(VALUE((AL84&amp;""&amp;AM84))," ")</f>
        <v>2060</v>
      </c>
      <c r="AO84" s="183" t="str">
        <f>IFERROR(VLOOKUP(AN84,'Matriz Calificación'!$C$54:$F$78,2,FALSE),"")</f>
        <v>MODERADA (P 20% , I 60%)</v>
      </c>
      <c r="AP84" s="184" t="str">
        <f>IFERROR(VLOOKUP(AO84,'Matriz Calificación'!$D$54:$I$78,4,FALSE)," ")</f>
        <v>ACEPTAR</v>
      </c>
      <c r="AQ84" s="246"/>
      <c r="AR84" s="246"/>
      <c r="AS84" s="263"/>
      <c r="AT84" s="268"/>
      <c r="AU84" s="69" t="s">
        <v>1098</v>
      </c>
      <c r="AV84" s="204" t="s">
        <v>1105</v>
      </c>
      <c r="AW84" s="204" t="s">
        <v>1106</v>
      </c>
      <c r="AX84" s="204" t="s">
        <v>1107</v>
      </c>
      <c r="AY84" s="205" t="s">
        <v>1104</v>
      </c>
      <c r="AZ84" s="170"/>
      <c r="BA84" s="172"/>
      <c r="BB84" s="172"/>
      <c r="BC84" s="256"/>
      <c r="BD84" s="248"/>
      <c r="BE84" s="172"/>
      <c r="BF84" s="248"/>
    </row>
    <row r="85" spans="2:58" s="173" customFormat="1" ht="61.5" x14ac:dyDescent="0.25">
      <c r="B85" s="250"/>
      <c r="C85" s="253"/>
      <c r="D85" s="255"/>
      <c r="E85" s="256"/>
      <c r="F85" s="258"/>
      <c r="G85" s="255"/>
      <c r="H85" s="248"/>
      <c r="I85" s="266"/>
      <c r="J85" s="259"/>
      <c r="K85" s="185" t="s">
        <v>1085</v>
      </c>
      <c r="L85" s="260"/>
      <c r="M85" s="260"/>
      <c r="N85" s="260"/>
      <c r="O85" s="261"/>
      <c r="P85" s="263"/>
      <c r="Q85" s="260"/>
      <c r="R85" s="264"/>
      <c r="S85" s="264"/>
      <c r="T85" s="264"/>
      <c r="U85" s="269"/>
      <c r="V85" s="263"/>
      <c r="W85" s="152" t="s">
        <v>733</v>
      </c>
      <c r="X85" s="168" t="s">
        <v>1089</v>
      </c>
      <c r="Y85" s="168" t="s">
        <v>1092</v>
      </c>
      <c r="Z85" s="168" t="s">
        <v>1095</v>
      </c>
      <c r="AA85" s="169" t="s">
        <v>427</v>
      </c>
      <c r="AB85" s="178">
        <f>IF(AA85=Controles!$D$5,Controles!$E$5,IF(AA85=Controles!$D$6,Controles!$E$6,IF(AA85=Controles!$D$7,Controles!$E$7," ")))</f>
        <v>0.25</v>
      </c>
      <c r="AC85" s="169" t="s">
        <v>460</v>
      </c>
      <c r="AD85" s="68">
        <f>IF(AC85=Controles!$D$8,Controles!$E$8,IF(AC85=Controles!$D$9,Controles!$E$9," "))</f>
        <v>0.15</v>
      </c>
      <c r="AE85" s="68">
        <f t="shared" si="38"/>
        <v>0.4</v>
      </c>
      <c r="AF85" s="169" t="s">
        <v>464</v>
      </c>
      <c r="AG85" s="169" t="s">
        <v>483</v>
      </c>
      <c r="AH85" s="169" t="s">
        <v>489</v>
      </c>
      <c r="AI85" s="100" t="str">
        <f>+IF(AA85=Controles!$D$5,Controles!$N$5,IF(AA85=Controles!$D$6,Controles!$N$6,IF(AA85=Controles!$D$7,Controles!$N$7," ")))</f>
        <v>Probabilidad</v>
      </c>
      <c r="AJ85" s="141">
        <f>IFERROR(IF(AND(AI84=Controles!$N$5,AI85=Controles!$N$5),(AJ84-(+AJ84*AE85)),IF(AND(AI84=Controles!$N$7,AI85=Controles!$N$5),(AJ83-(+AJ83*AE85)),IF(AI85=Controles!$N$7,AJ84,""))),"")</f>
        <v>4.1999999999999993</v>
      </c>
      <c r="AK85" s="141">
        <f>IFERROR(IF(AND(AI84=Controles!$N$7,AI85=Controles!$N$7),(AK84-(+AK84*AE85)),IF(AND(AI84=Controles!$N$5,AI85=Controles!$N$7),(AK83-(+AK83*AE85)),IF(AI85=Controles!$N$5,AK84,""))),"")</f>
        <v>60</v>
      </c>
      <c r="AL85" s="181" t="str">
        <f t="shared" si="41"/>
        <v>20</v>
      </c>
      <c r="AM85" s="181" t="str">
        <f t="shared" si="42"/>
        <v>60</v>
      </c>
      <c r="AN85" s="182">
        <f t="shared" si="43"/>
        <v>2060</v>
      </c>
      <c r="AO85" s="183" t="str">
        <f>IFERROR(VLOOKUP(AN85,'Matriz Calificación'!$C$54:$F$78,2,FALSE),"")</f>
        <v>MODERADA (P 20% , I 60%)</v>
      </c>
      <c r="AP85" s="184" t="str">
        <f>IFERROR(VLOOKUP(AO85,'Matriz Calificación'!$D$54:$I$78,4,FALSE)," ")</f>
        <v>ACEPTAR</v>
      </c>
      <c r="AQ85" s="246"/>
      <c r="AR85" s="246"/>
      <c r="AS85" s="263"/>
      <c r="AT85" s="268"/>
      <c r="AU85" s="69" t="s">
        <v>1099</v>
      </c>
      <c r="AV85" s="204" t="s">
        <v>1108</v>
      </c>
      <c r="AW85" s="204" t="s">
        <v>1109</v>
      </c>
      <c r="AX85" s="204" t="s">
        <v>1110</v>
      </c>
      <c r="AY85" s="205" t="s">
        <v>1104</v>
      </c>
      <c r="AZ85" s="170"/>
      <c r="BA85" s="172"/>
      <c r="BB85" s="172"/>
      <c r="BC85" s="256"/>
      <c r="BD85" s="248"/>
      <c r="BE85" s="172"/>
      <c r="BF85" s="248"/>
    </row>
    <row r="86" spans="2:58" s="173" customFormat="1" ht="61.5" x14ac:dyDescent="0.25">
      <c r="B86" s="250"/>
      <c r="C86" s="253"/>
      <c r="D86" s="255"/>
      <c r="E86" s="256"/>
      <c r="F86" s="258"/>
      <c r="G86" s="255"/>
      <c r="H86" s="248"/>
      <c r="I86" s="266"/>
      <c r="J86" s="259"/>
      <c r="K86" s="185" t="s">
        <v>1086</v>
      </c>
      <c r="L86" s="260"/>
      <c r="M86" s="260"/>
      <c r="N86" s="260"/>
      <c r="O86" s="261"/>
      <c r="P86" s="263"/>
      <c r="Q86" s="260"/>
      <c r="R86" s="264"/>
      <c r="S86" s="264"/>
      <c r="T86" s="264"/>
      <c r="U86" s="269"/>
      <c r="V86" s="263"/>
      <c r="W86" s="152" t="s">
        <v>734</v>
      </c>
      <c r="X86" s="168" t="s">
        <v>1090</v>
      </c>
      <c r="Y86" s="168" t="s">
        <v>1092</v>
      </c>
      <c r="Z86" s="168" t="s">
        <v>1096</v>
      </c>
      <c r="AA86" s="169" t="s">
        <v>427</v>
      </c>
      <c r="AB86" s="178">
        <f>IF(AA86=Controles!$D$5,Controles!$E$5,IF(AA86=Controles!$D$6,Controles!$E$6,IF(AA86=Controles!$D$7,Controles!$E$7," ")))</f>
        <v>0.25</v>
      </c>
      <c r="AC86" s="169" t="s">
        <v>460</v>
      </c>
      <c r="AD86" s="68">
        <f>IF(AC86=Controles!$D$8,Controles!$E$8,IF(AC86=Controles!$D$9,Controles!$E$9," "))</f>
        <v>0.15</v>
      </c>
      <c r="AE86" s="68">
        <f t="shared" si="38"/>
        <v>0.4</v>
      </c>
      <c r="AF86" s="169" t="s">
        <v>464</v>
      </c>
      <c r="AG86" s="169" t="s">
        <v>483</v>
      </c>
      <c r="AH86" s="169" t="s">
        <v>489</v>
      </c>
      <c r="AI86" s="100" t="str">
        <f>+IF(AA86=Controles!$D$5,Controles!$N$5,IF(AA86=Controles!$D$6,Controles!$N$6,IF(AA86=Controles!$D$7,Controles!$N$7," ")))</f>
        <v>Probabilidad</v>
      </c>
      <c r="AJ86" s="141">
        <f>IFERROR(IF(AND(AI85=Controles!$N$5,AI86=Controles!$N$5),(AJ85-(+AJ85*AE86)),IF(AND(AI85=Controles!$N$7,AI86=Controles!$N$5),(AJ84-(+AJ84*AE86)),IF(AI86=Controles!$N$7,AJ85,""))),"")</f>
        <v>2.5199999999999996</v>
      </c>
      <c r="AK86" s="141">
        <f>IFERROR(IF(AND(AI85=Controles!$N$7,AI86=Controles!$N$7),(AK85-(+AK85*AE86)),IF(AND(AI85=Controles!$N$5,AI86=Controles!$N$7),(AK84-(+AK84*AE86)),IF(AI86=Controles!$N$5,AK85,""))),"")</f>
        <v>60</v>
      </c>
      <c r="AL86" s="181" t="str">
        <f t="shared" si="41"/>
        <v>20</v>
      </c>
      <c r="AM86" s="181" t="str">
        <f t="shared" si="42"/>
        <v>60</v>
      </c>
      <c r="AN86" s="182">
        <f t="shared" si="43"/>
        <v>2060</v>
      </c>
      <c r="AO86" s="183" t="str">
        <f>IFERROR(VLOOKUP(AN86,'Matriz Calificación'!$C$54:$F$78,2,FALSE),"")</f>
        <v>MODERADA (P 20% , I 60%)</v>
      </c>
      <c r="AP86" s="184" t="str">
        <f>IFERROR(VLOOKUP(AO86,'Matriz Calificación'!$D$54:$I$78,4,FALSE)," ")</f>
        <v>ACEPTAR</v>
      </c>
      <c r="AQ86" s="246"/>
      <c r="AR86" s="246"/>
      <c r="AS86" s="263"/>
      <c r="AT86" s="268"/>
      <c r="AU86" s="69" t="s">
        <v>1100</v>
      </c>
      <c r="AV86" s="204" t="s">
        <v>1111</v>
      </c>
      <c r="AW86" s="204" t="s">
        <v>1112</v>
      </c>
      <c r="AX86" s="204" t="s">
        <v>1113</v>
      </c>
      <c r="AY86" s="205" t="s">
        <v>1104</v>
      </c>
      <c r="AZ86" s="170"/>
      <c r="BA86" s="172"/>
      <c r="BB86" s="172"/>
      <c r="BC86" s="256"/>
      <c r="BD86" s="248"/>
      <c r="BE86" s="172"/>
      <c r="BF86" s="248"/>
    </row>
    <row r="87" spans="2:58" s="173" customFormat="1" ht="21" customHeight="1" x14ac:dyDescent="0.25">
      <c r="B87" s="250"/>
      <c r="C87" s="253"/>
      <c r="D87" s="255"/>
      <c r="E87" s="256"/>
      <c r="F87" s="258"/>
      <c r="G87" s="255"/>
      <c r="H87" s="248"/>
      <c r="I87" s="266"/>
      <c r="J87" s="259"/>
      <c r="K87" s="185"/>
      <c r="L87" s="260"/>
      <c r="M87" s="260"/>
      <c r="N87" s="260"/>
      <c r="O87" s="261"/>
      <c r="P87" s="263"/>
      <c r="Q87" s="260"/>
      <c r="R87" s="264"/>
      <c r="S87" s="264"/>
      <c r="T87" s="264"/>
      <c r="U87" s="269"/>
      <c r="V87" s="263"/>
      <c r="W87" s="152"/>
      <c r="X87" s="168"/>
      <c r="Y87" s="168"/>
      <c r="Z87" s="168"/>
      <c r="AA87" s="169"/>
      <c r="AB87" s="178" t="str">
        <f>IF(AA87=Controles!$D$5,Controles!$E$5,IF(AA87=Controles!$D$6,Controles!$E$6,IF(AA87=Controles!$D$7,Controles!$E$7," ")))</f>
        <v xml:space="preserve"> </v>
      </c>
      <c r="AC87" s="169"/>
      <c r="AD87" s="68" t="str">
        <f>IF(AC87=Controles!$D$8,Controles!$E$8,IF(AC87=Controles!$D$9,Controles!$E$9," "))</f>
        <v xml:space="preserve"> </v>
      </c>
      <c r="AE87" s="68" t="str">
        <f t="shared" si="38"/>
        <v/>
      </c>
      <c r="AF87" s="169"/>
      <c r="AG87" s="169"/>
      <c r="AH87" s="169"/>
      <c r="AI87" s="100" t="str">
        <f>+IF(AA87=Controles!$D$5,Controles!$N$5,IF(AA87=Controles!$D$6,Controles!$N$6,IF(AA87=Controles!$D$7,Controles!$N$7," ")))</f>
        <v xml:space="preserve"> </v>
      </c>
      <c r="AJ87" s="141" t="str">
        <f>IFERROR(IF(AND(AI86=Controles!$N$5,AI87=Controles!$N$5),(AJ86-(+AJ86*AE87)),IF(AND(AI86=Controles!$N$7,AI87=Controles!$N$5),(AJ85-(+AJ85*AE87)),IF(AI87=Controles!$N$7,AJ86,""))),"")</f>
        <v/>
      </c>
      <c r="AK87" s="141" t="str">
        <f>IFERROR(IF(AND(AI86=Controles!$N$7,AI87=Controles!$N$7),(AK86-(+AK86*AE87)),IF(AND(AI86=Controles!$N$5,AI87=Controles!$N$7),(AK85-(+AK85*AE87)),IF(AI87=Controles!$N$5,AK86,""))),"")</f>
        <v/>
      </c>
      <c r="AL87" s="181" t="str">
        <f t="shared" si="41"/>
        <v/>
      </c>
      <c r="AM87" s="181" t="str">
        <f t="shared" si="42"/>
        <v/>
      </c>
      <c r="AN87" s="182" t="str">
        <f t="shared" si="43"/>
        <v xml:space="preserve"> </v>
      </c>
      <c r="AO87" s="183" t="str">
        <f>IFERROR(VLOOKUP(AN87,'Matriz Calificación'!$C$54:$F$78,2,FALSE),"")</f>
        <v/>
      </c>
      <c r="AP87" s="184" t="str">
        <f>IFERROR(VLOOKUP(AO87,'Matriz Calificación'!$D$54:$I$78,4,FALSE)," ")</f>
        <v xml:space="preserve"> </v>
      </c>
      <c r="AQ87" s="246"/>
      <c r="AR87" s="246"/>
      <c r="AS87" s="263"/>
      <c r="AT87" s="268"/>
      <c r="AU87" s="69"/>
      <c r="AV87" s="170"/>
      <c r="AW87" s="170"/>
      <c r="AX87" s="170"/>
      <c r="AY87" s="69"/>
      <c r="AZ87" s="170"/>
      <c r="BA87" s="172"/>
      <c r="BB87" s="172"/>
      <c r="BC87" s="256"/>
      <c r="BD87" s="248"/>
      <c r="BE87" s="172"/>
      <c r="BF87" s="248"/>
    </row>
    <row r="88" spans="2:58" s="173" customFormat="1" ht="21" customHeight="1" x14ac:dyDescent="0.25">
      <c r="B88" s="250"/>
      <c r="C88" s="253"/>
      <c r="D88" s="255"/>
      <c r="E88" s="256"/>
      <c r="F88" s="258"/>
      <c r="G88" s="255"/>
      <c r="H88" s="248"/>
      <c r="I88" s="266"/>
      <c r="J88" s="259"/>
      <c r="K88" s="185"/>
      <c r="L88" s="260"/>
      <c r="M88" s="260"/>
      <c r="N88" s="260"/>
      <c r="O88" s="261"/>
      <c r="P88" s="263"/>
      <c r="Q88" s="260"/>
      <c r="R88" s="264"/>
      <c r="S88" s="264"/>
      <c r="T88" s="264"/>
      <c r="U88" s="269"/>
      <c r="V88" s="263"/>
      <c r="W88" s="152"/>
      <c r="X88" s="168"/>
      <c r="Y88" s="168"/>
      <c r="Z88" s="168"/>
      <c r="AA88" s="169"/>
      <c r="AB88" s="178" t="str">
        <f>IF(AA88=Controles!$D$5,Controles!$E$5,IF(AA88=Controles!$D$6,Controles!$E$6,IF(AA88=Controles!$D$7,Controles!$E$7," ")))</f>
        <v xml:space="preserve"> </v>
      </c>
      <c r="AC88" s="169"/>
      <c r="AD88" s="68" t="str">
        <f>IF(AC88=Controles!$D$8,Controles!$E$8,IF(AC88=Controles!$D$9,Controles!$E$9," "))</f>
        <v xml:space="preserve"> </v>
      </c>
      <c r="AE88" s="68" t="str">
        <f t="shared" si="38"/>
        <v/>
      </c>
      <c r="AF88" s="169"/>
      <c r="AG88" s="169"/>
      <c r="AH88" s="169"/>
      <c r="AI88" s="100" t="str">
        <f>+IF(AA88=Controles!$D$5,Controles!$N$5,IF(AA88=Controles!$D$6,Controles!$N$6,IF(AA88=Controles!$D$7,Controles!$N$7," ")))</f>
        <v xml:space="preserve"> </v>
      </c>
      <c r="AJ88" s="141" t="str">
        <f>IFERROR(IF(AND(AI87=Controles!$N$5,AI88=Controles!$N$5),(AJ87-(+AJ87*AE88)),IF(AND(AI87=Controles!$N$7,AI88=Controles!$N$5),(AJ86-(+AJ86*AE88)),IF(AI88=Controles!$N$7,AJ87,""))),"")</f>
        <v/>
      </c>
      <c r="AK88" s="141" t="str">
        <f>IFERROR(IF(AND(AI87=Controles!$N$7,AI88=Controles!$N$7),(AK87-(+AK87*AE88)),IF(AND(AI87=Controles!$N$5,AI88=Controles!$N$7),(AK86-(+AK86*AE88)),IF(AI88=Controles!$N$5,AK87,""))),"")</f>
        <v/>
      </c>
      <c r="AL88" s="181" t="str">
        <f t="shared" si="41"/>
        <v/>
      </c>
      <c r="AM88" s="181" t="str">
        <f t="shared" si="42"/>
        <v/>
      </c>
      <c r="AN88" s="182" t="str">
        <f t="shared" si="43"/>
        <v xml:space="preserve"> </v>
      </c>
      <c r="AO88" s="183" t="str">
        <f>IFERROR(VLOOKUP(AN88,'Matriz Calificación'!$C$54:$F$78,2,FALSE),"")</f>
        <v/>
      </c>
      <c r="AP88" s="184" t="str">
        <f>IFERROR(VLOOKUP(AO88,'Matriz Calificación'!$D$54:$I$78,4,FALSE)," ")</f>
        <v xml:space="preserve"> </v>
      </c>
      <c r="AQ88" s="246"/>
      <c r="AR88" s="246"/>
      <c r="AS88" s="263"/>
      <c r="AT88" s="268"/>
      <c r="AU88" s="69"/>
      <c r="AV88" s="170"/>
      <c r="AW88" s="170"/>
      <c r="AX88" s="170"/>
      <c r="AY88" s="69"/>
      <c r="AZ88" s="170"/>
      <c r="BA88" s="172"/>
      <c r="BB88" s="172"/>
      <c r="BC88" s="256"/>
      <c r="BD88" s="248"/>
      <c r="BE88" s="172"/>
      <c r="BF88" s="248"/>
    </row>
    <row r="89" spans="2:58" s="173" customFormat="1" ht="21" customHeight="1" x14ac:dyDescent="0.25">
      <c r="B89" s="250"/>
      <c r="C89" s="253"/>
      <c r="D89" s="255"/>
      <c r="E89" s="256"/>
      <c r="F89" s="258"/>
      <c r="G89" s="255"/>
      <c r="H89" s="248"/>
      <c r="I89" s="266"/>
      <c r="J89" s="259"/>
      <c r="K89" s="185"/>
      <c r="L89" s="260"/>
      <c r="M89" s="260"/>
      <c r="N89" s="260"/>
      <c r="O89" s="261"/>
      <c r="P89" s="263"/>
      <c r="Q89" s="260"/>
      <c r="R89" s="264"/>
      <c r="S89" s="264"/>
      <c r="T89" s="264"/>
      <c r="U89" s="269"/>
      <c r="V89" s="263"/>
      <c r="W89" s="152"/>
      <c r="X89" s="168"/>
      <c r="Y89" s="168"/>
      <c r="Z89" s="168"/>
      <c r="AA89" s="169"/>
      <c r="AB89" s="178" t="str">
        <f>IF(AA89=Controles!$D$5,Controles!$E$5,IF(AA89=Controles!$D$6,Controles!$E$6,IF(AA89=Controles!$D$7,Controles!$E$7," ")))</f>
        <v xml:space="preserve"> </v>
      </c>
      <c r="AC89" s="169"/>
      <c r="AD89" s="68" t="str">
        <f>IF(AC89=Controles!$D$8,Controles!$E$8,IF(AC89=Controles!$D$9,Controles!$E$9," "))</f>
        <v xml:space="preserve"> </v>
      </c>
      <c r="AE89" s="68" t="str">
        <f t="shared" si="38"/>
        <v/>
      </c>
      <c r="AF89" s="169"/>
      <c r="AG89" s="169"/>
      <c r="AH89" s="169"/>
      <c r="AI89" s="100" t="str">
        <f>+IF(AA89=Controles!$D$5,Controles!$N$5,IF(AA89=Controles!$D$6,Controles!$N$6,IF(AA89=Controles!$D$7,Controles!$N$7," ")))</f>
        <v xml:space="preserve"> </v>
      </c>
      <c r="AJ89" s="141" t="str">
        <f>IFERROR(IF(AND(AI88=Controles!$N$5,AI89=Controles!$N$5),(AJ88-(+AJ88*AE89)),IF(AND(AI88=Controles!$N$7,AI89=Controles!$N$5),(AJ87-(+AJ87*AE89)),IF(AI89=Controles!$N$7,AJ88,""))),"")</f>
        <v/>
      </c>
      <c r="AK89" s="141" t="str">
        <f>IFERROR(IF(AND(AI88=Controles!$N$7,AI89=Controles!$N$7),(AK88-(+AK88*AE89)),IF(AND(AI88=Controles!$N$5,AI89=Controles!$N$7),(AK87-(+AK87*AE89)),IF(AI89=Controles!$N$5,AK88,""))),"")</f>
        <v/>
      </c>
      <c r="AL89" s="181" t="str">
        <f t="shared" si="41"/>
        <v/>
      </c>
      <c r="AM89" s="181" t="str">
        <f t="shared" si="42"/>
        <v/>
      </c>
      <c r="AN89" s="182" t="str">
        <f t="shared" si="43"/>
        <v xml:space="preserve"> </v>
      </c>
      <c r="AO89" s="183" t="str">
        <f>IFERROR(VLOOKUP(AN89,'Matriz Calificación'!$C$54:$F$78,2,FALSE),"")</f>
        <v/>
      </c>
      <c r="AP89" s="184" t="str">
        <f>IFERROR(VLOOKUP(AO89,'Matriz Calificación'!$D$54:$I$78,4,FALSE)," ")</f>
        <v xml:space="preserve"> </v>
      </c>
      <c r="AQ89" s="246"/>
      <c r="AR89" s="246"/>
      <c r="AS89" s="263"/>
      <c r="AT89" s="268"/>
      <c r="AU89" s="69"/>
      <c r="AV89" s="168"/>
      <c r="AW89" s="171"/>
      <c r="AX89" s="171"/>
      <c r="AY89" s="69"/>
      <c r="AZ89" s="170"/>
      <c r="BA89" s="172"/>
      <c r="BB89" s="172"/>
      <c r="BC89" s="256"/>
      <c r="BD89" s="248"/>
      <c r="BE89" s="172"/>
      <c r="BF89" s="248"/>
    </row>
    <row r="90" spans="2:58" s="173" customFormat="1" ht="21" customHeight="1" x14ac:dyDescent="0.25">
      <c r="B90" s="250"/>
      <c r="C90" s="253"/>
      <c r="D90" s="255"/>
      <c r="E90" s="256"/>
      <c r="F90" s="258"/>
      <c r="G90" s="255"/>
      <c r="H90" s="248"/>
      <c r="I90" s="266"/>
      <c r="J90" s="259"/>
      <c r="K90" s="185"/>
      <c r="L90" s="260"/>
      <c r="M90" s="260"/>
      <c r="N90" s="260"/>
      <c r="O90" s="261"/>
      <c r="P90" s="263"/>
      <c r="Q90" s="260"/>
      <c r="R90" s="264"/>
      <c r="S90" s="264"/>
      <c r="T90" s="264"/>
      <c r="U90" s="269"/>
      <c r="V90" s="263"/>
      <c r="W90" s="152"/>
      <c r="X90" s="168"/>
      <c r="Y90" s="168"/>
      <c r="Z90" s="168"/>
      <c r="AA90" s="169"/>
      <c r="AB90" s="178" t="str">
        <f>IF(AA90=Controles!$D$5,Controles!$E$5,IF(AA90=Controles!$D$6,Controles!$E$6,IF(AA90=Controles!$D$7,Controles!$E$7," ")))</f>
        <v xml:space="preserve"> </v>
      </c>
      <c r="AC90" s="169"/>
      <c r="AD90" s="68" t="str">
        <f>IF(AC90=Controles!$D$8,Controles!$E$8,IF(AC90=Controles!$D$9,Controles!$E$9," "))</f>
        <v xml:space="preserve"> </v>
      </c>
      <c r="AE90" s="68" t="str">
        <f t="shared" si="38"/>
        <v/>
      </c>
      <c r="AF90" s="169"/>
      <c r="AG90" s="169"/>
      <c r="AH90" s="169"/>
      <c r="AI90" s="100" t="str">
        <f>+IF(AA90=Controles!$D$5,Controles!$N$5,IF(AA90=Controles!$D$6,Controles!$N$6,IF(AA90=Controles!$D$7,Controles!$N$7," ")))</f>
        <v xml:space="preserve"> </v>
      </c>
      <c r="AJ90" s="141" t="str">
        <f>IFERROR(IF(AND(AI89=Controles!$N$5,AI90=Controles!$N$5),(AJ89-(+AJ89*AE90)),IF(AND(AI89=Controles!$N$7,AI90=Controles!$N$5),(AJ88-(+AJ88*AE90)),IF(AI90=Controles!$N$7,AJ89,""))),"")</f>
        <v/>
      </c>
      <c r="AK90" s="141" t="str">
        <f>IFERROR(IF(AND(AI89=Controles!$N$7,AI90=Controles!$N$7),(AK89-(+AK89*AE90)),IF(AND(AI89=Controles!$N$5,AI90=Controles!$N$7),(AK88-(+AK88*AE90)),IF(AI90=Controles!$N$5,AK89,""))),"")</f>
        <v/>
      </c>
      <c r="AL90" s="181" t="str">
        <f t="shared" si="41"/>
        <v/>
      </c>
      <c r="AM90" s="181" t="str">
        <f t="shared" si="42"/>
        <v/>
      </c>
      <c r="AN90" s="182" t="str">
        <f t="shared" si="43"/>
        <v xml:space="preserve"> </v>
      </c>
      <c r="AO90" s="183" t="str">
        <f>IFERROR(VLOOKUP(AN90,'Matriz Calificación'!$C$54:$F$78,2,FALSE),"")</f>
        <v/>
      </c>
      <c r="AP90" s="184" t="str">
        <f>IFERROR(VLOOKUP(AO90,'Matriz Calificación'!$D$54:$I$78,4,FALSE)," ")</f>
        <v xml:space="preserve"> </v>
      </c>
      <c r="AQ90" s="246"/>
      <c r="AR90" s="246"/>
      <c r="AS90" s="263"/>
      <c r="AT90" s="268"/>
      <c r="AU90" s="69"/>
      <c r="AV90" s="168"/>
      <c r="AW90" s="171"/>
      <c r="AX90" s="171"/>
      <c r="AY90" s="69"/>
      <c r="AZ90" s="170"/>
      <c r="BA90" s="172"/>
      <c r="BB90" s="172"/>
      <c r="BC90" s="256"/>
      <c r="BD90" s="248"/>
      <c r="BE90" s="172"/>
      <c r="BF90" s="248"/>
    </row>
    <row r="91" spans="2:58" s="173" customFormat="1" ht="21" customHeight="1" x14ac:dyDescent="0.25">
      <c r="B91" s="251"/>
      <c r="C91" s="254"/>
      <c r="D91" s="255"/>
      <c r="E91" s="256"/>
      <c r="F91" s="258"/>
      <c r="G91" s="255"/>
      <c r="H91" s="248"/>
      <c r="I91" s="267"/>
      <c r="J91" s="259"/>
      <c r="K91" s="185"/>
      <c r="L91" s="260"/>
      <c r="M91" s="260"/>
      <c r="N91" s="260"/>
      <c r="O91" s="262"/>
      <c r="P91" s="263"/>
      <c r="Q91" s="260"/>
      <c r="R91" s="264"/>
      <c r="S91" s="264"/>
      <c r="T91" s="264"/>
      <c r="U91" s="269"/>
      <c r="V91" s="263"/>
      <c r="W91" s="152"/>
      <c r="X91" s="168"/>
      <c r="Y91" s="168"/>
      <c r="Z91" s="168"/>
      <c r="AA91" s="169"/>
      <c r="AB91" s="178" t="str">
        <f>IF(AA91=Controles!$D$5,Controles!$E$5,IF(AA91=Controles!$D$6,Controles!$E$6,IF(AA91=Controles!$D$7,Controles!$E$7," ")))</f>
        <v xml:space="preserve"> </v>
      </c>
      <c r="AC91" s="169"/>
      <c r="AD91" s="68" t="str">
        <f>IF(AC91=Controles!$D$8,Controles!$E$8,IF(AC91=Controles!$D$9,Controles!$E$9," "))</f>
        <v xml:space="preserve"> </v>
      </c>
      <c r="AE91" s="68" t="str">
        <f t="shared" si="38"/>
        <v/>
      </c>
      <c r="AF91" s="169"/>
      <c r="AG91" s="169"/>
      <c r="AH91" s="169"/>
      <c r="AI91" s="100" t="str">
        <f>+IF(AA91=Controles!$D$5,Controles!$N$5,IF(AA91=Controles!$D$6,Controles!$N$6,IF(AA91=Controles!$D$7,Controles!$N$7," ")))</f>
        <v xml:space="preserve"> </v>
      </c>
      <c r="AJ91" s="141" t="str">
        <f>IFERROR(IF(AND(AI90=Controles!$N$5,AI91=Controles!$N$5),(AJ90-(+AJ90*AE91)),IF(AND(AI90=Controles!$N$7,AI91=Controles!$N$5),(AJ89-(+AJ89*AE91)),IF(AI91=Controles!$N$7,AJ90,""))),"")</f>
        <v/>
      </c>
      <c r="AK91" s="141" t="str">
        <f>IFERROR(IF(AND(AI90=Controles!$N$7,AI91=Controles!$N$7),(AK90-(+AK90*AE91)),IF(AND(AI90=Controles!$N$5,AI91=Controles!$N$7),(AK89-(+AK89*AE91)),IF(AI91=Controles!$N$5,AK90,""))),"")</f>
        <v/>
      </c>
      <c r="AL91" s="181" t="str">
        <f t="shared" si="41"/>
        <v/>
      </c>
      <c r="AM91" s="181" t="str">
        <f t="shared" si="42"/>
        <v/>
      </c>
      <c r="AN91" s="182" t="str">
        <f t="shared" si="43"/>
        <v xml:space="preserve"> </v>
      </c>
      <c r="AO91" s="183" t="str">
        <f>IFERROR(VLOOKUP(AN91,'Matriz Calificación'!$C$54:$F$78,2,FALSE),"")</f>
        <v/>
      </c>
      <c r="AP91" s="184" t="str">
        <f>IFERROR(VLOOKUP(AO91,'Matriz Calificación'!$D$54:$I$78,4,FALSE)," ")</f>
        <v xml:space="preserve"> </v>
      </c>
      <c r="AQ91" s="247"/>
      <c r="AR91" s="247"/>
      <c r="AS91" s="263"/>
      <c r="AT91" s="268"/>
      <c r="AU91" s="69"/>
      <c r="AV91" s="168"/>
      <c r="AW91" s="70"/>
      <c r="AX91" s="70"/>
      <c r="AY91" s="69"/>
      <c r="AZ91" s="170"/>
      <c r="BA91" s="172"/>
      <c r="BB91" s="172"/>
      <c r="BC91" s="256"/>
      <c r="BD91" s="248"/>
      <c r="BE91" s="172"/>
      <c r="BF91" s="248"/>
    </row>
    <row r="92" spans="2:58" s="173" customFormat="1" ht="73.5" customHeight="1" x14ac:dyDescent="0.25">
      <c r="B92" s="249" t="s">
        <v>888</v>
      </c>
      <c r="C92" s="252" t="str">
        <f>+IFERROR(VLOOKUP(B92,INF!$A$2:$B$90,2,FALSE)," ")</f>
        <v>Ejecutar y controlar la gestión financiera y administrativa del proceso de Recursos Físicos, para atender los requerimientos institucionales conforme con la normativa vigente.</v>
      </c>
      <c r="D92" s="255" t="s">
        <v>115</v>
      </c>
      <c r="E92" s="256" t="s">
        <v>663</v>
      </c>
      <c r="F92" s="257" t="s">
        <v>1137</v>
      </c>
      <c r="G92" s="255" t="s">
        <v>826</v>
      </c>
      <c r="H92" s="248" t="s">
        <v>1138</v>
      </c>
      <c r="I92" s="265" t="s">
        <v>1139</v>
      </c>
      <c r="J92" s="259" t="str">
        <f t="shared" ref="J92" si="44">IF(G92&lt;&gt;"",CONCATENATE("Posibilidad de ",G92," por"," ",H92," debido a"," ",I92),"")</f>
        <v>Posibilidad de Efecto dañoso sobre recursos públicos por entrega de información con inconsistencias, incumplimiento de normativa interna o externa y hallazgos administrativos, disciplinarios, sancionatorio o fiscales debido a falencias en la gestión y apoyo en la etapa precontractual, contractual y poscontractual de los proyectos en los que interviene el proceso de Recursos Físicos</v>
      </c>
      <c r="K92" s="185" t="s">
        <v>1140</v>
      </c>
      <c r="L92" s="260" t="s">
        <v>177</v>
      </c>
      <c r="M92" s="260" t="s">
        <v>191</v>
      </c>
      <c r="N92" s="260" t="s">
        <v>209</v>
      </c>
      <c r="O92" s="261">
        <v>280</v>
      </c>
      <c r="P92" s="263" t="str">
        <f>IF(O92="","",IF(O92&lt;=2,Probabilidad!$B$8,IF(O92&lt;=11.999,Probabilidad!$B$7,IF(O92&lt;=48,Probabilidad!$B$6,IF(O92&lt;=239.999,Probabilidad!$B$5,IF(O92&gt;=240,Probabilidad!$B$4,""))))))</f>
        <v>MUY ALTA</v>
      </c>
      <c r="Q92" s="260" t="s">
        <v>92</v>
      </c>
      <c r="R92" s="264">
        <f>IFERROR(VLOOKUP(P92,Probabilidad!$B$4:$C$8,2,FALSE),"")</f>
        <v>100</v>
      </c>
      <c r="S92" s="264">
        <f>IFERROR(VLOOKUP(Q92,Impacto!$B$4:$C$16,2,FALSE),"")</f>
        <v>80</v>
      </c>
      <c r="T92" s="264">
        <f t="shared" ref="T92" si="45">IFERROR(VALUE((R92&amp;""&amp;S92))," ")</f>
        <v>10080</v>
      </c>
      <c r="U92" s="269" t="str">
        <f>IFERROR(VLOOKUP(T92,'Matriz Calificación'!$C$54:$D$78,2,FALSE)," ")</f>
        <v>ALTA (P 100% , I 80%)</v>
      </c>
      <c r="V92" s="263" t="str">
        <f>IFERROR(VLOOKUP(T92,'Matriz Calificación'!$C$54:$F$78,3,FALSE)," ")</f>
        <v>REDUCIR</v>
      </c>
      <c r="W92" s="152" t="s">
        <v>731</v>
      </c>
      <c r="X92" s="168" t="s">
        <v>1143</v>
      </c>
      <c r="Y92" s="168" t="s">
        <v>1156</v>
      </c>
      <c r="Z92" s="168" t="s">
        <v>1149</v>
      </c>
      <c r="AA92" s="169" t="s">
        <v>427</v>
      </c>
      <c r="AB92" s="178">
        <f>IF(AA92=Controles!$D$5,Controles!$E$5,IF(AA92=Controles!$D$6,Controles!$E$6,IF(AA92=Controles!$D$7,Controles!$E$7," ")))</f>
        <v>0.25</v>
      </c>
      <c r="AC92" s="169" t="s">
        <v>460</v>
      </c>
      <c r="AD92" s="68">
        <f>IF(AC92=Controles!$D$8,Controles!$E$8,IF(AC92=Controles!$D$9,Controles!$E$9," "))</f>
        <v>0.15</v>
      </c>
      <c r="AE92" s="68">
        <f t="shared" si="38"/>
        <v>0.4</v>
      </c>
      <c r="AF92" s="169" t="s">
        <v>464</v>
      </c>
      <c r="AG92" s="169" t="s">
        <v>487</v>
      </c>
      <c r="AH92" s="169" t="s">
        <v>489</v>
      </c>
      <c r="AI92" s="100" t="str">
        <f>+IF(AA92=Controles!$D$5,Controles!$N$5,IF(AA92=Controles!$D$6,Controles!$N$6,IF(AA92=Controles!$D$7,Controles!$N$7," ")))</f>
        <v>Probabilidad</v>
      </c>
      <c r="AJ92" s="141">
        <f>IFERROR(IF(AI92=Controles!$N$5,(($R$92-($R$92*AE92))),IF(AI92=Controles!$N$7,$R$92,""))," ")</f>
        <v>60</v>
      </c>
      <c r="AK92" s="141">
        <f>IFERROR(IF(AI92=Controles!$N$7,(($S$92-($S$92*AE92))),IF(AI92=Controles!$N$5,$S$92,""))," ")</f>
        <v>80</v>
      </c>
      <c r="AL92" s="181" t="str">
        <f>IFERROR(IF(AJ92="","",IF(AJ92&lt;=20,"20",IF(AJ92&lt;=40,"40",IF(AJ92&lt;=60,"60",IF(AJ92&lt;=80,"80","100"))))),"")</f>
        <v>60</v>
      </c>
      <c r="AM92" s="181" t="str">
        <f>IFERROR(IF(AK92="","",IF(AK92&lt;=20,"20",IF(AK92&lt;=40,"40",IF(AK92&lt;=60,"60",IF(AK92&lt;=80,"80","100"))))),"")</f>
        <v>80</v>
      </c>
      <c r="AN92" s="182">
        <f>IFERROR(VALUE((AL92&amp;""&amp;AM92))," ")</f>
        <v>6080</v>
      </c>
      <c r="AO92" s="183" t="str">
        <f>IFERROR(VLOOKUP(AN92,'Matriz Calificación'!$C$54:$F$78,2,FALSE),"")</f>
        <v>ALTA (P 60% , I 80%)</v>
      </c>
      <c r="AP92" s="184" t="str">
        <f>IFERROR(VLOOKUP(AO92,'Matriz Calificación'!$D$54:$I$78,4,FALSE)," ")</f>
        <v>REDUCIR</v>
      </c>
      <c r="AQ92" s="245" cm="1">
        <f t="array" ref="AQ92">INDEX(AN92:AN100,COUNT(AN92:AN100))</f>
        <v>4060</v>
      </c>
      <c r="AR92" s="245" t="str">
        <f>IFERROR(VLOOKUP(AQ92,'Matriz Calificación'!$C$54:$F$78,2,FALSE),"")</f>
        <v>MODERADA (P 40% , I 60%)</v>
      </c>
      <c r="AS92" s="263" t="str">
        <f>IFERROR(VLOOKUP(AR92,'Matriz Calificación'!$D$54:$I$78,4,FALSE)," ")</f>
        <v>ACEPTAR</v>
      </c>
      <c r="AT92" s="268" t="str">
        <f>IFERROR(VLOOKUP(AR92,'Matriz Calificación'!$D$54:$I$78,5,FALSE)," ")</f>
        <v>Acciones encaminadas a mantener y fortalecer los controles existentes Requiere Plan de Acción para riesgos de corrupción y para los demás según análisis del proceso.</v>
      </c>
      <c r="AU92" s="69"/>
      <c r="AV92" s="204"/>
      <c r="AW92" s="204"/>
      <c r="AX92" s="204"/>
      <c r="AY92" s="205"/>
      <c r="AZ92" s="170"/>
      <c r="BA92" s="172"/>
      <c r="BB92" s="172"/>
      <c r="BC92" s="256"/>
      <c r="BD92" s="248"/>
      <c r="BE92" s="172"/>
      <c r="BF92" s="248"/>
    </row>
    <row r="93" spans="2:58" s="173" customFormat="1" ht="66" x14ac:dyDescent="0.25">
      <c r="B93" s="250"/>
      <c r="C93" s="253"/>
      <c r="D93" s="255"/>
      <c r="E93" s="256"/>
      <c r="F93" s="258"/>
      <c r="G93" s="255"/>
      <c r="H93" s="248"/>
      <c r="I93" s="266"/>
      <c r="J93" s="259"/>
      <c r="K93" s="185" t="s">
        <v>1141</v>
      </c>
      <c r="L93" s="260"/>
      <c r="M93" s="260"/>
      <c r="N93" s="260"/>
      <c r="O93" s="261"/>
      <c r="P93" s="263"/>
      <c r="Q93" s="260"/>
      <c r="R93" s="264"/>
      <c r="S93" s="264"/>
      <c r="T93" s="264"/>
      <c r="U93" s="269"/>
      <c r="V93" s="263"/>
      <c r="W93" s="152" t="s">
        <v>732</v>
      </c>
      <c r="X93" s="168" t="s">
        <v>1144</v>
      </c>
      <c r="Y93" s="168" t="s">
        <v>1156</v>
      </c>
      <c r="Z93" s="218" t="s">
        <v>1150</v>
      </c>
      <c r="AA93" s="169" t="s">
        <v>437</v>
      </c>
      <c r="AB93" s="178">
        <f>IF(AA93=Controles!$D$5,Controles!$E$5,IF(AA93=Controles!$D$6,Controles!$E$6,IF(AA93=Controles!$D$7,Controles!$E$7," ")))</f>
        <v>0.15</v>
      </c>
      <c r="AC93" s="198" t="s">
        <v>460</v>
      </c>
      <c r="AD93" s="68">
        <f>IF(AC93=Controles!$D$8,Controles!$E$8,IF(AC93=Controles!$D$9,Controles!$E$9," "))</f>
        <v>0.15</v>
      </c>
      <c r="AE93" s="68">
        <f t="shared" si="38"/>
        <v>0.3</v>
      </c>
      <c r="AF93" s="169" t="s">
        <v>466</v>
      </c>
      <c r="AG93" s="169" t="s">
        <v>471</v>
      </c>
      <c r="AH93" s="169" t="s">
        <v>489</v>
      </c>
      <c r="AI93" s="100" t="str">
        <f>+IF(AA93=Controles!$D$5,Controles!$N$5,IF(AA93=Controles!$D$6,Controles!$N$6,IF(AA93=Controles!$D$7,Controles!$N$7," ")))</f>
        <v>Probabilidad</v>
      </c>
      <c r="AJ93" s="141">
        <f>IFERROR(IF(AND(AI92=Controles!$N$5,AI93=Controles!$N$5),(AJ92-(+AJ92*AE93)),IF(AI93=Controles!$N$5,(R92-(+R92*AE93)),IF(AI93=Controles!$N$7,AJ92,""))),"")</f>
        <v>42</v>
      </c>
      <c r="AK93" s="141">
        <f>IFERROR(IF(AND(AI92=Controles!$N$7,AI93=Controles!$N$7),(AK92-(+AK92*AE93)),IF(AI93=Controles!$N$7,($S$92-(+$S$92*AE93)),IF(AI93=Controles!$N$5,AK92,""))),"")</f>
        <v>80</v>
      </c>
      <c r="AL93" s="181" t="str">
        <f t="shared" ref="AL93:AL100" si="46">IFERROR(IF(AJ93="","",IF(AJ93&lt;=20,"20",IF(AJ93&lt;=40,"40",IF(AJ93&lt;=60,"60",IF(AJ93&lt;=80,"80","100"))))),"")</f>
        <v>60</v>
      </c>
      <c r="AM93" s="181" t="str">
        <f t="shared" ref="AM93:AM100" si="47">IFERROR(IF(AK93="","",IF(AK93&lt;=20,"20",IF(AK93&lt;=40,"40",IF(AK93&lt;=60,"60",IF(AK93&lt;=80,"80","100"))))),"")</f>
        <v>80</v>
      </c>
      <c r="AN93" s="182">
        <f t="shared" ref="AN93:AN100" si="48">IFERROR(VALUE((AL93&amp;""&amp;AM93))," ")</f>
        <v>6080</v>
      </c>
      <c r="AO93" s="183" t="str">
        <f>IFERROR(VLOOKUP(AN93,'Matriz Calificación'!$C$54:$F$78,2,FALSE),"")</f>
        <v>ALTA (P 60% , I 80%)</v>
      </c>
      <c r="AP93" s="184" t="str">
        <f>IFERROR(VLOOKUP(AO93,'Matriz Calificación'!$D$54:$I$78,4,FALSE)," ")</f>
        <v>REDUCIR</v>
      </c>
      <c r="AQ93" s="246"/>
      <c r="AR93" s="246"/>
      <c r="AS93" s="263"/>
      <c r="AT93" s="268"/>
      <c r="AU93" s="69"/>
      <c r="AV93" s="204"/>
      <c r="AW93" s="204"/>
      <c r="AX93" s="204"/>
      <c r="AY93" s="205"/>
      <c r="AZ93" s="170"/>
      <c r="BA93" s="172"/>
      <c r="BB93" s="172"/>
      <c r="BC93" s="256"/>
      <c r="BD93" s="248"/>
      <c r="BE93" s="172"/>
      <c r="BF93" s="248"/>
    </row>
    <row r="94" spans="2:58" s="173" customFormat="1" ht="61.5" x14ac:dyDescent="0.25">
      <c r="B94" s="250"/>
      <c r="C94" s="253"/>
      <c r="D94" s="255"/>
      <c r="E94" s="256"/>
      <c r="F94" s="258"/>
      <c r="G94" s="255"/>
      <c r="H94" s="248"/>
      <c r="I94" s="266"/>
      <c r="J94" s="259"/>
      <c r="K94" s="185" t="s">
        <v>1142</v>
      </c>
      <c r="L94" s="260"/>
      <c r="M94" s="260"/>
      <c r="N94" s="260"/>
      <c r="O94" s="261"/>
      <c r="P94" s="263"/>
      <c r="Q94" s="260"/>
      <c r="R94" s="264"/>
      <c r="S94" s="264"/>
      <c r="T94" s="264"/>
      <c r="U94" s="269"/>
      <c r="V94" s="263"/>
      <c r="W94" s="152" t="s">
        <v>733</v>
      </c>
      <c r="X94" s="168" t="s">
        <v>1145</v>
      </c>
      <c r="Y94" s="197" t="s">
        <v>1155</v>
      </c>
      <c r="Z94" s="197" t="s">
        <v>1151</v>
      </c>
      <c r="AA94" s="169" t="s">
        <v>437</v>
      </c>
      <c r="AB94" s="178">
        <f>IF(AA94=Controles!$D$5,Controles!$E$5,IF(AA94=Controles!$D$6,Controles!$E$6,IF(AA94=Controles!$D$7,Controles!$E$7," ")))</f>
        <v>0.15</v>
      </c>
      <c r="AC94" s="198" t="s">
        <v>460</v>
      </c>
      <c r="AD94" s="68">
        <f>IF(AC94=Controles!$D$8,Controles!$E$8,IF(AC94=Controles!$D$9,Controles!$E$9," "))</f>
        <v>0.15</v>
      </c>
      <c r="AE94" s="68">
        <f t="shared" si="38"/>
        <v>0.3</v>
      </c>
      <c r="AF94" s="198" t="s">
        <v>464</v>
      </c>
      <c r="AG94" s="169" t="s">
        <v>471</v>
      </c>
      <c r="AH94" s="169" t="s">
        <v>489</v>
      </c>
      <c r="AI94" s="100" t="str">
        <f>+IF(AA94=Controles!$D$5,Controles!$N$5,IF(AA94=Controles!$D$6,Controles!$N$6,IF(AA94=Controles!$D$7,Controles!$N$7," ")))</f>
        <v>Probabilidad</v>
      </c>
      <c r="AJ94" s="141">
        <f>IFERROR(IF(AND(AI93=Controles!$N$5,AI94=Controles!$N$5),(AJ93-(+AJ93*AE94)),IF(AND(AI93=Controles!$N$7,AI94=Controles!$N$5),(AJ92-(+AJ92*AE94)),IF(AI94=Controles!$N$7,AJ93,""))),"")</f>
        <v>29.4</v>
      </c>
      <c r="AK94" s="141">
        <f>IFERROR(IF(AND(AI93=Controles!$N$7,AI94=Controles!$N$7),(AK93-(+AK93*AE94)),IF(AND(AI93=Controles!$N$5,AI94=Controles!$N$7),(AK92-(+AK92*AE94)),IF(AI94=Controles!$N$5,AK93,""))),"")</f>
        <v>80</v>
      </c>
      <c r="AL94" s="181" t="str">
        <f t="shared" si="46"/>
        <v>40</v>
      </c>
      <c r="AM94" s="181" t="str">
        <f t="shared" si="47"/>
        <v>80</v>
      </c>
      <c r="AN94" s="182">
        <f t="shared" si="48"/>
        <v>4080</v>
      </c>
      <c r="AO94" s="183" t="str">
        <f>IFERROR(VLOOKUP(AN94,'Matriz Calificación'!$C$54:$F$78,2,FALSE),"")</f>
        <v>ALTA (P 40% , I 80%)</v>
      </c>
      <c r="AP94" s="184" t="str">
        <f>IFERROR(VLOOKUP(AO94,'Matriz Calificación'!$D$54:$I$78,4,FALSE)," ")</f>
        <v>REDUCIR</v>
      </c>
      <c r="AQ94" s="246"/>
      <c r="AR94" s="246"/>
      <c r="AS94" s="263"/>
      <c r="AT94" s="268"/>
      <c r="AU94" s="69"/>
      <c r="AV94" s="204"/>
      <c r="AW94" s="204"/>
      <c r="AX94" s="204"/>
      <c r="AY94" s="205"/>
      <c r="AZ94" s="170"/>
      <c r="BA94" s="172"/>
      <c r="BB94" s="172"/>
      <c r="BC94" s="256"/>
      <c r="BD94" s="248"/>
      <c r="BE94" s="172"/>
      <c r="BF94" s="248"/>
    </row>
    <row r="95" spans="2:58" s="173" customFormat="1" ht="61.5" x14ac:dyDescent="0.25">
      <c r="B95" s="250"/>
      <c r="C95" s="253"/>
      <c r="D95" s="255"/>
      <c r="E95" s="256"/>
      <c r="F95" s="258"/>
      <c r="G95" s="255"/>
      <c r="H95" s="248"/>
      <c r="I95" s="266"/>
      <c r="J95" s="259"/>
      <c r="K95" s="185"/>
      <c r="L95" s="260"/>
      <c r="M95" s="260"/>
      <c r="N95" s="260"/>
      <c r="O95" s="261"/>
      <c r="P95" s="263"/>
      <c r="Q95" s="260"/>
      <c r="R95" s="264"/>
      <c r="S95" s="264"/>
      <c r="T95" s="264"/>
      <c r="U95" s="269"/>
      <c r="V95" s="263"/>
      <c r="W95" s="152" t="s">
        <v>734</v>
      </c>
      <c r="X95" s="168" t="s">
        <v>1146</v>
      </c>
      <c r="Y95" s="197" t="s">
        <v>1155</v>
      </c>
      <c r="Z95" s="197" t="s">
        <v>1151</v>
      </c>
      <c r="AA95" s="169" t="s">
        <v>437</v>
      </c>
      <c r="AB95" s="178">
        <f>IF(AA95=Controles!$D$5,Controles!$E$5,IF(AA95=Controles!$D$6,Controles!$E$6,IF(AA95=Controles!$D$7,Controles!$E$7," ")))</f>
        <v>0.15</v>
      </c>
      <c r="AC95" s="198" t="s">
        <v>460</v>
      </c>
      <c r="AD95" s="68">
        <f>IF(AC95=Controles!$D$8,Controles!$E$8,IF(AC95=Controles!$D$9,Controles!$E$9," "))</f>
        <v>0.15</v>
      </c>
      <c r="AE95" s="68">
        <f t="shared" si="38"/>
        <v>0.3</v>
      </c>
      <c r="AF95" s="198" t="s">
        <v>464</v>
      </c>
      <c r="AG95" s="169" t="s">
        <v>487</v>
      </c>
      <c r="AH95" s="169" t="s">
        <v>489</v>
      </c>
      <c r="AI95" s="100" t="str">
        <f>+IF(AA95=Controles!$D$5,Controles!$N$5,IF(AA95=Controles!$D$6,Controles!$N$6,IF(AA95=Controles!$D$7,Controles!$N$7," ")))</f>
        <v>Probabilidad</v>
      </c>
      <c r="AJ95" s="141">
        <f>IFERROR(IF(AND(AI94=Controles!$N$5,AI95=Controles!$N$5),(AJ94-(+AJ94*AE95)),IF(AND(AI94=Controles!$N$7,AI95=Controles!$N$5),(AJ93-(+AJ93*AE95)),IF(AI95=Controles!$N$7,AJ94,""))),"")</f>
        <v>20.58</v>
      </c>
      <c r="AK95" s="141">
        <f>IFERROR(IF(AND(AI94=Controles!$N$7,AI95=Controles!$N$7),(AK94-(+AK94*AE95)),IF(AND(AI94=Controles!$N$5,AI95=Controles!$N$7),(AK93-(+AK93*AE95)),IF(AI95=Controles!$N$5,AK94,""))),"")</f>
        <v>80</v>
      </c>
      <c r="AL95" s="181" t="str">
        <f t="shared" si="46"/>
        <v>40</v>
      </c>
      <c r="AM95" s="181" t="str">
        <f t="shared" si="47"/>
        <v>80</v>
      </c>
      <c r="AN95" s="182">
        <f t="shared" si="48"/>
        <v>4080</v>
      </c>
      <c r="AO95" s="183" t="str">
        <f>IFERROR(VLOOKUP(AN95,'Matriz Calificación'!$C$54:$F$78,2,FALSE),"")</f>
        <v>ALTA (P 40% , I 80%)</v>
      </c>
      <c r="AP95" s="184" t="str">
        <f>IFERROR(VLOOKUP(AO95,'Matriz Calificación'!$D$54:$I$78,4,FALSE)," ")</f>
        <v>REDUCIR</v>
      </c>
      <c r="AQ95" s="246"/>
      <c r="AR95" s="246"/>
      <c r="AS95" s="263"/>
      <c r="AT95" s="268"/>
      <c r="AU95" s="69"/>
      <c r="AV95" s="170"/>
      <c r="AW95" s="170"/>
      <c r="AX95" s="170"/>
      <c r="AY95" s="69"/>
      <c r="AZ95" s="170"/>
      <c r="BA95" s="172"/>
      <c r="BB95" s="172"/>
      <c r="BC95" s="256"/>
      <c r="BD95" s="248"/>
      <c r="BE95" s="172"/>
      <c r="BF95" s="248"/>
    </row>
    <row r="96" spans="2:58" s="173" customFormat="1" ht="56.25" customHeight="1" x14ac:dyDescent="0.25">
      <c r="B96" s="250"/>
      <c r="C96" s="253"/>
      <c r="D96" s="255"/>
      <c r="E96" s="256"/>
      <c r="F96" s="258"/>
      <c r="G96" s="255"/>
      <c r="H96" s="248"/>
      <c r="I96" s="266"/>
      <c r="J96" s="259"/>
      <c r="K96" s="185"/>
      <c r="L96" s="260"/>
      <c r="M96" s="260"/>
      <c r="N96" s="260"/>
      <c r="O96" s="261"/>
      <c r="P96" s="263"/>
      <c r="Q96" s="260"/>
      <c r="R96" s="264"/>
      <c r="S96" s="264"/>
      <c r="T96" s="264"/>
      <c r="U96" s="269"/>
      <c r="V96" s="263"/>
      <c r="W96" s="152" t="s">
        <v>735</v>
      </c>
      <c r="X96" s="168" t="s">
        <v>1147</v>
      </c>
      <c r="Y96" s="168" t="s">
        <v>1155</v>
      </c>
      <c r="Z96" s="197" t="s">
        <v>1152</v>
      </c>
      <c r="AA96" s="169" t="s">
        <v>445</v>
      </c>
      <c r="AB96" s="178">
        <f>IF(AA96=Controles!$D$5,Controles!$E$5,IF(AA96=Controles!$D$6,Controles!$E$6,IF(AA96=Controles!$D$7,Controles!$E$7," ")))</f>
        <v>0.1</v>
      </c>
      <c r="AC96" s="198" t="s">
        <v>460</v>
      </c>
      <c r="AD96" s="68">
        <f>IF(AC96=Controles!$D$8,Controles!$E$8,IF(AC96=Controles!$D$9,Controles!$E$9," "))</f>
        <v>0.15</v>
      </c>
      <c r="AE96" s="68">
        <f t="shared" si="38"/>
        <v>0.25</v>
      </c>
      <c r="AF96" s="198" t="s">
        <v>464</v>
      </c>
      <c r="AG96" s="169" t="s">
        <v>487</v>
      </c>
      <c r="AH96" s="169" t="s">
        <v>489</v>
      </c>
      <c r="AI96" s="100" t="str">
        <f>+IF(AA96=Controles!$D$5,Controles!$N$5,IF(AA96=Controles!$D$6,Controles!$N$6,IF(AA96=Controles!$D$7,Controles!$N$7," ")))</f>
        <v>Impacto</v>
      </c>
      <c r="AJ96" s="141">
        <f>IFERROR(IF(AND(AI95=Controles!$N$5,AI96=Controles!$N$5),(AJ95-(+AJ95*AE96)),IF(AND(AI95=Controles!$N$7,AI96=Controles!$N$5),(AJ94-(+AJ94*AE96)),IF(AI96=Controles!$N$7,AJ95,""))),"")</f>
        <v>20.58</v>
      </c>
      <c r="AK96" s="141">
        <f>IFERROR(IF(AND(AI95=Controles!$N$7,AI96=Controles!$N$7),(AK95-(+AK95*AE96)),IF(AND(AI95=Controles!$N$5,AI96=Controles!$N$7),(AK94-(+AK94*AE96)),IF(AI96=Controles!$N$5,AK95,""))),"")</f>
        <v>60</v>
      </c>
      <c r="AL96" s="181" t="str">
        <f t="shared" si="46"/>
        <v>40</v>
      </c>
      <c r="AM96" s="181" t="str">
        <f t="shared" si="47"/>
        <v>60</v>
      </c>
      <c r="AN96" s="182">
        <f t="shared" si="48"/>
        <v>4060</v>
      </c>
      <c r="AO96" s="183" t="str">
        <f>IFERROR(VLOOKUP(AN96,'Matriz Calificación'!$C$54:$F$78,2,FALSE),"")</f>
        <v>MODERADA (P 40% , I 60%)</v>
      </c>
      <c r="AP96" s="184" t="str">
        <f>IFERROR(VLOOKUP(AO96,'Matriz Calificación'!$D$54:$I$78,4,FALSE)," ")</f>
        <v>ACEPTAR</v>
      </c>
      <c r="AQ96" s="246"/>
      <c r="AR96" s="246"/>
      <c r="AS96" s="263"/>
      <c r="AT96" s="268"/>
      <c r="AU96" s="69"/>
      <c r="AV96" s="170"/>
      <c r="AW96" s="170"/>
      <c r="AX96" s="170"/>
      <c r="AY96" s="69"/>
      <c r="AZ96" s="170"/>
      <c r="BA96" s="172"/>
      <c r="BB96" s="172"/>
      <c r="BC96" s="256"/>
      <c r="BD96" s="248"/>
      <c r="BE96" s="172"/>
      <c r="BF96" s="248"/>
    </row>
    <row r="97" spans="2:58" s="173" customFormat="1" ht="56.25" customHeight="1" x14ac:dyDescent="0.25">
      <c r="B97" s="250"/>
      <c r="C97" s="253"/>
      <c r="D97" s="255"/>
      <c r="E97" s="256"/>
      <c r="F97" s="258"/>
      <c r="G97" s="255"/>
      <c r="H97" s="248"/>
      <c r="I97" s="266"/>
      <c r="J97" s="259"/>
      <c r="K97" s="185"/>
      <c r="L97" s="260"/>
      <c r="M97" s="260"/>
      <c r="N97" s="260"/>
      <c r="O97" s="261"/>
      <c r="P97" s="263"/>
      <c r="Q97" s="260"/>
      <c r="R97" s="264"/>
      <c r="S97" s="264"/>
      <c r="T97" s="264"/>
      <c r="U97" s="269"/>
      <c r="V97" s="263"/>
      <c r="W97" s="152" t="s">
        <v>736</v>
      </c>
      <c r="X97" s="168" t="s">
        <v>1148</v>
      </c>
      <c r="Y97" s="168" t="s">
        <v>1154</v>
      </c>
      <c r="Z97" s="168" t="s">
        <v>1153</v>
      </c>
      <c r="AA97" s="169" t="s">
        <v>445</v>
      </c>
      <c r="AB97" s="178">
        <f>IF(AA97=Controles!$D$5,Controles!$E$5,IF(AA97=Controles!$D$6,Controles!$E$6,IF(AA97=Controles!$D$7,Controles!$E$7," ")))</f>
        <v>0.1</v>
      </c>
      <c r="AC97" s="198" t="s">
        <v>460</v>
      </c>
      <c r="AD97" s="68">
        <f>IF(AC97=Controles!$D$8,Controles!$E$8,IF(AC97=Controles!$D$9,Controles!$E$9," "))</f>
        <v>0.15</v>
      </c>
      <c r="AE97" s="68">
        <f t="shared" si="38"/>
        <v>0.25</v>
      </c>
      <c r="AF97" s="198" t="s">
        <v>464</v>
      </c>
      <c r="AG97" s="169" t="s">
        <v>487</v>
      </c>
      <c r="AH97" s="169" t="s">
        <v>489</v>
      </c>
      <c r="AI97" s="100" t="str">
        <f>+IF(AA97=Controles!$D$5,Controles!$N$5,IF(AA97=Controles!$D$6,Controles!$N$6,IF(AA97=Controles!$D$7,Controles!$N$7," ")))</f>
        <v>Impacto</v>
      </c>
      <c r="AJ97" s="141">
        <f>IFERROR(IF(AND(AI96=Controles!$N$5,AI97=Controles!$N$5),(AJ96-(+AJ96*AE97)),IF(AND(AI96=Controles!$N$7,AI97=Controles!$N$5),(AJ95-(+AJ95*AE97)),IF(AI97=Controles!$N$7,AJ96,""))),"")</f>
        <v>20.58</v>
      </c>
      <c r="AK97" s="141">
        <f>IFERROR(IF(AND(AI96=Controles!$N$7,AI97=Controles!$N$7),(AK96-(+AK96*AE97)),IF(AND(AI96=Controles!$N$5,AI97=Controles!$N$7),(AK95-(+AK95*AE97)),IF(AI97=Controles!$N$5,AK96,""))),"")</f>
        <v>45</v>
      </c>
      <c r="AL97" s="181" t="str">
        <f t="shared" si="46"/>
        <v>40</v>
      </c>
      <c r="AM97" s="181" t="str">
        <f t="shared" si="47"/>
        <v>60</v>
      </c>
      <c r="AN97" s="182">
        <f t="shared" si="48"/>
        <v>4060</v>
      </c>
      <c r="AO97" s="183" t="str">
        <f>IFERROR(VLOOKUP(AN97,'Matriz Calificación'!$C$54:$F$78,2,FALSE),"")</f>
        <v>MODERADA (P 40% , I 60%)</v>
      </c>
      <c r="AP97" s="184" t="str">
        <f>IFERROR(VLOOKUP(AO97,'Matriz Calificación'!$D$54:$I$78,4,FALSE)," ")</f>
        <v>ACEPTAR</v>
      </c>
      <c r="AQ97" s="246"/>
      <c r="AR97" s="246"/>
      <c r="AS97" s="263"/>
      <c r="AT97" s="268"/>
      <c r="AU97" s="69"/>
      <c r="AV97" s="170"/>
      <c r="AW97" s="170"/>
      <c r="AX97" s="170"/>
      <c r="AY97" s="69"/>
      <c r="AZ97" s="170"/>
      <c r="BA97" s="172"/>
      <c r="BB97" s="172"/>
      <c r="BC97" s="256"/>
      <c r="BD97" s="248"/>
      <c r="BE97" s="172"/>
      <c r="BF97" s="248"/>
    </row>
    <row r="98" spans="2:58" s="173" customFormat="1" ht="21" customHeight="1" x14ac:dyDescent="0.25">
      <c r="B98" s="250"/>
      <c r="C98" s="253"/>
      <c r="D98" s="255"/>
      <c r="E98" s="256"/>
      <c r="F98" s="258"/>
      <c r="G98" s="255"/>
      <c r="H98" s="248"/>
      <c r="I98" s="266"/>
      <c r="J98" s="259"/>
      <c r="K98" s="185"/>
      <c r="L98" s="260"/>
      <c r="M98" s="260"/>
      <c r="N98" s="260"/>
      <c r="O98" s="261"/>
      <c r="P98" s="263"/>
      <c r="Q98" s="260"/>
      <c r="R98" s="264"/>
      <c r="S98" s="264"/>
      <c r="T98" s="264"/>
      <c r="U98" s="269"/>
      <c r="V98" s="263"/>
      <c r="W98" s="152"/>
      <c r="X98" s="168"/>
      <c r="Y98" s="168"/>
      <c r="Z98" s="168"/>
      <c r="AA98" s="169"/>
      <c r="AB98" s="178" t="str">
        <f>IF(AA98=Controles!$D$5,Controles!$E$5,IF(AA98=Controles!$D$6,Controles!$E$6,IF(AA98=Controles!$D$7,Controles!$E$7," ")))</f>
        <v xml:space="preserve"> </v>
      </c>
      <c r="AC98" s="169"/>
      <c r="AD98" s="68" t="str">
        <f>IF(AC98=Controles!$D$8,Controles!$E$8,IF(AC98=Controles!$D$9,Controles!$E$9," "))</f>
        <v xml:space="preserve"> </v>
      </c>
      <c r="AE98" s="68" t="str">
        <f t="shared" si="38"/>
        <v/>
      </c>
      <c r="AF98" s="169"/>
      <c r="AG98" s="169"/>
      <c r="AH98" s="169"/>
      <c r="AI98" s="100" t="str">
        <f>+IF(AA98=Controles!$D$5,Controles!$N$5,IF(AA98=Controles!$D$6,Controles!$N$6,IF(AA98=Controles!$D$7,Controles!$N$7," ")))</f>
        <v xml:space="preserve"> </v>
      </c>
      <c r="AJ98" s="141" t="str">
        <f>IFERROR(IF(AND(AI97=Controles!$N$5,AI98=Controles!$N$5),(AJ97-(+AJ97*AE98)),IF(AND(AI97=Controles!$N$7,AI98=Controles!$N$5),(AJ96-(+AJ96*AE98)),IF(AI98=Controles!$N$7,AJ97,""))),"")</f>
        <v/>
      </c>
      <c r="AK98" s="141" t="str">
        <f>IFERROR(IF(AND(AI97=Controles!$N$7,AI98=Controles!$N$7),(AK97-(+AK97*AE98)),IF(AND(AI97=Controles!$N$5,AI98=Controles!$N$7),(AK96-(+AK96*AE98)),IF(AI98=Controles!$N$5,AK97,""))),"")</f>
        <v/>
      </c>
      <c r="AL98" s="181" t="str">
        <f t="shared" si="46"/>
        <v/>
      </c>
      <c r="AM98" s="181" t="str">
        <f t="shared" si="47"/>
        <v/>
      </c>
      <c r="AN98" s="182" t="str">
        <f t="shared" si="48"/>
        <v xml:space="preserve"> </v>
      </c>
      <c r="AO98" s="183" t="str">
        <f>IFERROR(VLOOKUP(AN98,'Matriz Calificación'!$C$54:$F$78,2,FALSE),"")</f>
        <v/>
      </c>
      <c r="AP98" s="184" t="str">
        <f>IFERROR(VLOOKUP(AO98,'Matriz Calificación'!$D$54:$I$78,4,FALSE)," ")</f>
        <v xml:space="preserve"> </v>
      </c>
      <c r="AQ98" s="246"/>
      <c r="AR98" s="246"/>
      <c r="AS98" s="263"/>
      <c r="AT98" s="268"/>
      <c r="AU98" s="69"/>
      <c r="AV98" s="168"/>
      <c r="AW98" s="171"/>
      <c r="AX98" s="171"/>
      <c r="AY98" s="69"/>
      <c r="AZ98" s="170"/>
      <c r="BA98" s="172"/>
      <c r="BB98" s="172"/>
      <c r="BC98" s="256"/>
      <c r="BD98" s="248"/>
      <c r="BE98" s="172"/>
      <c r="BF98" s="248"/>
    </row>
    <row r="99" spans="2:58" s="173" customFormat="1" ht="21" customHeight="1" x14ac:dyDescent="0.25">
      <c r="B99" s="250"/>
      <c r="C99" s="253"/>
      <c r="D99" s="255"/>
      <c r="E99" s="256"/>
      <c r="F99" s="258"/>
      <c r="G99" s="255"/>
      <c r="H99" s="248"/>
      <c r="I99" s="266"/>
      <c r="J99" s="259"/>
      <c r="K99" s="185"/>
      <c r="L99" s="260"/>
      <c r="M99" s="260"/>
      <c r="N99" s="260"/>
      <c r="O99" s="261"/>
      <c r="P99" s="263"/>
      <c r="Q99" s="260"/>
      <c r="R99" s="264"/>
      <c r="S99" s="264"/>
      <c r="T99" s="264"/>
      <c r="U99" s="269"/>
      <c r="V99" s="263"/>
      <c r="W99" s="152"/>
      <c r="X99" s="168"/>
      <c r="Y99" s="168"/>
      <c r="Z99" s="168"/>
      <c r="AA99" s="169"/>
      <c r="AB99" s="178" t="str">
        <f>IF(AA99=Controles!$D$5,Controles!$E$5,IF(AA99=Controles!$D$6,Controles!$E$6,IF(AA99=Controles!$D$7,Controles!$E$7," ")))</f>
        <v xml:space="preserve"> </v>
      </c>
      <c r="AC99" s="169"/>
      <c r="AD99" s="68" t="str">
        <f>IF(AC99=Controles!$D$8,Controles!$E$8,IF(AC99=Controles!$D$9,Controles!$E$9," "))</f>
        <v xml:space="preserve"> </v>
      </c>
      <c r="AE99" s="68" t="str">
        <f t="shared" si="38"/>
        <v/>
      </c>
      <c r="AF99" s="169"/>
      <c r="AG99" s="169"/>
      <c r="AH99" s="169"/>
      <c r="AI99" s="100" t="str">
        <f>+IF(AA99=Controles!$D$5,Controles!$N$5,IF(AA99=Controles!$D$6,Controles!$N$6,IF(AA99=Controles!$D$7,Controles!$N$7," ")))</f>
        <v xml:space="preserve"> </v>
      </c>
      <c r="AJ99" s="141" t="str">
        <f>IFERROR(IF(AND(AI98=Controles!$N$5,AI99=Controles!$N$5),(AJ98-(+AJ98*AE99)),IF(AND(AI98=Controles!$N$7,AI99=Controles!$N$5),(AJ97-(+AJ97*AE99)),IF(AI99=Controles!$N$7,AJ98,""))),"")</f>
        <v/>
      </c>
      <c r="AK99" s="141" t="str">
        <f>IFERROR(IF(AND(AI98=Controles!$N$7,AI99=Controles!$N$7),(AK98-(+AK98*AE99)),IF(AND(AI98=Controles!$N$5,AI99=Controles!$N$7),(AK97-(+AK97*AE99)),IF(AI99=Controles!$N$5,AK98,""))),"")</f>
        <v/>
      </c>
      <c r="AL99" s="181" t="str">
        <f t="shared" si="46"/>
        <v/>
      </c>
      <c r="AM99" s="181" t="str">
        <f t="shared" si="47"/>
        <v/>
      </c>
      <c r="AN99" s="182" t="str">
        <f t="shared" si="48"/>
        <v xml:space="preserve"> </v>
      </c>
      <c r="AO99" s="183" t="str">
        <f>IFERROR(VLOOKUP(AN99,'Matriz Calificación'!$C$54:$F$78,2,FALSE),"")</f>
        <v/>
      </c>
      <c r="AP99" s="184" t="str">
        <f>IFERROR(VLOOKUP(AO99,'Matriz Calificación'!$D$54:$I$78,4,FALSE)," ")</f>
        <v xml:space="preserve"> </v>
      </c>
      <c r="AQ99" s="246"/>
      <c r="AR99" s="246"/>
      <c r="AS99" s="263"/>
      <c r="AT99" s="268"/>
      <c r="AU99" s="69"/>
      <c r="AV99" s="168"/>
      <c r="AW99" s="171"/>
      <c r="AX99" s="171"/>
      <c r="AY99" s="69"/>
      <c r="AZ99" s="170"/>
      <c r="BA99" s="172"/>
      <c r="BB99" s="172"/>
      <c r="BC99" s="256"/>
      <c r="BD99" s="248"/>
      <c r="BE99" s="172"/>
      <c r="BF99" s="248"/>
    </row>
    <row r="100" spans="2:58" s="173" customFormat="1" ht="21" customHeight="1" x14ac:dyDescent="0.25">
      <c r="B100" s="251"/>
      <c r="C100" s="254"/>
      <c r="D100" s="255"/>
      <c r="E100" s="256"/>
      <c r="F100" s="258"/>
      <c r="G100" s="255"/>
      <c r="H100" s="248"/>
      <c r="I100" s="267"/>
      <c r="J100" s="259"/>
      <c r="K100" s="185"/>
      <c r="L100" s="260"/>
      <c r="M100" s="260"/>
      <c r="N100" s="260"/>
      <c r="O100" s="262"/>
      <c r="P100" s="263"/>
      <c r="Q100" s="260"/>
      <c r="R100" s="264"/>
      <c r="S100" s="264"/>
      <c r="T100" s="264"/>
      <c r="U100" s="269"/>
      <c r="V100" s="263"/>
      <c r="W100" s="152"/>
      <c r="X100" s="168"/>
      <c r="Y100" s="168"/>
      <c r="Z100" s="168"/>
      <c r="AA100" s="169"/>
      <c r="AB100" s="178" t="str">
        <f>IF(AA100=Controles!$D$5,Controles!$E$5,IF(AA100=Controles!$D$6,Controles!$E$6,IF(AA100=Controles!$D$7,Controles!$E$7," ")))</f>
        <v xml:space="preserve"> </v>
      </c>
      <c r="AC100" s="169"/>
      <c r="AD100" s="68" t="str">
        <f>IF(AC100=Controles!$D$8,Controles!$E$8,IF(AC100=Controles!$D$9,Controles!$E$9," "))</f>
        <v xml:space="preserve"> </v>
      </c>
      <c r="AE100" s="68" t="str">
        <f t="shared" si="38"/>
        <v/>
      </c>
      <c r="AF100" s="169"/>
      <c r="AG100" s="169"/>
      <c r="AH100" s="169"/>
      <c r="AI100" s="100" t="str">
        <f>+IF(AA100=Controles!$D$5,Controles!$N$5,IF(AA100=Controles!$D$6,Controles!$N$6,IF(AA100=Controles!$D$7,Controles!$N$7," ")))</f>
        <v xml:space="preserve"> </v>
      </c>
      <c r="AJ100" s="141" t="str">
        <f>IFERROR(IF(AND(AI99=Controles!$N$5,AI100=Controles!$N$5),(AJ99-(+AJ99*AE100)),IF(AND(AI99=Controles!$N$7,AI100=Controles!$N$5),(AJ98-(+AJ98*AE100)),IF(AI100=Controles!$N$7,AJ99,""))),"")</f>
        <v/>
      </c>
      <c r="AK100" s="141" t="str">
        <f>IFERROR(IF(AND(AI99=Controles!$N$7,AI100=Controles!$N$7),(AK99-(+AK99*AE100)),IF(AND(AI99=Controles!$N$5,AI100=Controles!$N$7),(AK98-(+AK98*AE100)),IF(AI100=Controles!$N$5,AK99,""))),"")</f>
        <v/>
      </c>
      <c r="AL100" s="181" t="str">
        <f t="shared" si="46"/>
        <v/>
      </c>
      <c r="AM100" s="181" t="str">
        <f t="shared" si="47"/>
        <v/>
      </c>
      <c r="AN100" s="182" t="str">
        <f t="shared" si="48"/>
        <v xml:space="preserve"> </v>
      </c>
      <c r="AO100" s="183" t="str">
        <f>IFERROR(VLOOKUP(AN100,'Matriz Calificación'!$C$54:$F$78,2,FALSE),"")</f>
        <v/>
      </c>
      <c r="AP100" s="184" t="str">
        <f>IFERROR(VLOOKUP(AO100,'Matriz Calificación'!$D$54:$I$78,4,FALSE)," ")</f>
        <v xml:space="preserve"> </v>
      </c>
      <c r="AQ100" s="247"/>
      <c r="AR100" s="247"/>
      <c r="AS100" s="263"/>
      <c r="AT100" s="268"/>
      <c r="AU100" s="69"/>
      <c r="AV100" s="168"/>
      <c r="AW100" s="70"/>
      <c r="AX100" s="70"/>
      <c r="AY100" s="69"/>
      <c r="AZ100" s="170"/>
      <c r="BA100" s="172"/>
      <c r="BB100" s="172"/>
      <c r="BC100" s="256"/>
      <c r="BD100" s="248"/>
      <c r="BE100" s="172"/>
      <c r="BF100" s="248"/>
    </row>
    <row r="101" spans="2:58" s="173" customFormat="1" ht="66" x14ac:dyDescent="0.25">
      <c r="B101" s="249" t="s">
        <v>886</v>
      </c>
      <c r="C101" s="252" t="str">
        <f>+IFERROR(VLOOKUP(B101,INF!$A$2:$B$90,2,FALSE)," ")</f>
        <v>Asesorar y apoyar las actividades de diseño, supervisión, montaje y mantenimiento de la infraestructura física existente y nueva, así como la gestión ambiental para el correcto desarrollo de las funciones misionales y actividades de apoyo de la Institución.</v>
      </c>
      <c r="D101" s="249" t="s">
        <v>115</v>
      </c>
      <c r="E101" s="368" t="s">
        <v>664</v>
      </c>
      <c r="F101" s="371" t="s">
        <v>1157</v>
      </c>
      <c r="G101" s="255" t="s">
        <v>826</v>
      </c>
      <c r="H101" s="248" t="s">
        <v>1158</v>
      </c>
      <c r="I101" s="265" t="s">
        <v>1159</v>
      </c>
      <c r="J101" s="259" t="str">
        <f t="shared" ref="J101" si="49">IF(G101&lt;&gt;"",CONCATENATE("Posibilidad de ",G101," por"," ",H101," debido a"," ",I101),"")</f>
        <v>Posibilidad de Efecto dañoso sobre recursos públicos por incumplimiento de normativa interna o externa, afectación en la prestación del servicio por factores externos o internos o posibles peticiones, quejas, reclamos o hallazgos administrativos, disciplinarios o sancionatorio debido a debilidades en la asesoría y apoyo a las actividades de supervisión, montaje y mantenimiento de la infraestructura física existente y nueva
(obra civil, arquitectónica, eléctrica)</v>
      </c>
      <c r="K101" s="185" t="s">
        <v>1160</v>
      </c>
      <c r="L101" s="260" t="s">
        <v>177</v>
      </c>
      <c r="M101" s="260" t="s">
        <v>184</v>
      </c>
      <c r="N101" s="260" t="s">
        <v>209</v>
      </c>
      <c r="O101" s="261">
        <v>240</v>
      </c>
      <c r="P101" s="263" t="str">
        <f>IF(O101="","",IF(O101&lt;=2,Probabilidad!$B$8,IF(O101&lt;=11.999,Probabilidad!$B$7,IF(O101&lt;=48,Probabilidad!$B$6,IF(O101&lt;=239.999,Probabilidad!$B$5,IF(O101&gt;=240,Probabilidad!$B$4,""))))))</f>
        <v>MUY ALTA</v>
      </c>
      <c r="Q101" s="260" t="s">
        <v>92</v>
      </c>
      <c r="R101" s="264">
        <f>IFERROR(VLOOKUP(P101,Probabilidad!$B$4:$C$8,2,FALSE),"")</f>
        <v>100</v>
      </c>
      <c r="S101" s="264">
        <f>IFERROR(VLOOKUP(Q101,Impacto!$B$4:$C$16,2,FALSE),"")</f>
        <v>80</v>
      </c>
      <c r="T101" s="264">
        <f t="shared" ref="T101" si="50">IFERROR(VALUE((R101&amp;""&amp;S101))," ")</f>
        <v>10080</v>
      </c>
      <c r="U101" s="269" t="str">
        <f>IFERROR(VLOOKUP(T101,'Matriz Calificación'!$C$54:$D$78,2,FALSE)," ")</f>
        <v>ALTA (P 100% , I 80%)</v>
      </c>
      <c r="V101" s="263" t="str">
        <f>IFERROR(VLOOKUP(T101,'Matriz Calificación'!$C$54:$F$78,3,FALSE)," ")</f>
        <v>REDUCIR</v>
      </c>
      <c r="W101" s="152" t="s">
        <v>731</v>
      </c>
      <c r="X101" s="168" t="s">
        <v>1162</v>
      </c>
      <c r="Y101" s="168" t="s">
        <v>1156</v>
      </c>
      <c r="Z101" s="168" t="s">
        <v>1165</v>
      </c>
      <c r="AA101" s="169" t="s">
        <v>427</v>
      </c>
      <c r="AB101" s="178">
        <f>IF(AA101=Controles!$D$5,Controles!$E$5,IF(AA101=Controles!$D$6,Controles!$E$6,IF(AA101=Controles!$D$7,Controles!$E$7," ")))</f>
        <v>0.25</v>
      </c>
      <c r="AC101" s="169" t="s">
        <v>460</v>
      </c>
      <c r="AD101" s="68">
        <f>IF(AC101=Controles!$D$8,Controles!$E$8,IF(AC101=Controles!$D$9,Controles!$E$9," "))</f>
        <v>0.15</v>
      </c>
      <c r="AE101" s="68">
        <f t="shared" si="38"/>
        <v>0.4</v>
      </c>
      <c r="AF101" s="169" t="s">
        <v>466</v>
      </c>
      <c r="AG101" s="169" t="s">
        <v>483</v>
      </c>
      <c r="AH101" s="169" t="s">
        <v>489</v>
      </c>
      <c r="AI101" s="100" t="str">
        <f>+IF(AA101=Controles!$D$5,Controles!$N$5,IF(AA101=Controles!$D$6,Controles!$N$6,IF(AA101=Controles!$D$7,Controles!$N$7," ")))</f>
        <v>Probabilidad</v>
      </c>
      <c r="AJ101" s="141">
        <f>IFERROR(IF(AI101=Controles!$N$5,(($R$101-($R$101*AE101))),IF(AI101=Controles!$N$7,$R$101,""))," ")</f>
        <v>60</v>
      </c>
      <c r="AK101" s="141">
        <f>IFERROR(IF(AI101=Controles!$N$7,(($S$101-($S$101*AE101))),IF(AI101=Controles!$N$5,$S$101,""))," ")</f>
        <v>80</v>
      </c>
      <c r="AL101" s="181" t="str">
        <f>IFERROR(IF(AJ101="","",IF(AJ101&lt;=20,"20",IF(AJ101&lt;=40,"40",IF(AJ101&lt;=60,"60",IF(AJ101&lt;=80,"80","100"))))),"")</f>
        <v>60</v>
      </c>
      <c r="AM101" s="181" t="str">
        <f>IFERROR(IF(AK101="","",IF(AK101&lt;=20,"20",IF(AK101&lt;=40,"40",IF(AK101&lt;=60,"60",IF(AK101&lt;=80,"80","100"))))),"")</f>
        <v>80</v>
      </c>
      <c r="AN101" s="182">
        <f>IFERROR(VALUE((AL101&amp;""&amp;AM101))," ")</f>
        <v>6080</v>
      </c>
      <c r="AO101" s="183" t="str">
        <f>IFERROR(VLOOKUP(AN101,'Matriz Calificación'!$C$54:$F$78,2,FALSE),"")</f>
        <v>ALTA (P 60% , I 80%)</v>
      </c>
      <c r="AP101" s="184" t="str">
        <f>IFERROR(VLOOKUP(AO101,'Matriz Calificación'!$D$54:$I$78,4,FALSE)," ")</f>
        <v>REDUCIR</v>
      </c>
      <c r="AQ101" s="245" cm="1">
        <f t="array" ref="AQ101">INDEX(AN101:AN109,COUNT(AN101:AN109))</f>
        <v>2060</v>
      </c>
      <c r="AR101" s="245" t="str">
        <f>IFERROR(VLOOKUP(AQ101,'Matriz Calificación'!$C$54:$F$78,2,FALSE),"")</f>
        <v>MODERADA (P 20% , I 60%)</v>
      </c>
      <c r="AS101" s="263" t="str">
        <f>IFERROR(VLOOKUP(AR101,'Matriz Calificación'!$D$54:$I$78,4,FALSE)," ")</f>
        <v>ACEPTAR</v>
      </c>
      <c r="AT101" s="268" t="str">
        <f>IFERROR(VLOOKUP(AR101,'Matriz Calificación'!$D$54:$I$78,5,FALSE)," ")</f>
        <v>Acciones encaminadas a mantener y fortalecer los controles existentes Requiere Plan de Acción para riesgos de corrupción y para los demás según análisis del proceso.</v>
      </c>
      <c r="AU101" s="69"/>
      <c r="AV101" s="170"/>
      <c r="AW101" s="170"/>
      <c r="AX101" s="170"/>
      <c r="AY101" s="69"/>
      <c r="AZ101" s="170"/>
      <c r="BA101" s="172"/>
      <c r="BB101" s="172"/>
      <c r="BC101" s="256"/>
      <c r="BD101" s="248"/>
      <c r="BE101" s="172"/>
      <c r="BF101" s="248"/>
    </row>
    <row r="102" spans="2:58" s="173" customFormat="1" ht="66" x14ac:dyDescent="0.25">
      <c r="B102" s="250"/>
      <c r="C102" s="253"/>
      <c r="D102" s="250"/>
      <c r="E102" s="369"/>
      <c r="F102" s="372"/>
      <c r="G102" s="255"/>
      <c r="H102" s="248"/>
      <c r="I102" s="266"/>
      <c r="J102" s="259"/>
      <c r="K102" s="185"/>
      <c r="L102" s="260"/>
      <c r="M102" s="260"/>
      <c r="N102" s="260"/>
      <c r="O102" s="261"/>
      <c r="P102" s="263"/>
      <c r="Q102" s="260"/>
      <c r="R102" s="264"/>
      <c r="S102" s="264"/>
      <c r="T102" s="264"/>
      <c r="U102" s="269"/>
      <c r="V102" s="263"/>
      <c r="W102" s="152" t="s">
        <v>732</v>
      </c>
      <c r="X102" s="168" t="s">
        <v>1163</v>
      </c>
      <c r="Y102" s="168" t="s">
        <v>1164</v>
      </c>
      <c r="Z102" s="168" t="s">
        <v>1166</v>
      </c>
      <c r="AA102" s="169" t="s">
        <v>427</v>
      </c>
      <c r="AB102" s="178">
        <f>IF(AA102=Controles!$D$5,Controles!$E$5,IF(AA102=Controles!$D$6,Controles!$E$6,IF(AA102=Controles!$D$7,Controles!$E$7," ")))</f>
        <v>0.25</v>
      </c>
      <c r="AC102" s="169" t="s">
        <v>460</v>
      </c>
      <c r="AD102" s="68">
        <f>IF(AC102=Controles!$D$8,Controles!$E$8,IF(AC102=Controles!$D$9,Controles!$E$9," "))</f>
        <v>0.15</v>
      </c>
      <c r="AE102" s="68">
        <f t="shared" si="38"/>
        <v>0.4</v>
      </c>
      <c r="AF102" s="169" t="s">
        <v>466</v>
      </c>
      <c r="AG102" s="169" t="s">
        <v>469</v>
      </c>
      <c r="AH102" s="169" t="s">
        <v>489</v>
      </c>
      <c r="AI102" s="100" t="str">
        <f>+IF(AA102=Controles!$D$5,Controles!$N$5,IF(AA102=Controles!$D$6,Controles!$N$6,IF(AA102=Controles!$D$7,Controles!$N$7," ")))</f>
        <v>Probabilidad</v>
      </c>
      <c r="AJ102" s="141">
        <f>IFERROR(IF(AND(AI101=Controles!$N$5,AI102=Controles!$N$5),(AJ101-(+AJ101*AE102)),IF(AI102=Controles!$N$5,(R101-(+R101*AE102)),IF(AI102=Controles!$N$7,AJ101,""))),"")</f>
        <v>36</v>
      </c>
      <c r="AK102" s="141">
        <f>IFERROR(IF(AND(AI101=Controles!$N$7,AI102=Controles!$N$7),(AK101-(+AK101*AE102)),IF(AI102=Controles!$N$7,($S$101-(+$S$101*AE102)),IF(AI102=Controles!$N$5,AK101,""))),"")</f>
        <v>80</v>
      </c>
      <c r="AL102" s="181" t="str">
        <f t="shared" ref="AL102:AL109" si="51">IFERROR(IF(AJ102="","",IF(AJ102&lt;=20,"20",IF(AJ102&lt;=40,"40",IF(AJ102&lt;=60,"60",IF(AJ102&lt;=80,"80","100"))))),"")</f>
        <v>40</v>
      </c>
      <c r="AM102" s="181" t="str">
        <f t="shared" ref="AM102:AM109" si="52">IFERROR(IF(AK102="","",IF(AK102&lt;=20,"20",IF(AK102&lt;=40,"40",IF(AK102&lt;=60,"60",IF(AK102&lt;=80,"80","100"))))),"")</f>
        <v>80</v>
      </c>
      <c r="AN102" s="182">
        <f t="shared" ref="AN102:AN109" si="53">IFERROR(VALUE((AL102&amp;""&amp;AM102))," ")</f>
        <v>4080</v>
      </c>
      <c r="AO102" s="183" t="str">
        <f>IFERROR(VLOOKUP(AN102,'Matriz Calificación'!$C$54:$F$78,2,FALSE),"")</f>
        <v>ALTA (P 40% , I 80%)</v>
      </c>
      <c r="AP102" s="184" t="str">
        <f>IFERROR(VLOOKUP(AO102,'Matriz Calificación'!$D$54:$I$78,4,FALSE)," ")</f>
        <v>REDUCIR</v>
      </c>
      <c r="AQ102" s="246"/>
      <c r="AR102" s="246"/>
      <c r="AS102" s="263"/>
      <c r="AT102" s="268"/>
      <c r="AU102" s="69"/>
      <c r="AV102" s="170"/>
      <c r="AW102" s="170"/>
      <c r="AX102" s="170"/>
      <c r="AY102" s="69"/>
      <c r="AZ102" s="170"/>
      <c r="BA102" s="172"/>
      <c r="BB102" s="172"/>
      <c r="BC102" s="256"/>
      <c r="BD102" s="248"/>
      <c r="BE102" s="172"/>
      <c r="BF102" s="248"/>
    </row>
    <row r="103" spans="2:58" s="173" customFormat="1" ht="79.5" customHeight="1" x14ac:dyDescent="0.25">
      <c r="B103" s="250"/>
      <c r="C103" s="253"/>
      <c r="D103" s="250"/>
      <c r="E103" s="369"/>
      <c r="F103" s="372"/>
      <c r="G103" s="255"/>
      <c r="H103" s="248"/>
      <c r="I103" s="266"/>
      <c r="J103" s="259"/>
      <c r="K103" s="185" t="s">
        <v>1140</v>
      </c>
      <c r="L103" s="260"/>
      <c r="M103" s="260"/>
      <c r="N103" s="260"/>
      <c r="O103" s="261"/>
      <c r="P103" s="263"/>
      <c r="Q103" s="260"/>
      <c r="R103" s="264"/>
      <c r="S103" s="264"/>
      <c r="T103" s="264"/>
      <c r="U103" s="269"/>
      <c r="V103" s="263"/>
      <c r="W103" s="152" t="s">
        <v>733</v>
      </c>
      <c r="X103" s="168" t="s">
        <v>1143</v>
      </c>
      <c r="Y103" s="168" t="s">
        <v>1156</v>
      </c>
      <c r="Z103" s="168" t="s">
        <v>1149</v>
      </c>
      <c r="AA103" s="169" t="s">
        <v>427</v>
      </c>
      <c r="AB103" s="178">
        <f>IF(AA103=Controles!$D$5,Controles!$E$5,IF(AA103=Controles!$D$6,Controles!$E$6,IF(AA103=Controles!$D$7,Controles!$E$7," ")))</f>
        <v>0.25</v>
      </c>
      <c r="AC103" s="169" t="s">
        <v>460</v>
      </c>
      <c r="AD103" s="68">
        <f>IF(AC103=Controles!$D$8,Controles!$E$8,IF(AC103=Controles!$D$9,Controles!$E$9," "))</f>
        <v>0.15</v>
      </c>
      <c r="AE103" s="68">
        <f t="shared" si="38"/>
        <v>0.4</v>
      </c>
      <c r="AF103" s="169" t="s">
        <v>464</v>
      </c>
      <c r="AG103" s="169" t="s">
        <v>471</v>
      </c>
      <c r="AH103" s="169" t="s">
        <v>489</v>
      </c>
      <c r="AI103" s="100" t="str">
        <f>+IF(AA103=Controles!$D$5,Controles!$N$5,IF(AA103=Controles!$D$6,Controles!$N$6,IF(AA103=Controles!$D$7,Controles!$N$7," ")))</f>
        <v>Probabilidad</v>
      </c>
      <c r="AJ103" s="141">
        <f>IFERROR(IF(AND(AI102=Controles!$N$5,AI103=Controles!$N$5),(AJ102-(+AJ102*AE103)),IF(AND(AI102=Controles!$N$7,AI103=Controles!$N$5),(AJ101-(+AJ101*AE103)),IF(AI103=Controles!$N$7,AJ102,""))),"")</f>
        <v>21.6</v>
      </c>
      <c r="AK103" s="141">
        <f>IFERROR(IF(AND(AI102=Controles!$N$7,AI103=Controles!$N$7),(AK102-(+AK102*AE103)),IF(AND(AI102=Controles!$N$5,AI103=Controles!$N$7),(AK101-(+AK101*AE103)),IF(AI103=Controles!$N$5,AK102,""))),"")</f>
        <v>80</v>
      </c>
      <c r="AL103" s="181" t="str">
        <f t="shared" si="51"/>
        <v>40</v>
      </c>
      <c r="AM103" s="181" t="str">
        <f t="shared" si="52"/>
        <v>80</v>
      </c>
      <c r="AN103" s="182">
        <f t="shared" si="53"/>
        <v>4080</v>
      </c>
      <c r="AO103" s="183" t="str">
        <f>IFERROR(VLOOKUP(AN103,'Matriz Calificación'!$C$54:$F$78,2,FALSE),"")</f>
        <v>ALTA (P 40% , I 80%)</v>
      </c>
      <c r="AP103" s="184" t="str">
        <f>IFERROR(VLOOKUP(AO103,'Matriz Calificación'!$D$54:$I$78,4,FALSE)," ")</f>
        <v>REDUCIR</v>
      </c>
      <c r="AQ103" s="246"/>
      <c r="AR103" s="246"/>
      <c r="AS103" s="263"/>
      <c r="AT103" s="268"/>
      <c r="AU103" s="69"/>
      <c r="AV103" s="170"/>
      <c r="AW103" s="170"/>
      <c r="AX103" s="170"/>
      <c r="AY103" s="69"/>
      <c r="AZ103" s="170"/>
      <c r="BA103" s="172"/>
      <c r="BB103" s="172"/>
      <c r="BC103" s="256"/>
      <c r="BD103" s="248"/>
      <c r="BE103" s="172"/>
      <c r="BF103" s="248"/>
    </row>
    <row r="104" spans="2:58" s="173" customFormat="1" ht="84.75" customHeight="1" x14ac:dyDescent="0.25">
      <c r="B104" s="250"/>
      <c r="C104" s="253"/>
      <c r="D104" s="250"/>
      <c r="E104" s="369"/>
      <c r="F104" s="372"/>
      <c r="G104" s="255"/>
      <c r="H104" s="248"/>
      <c r="I104" s="266"/>
      <c r="J104" s="259"/>
      <c r="K104" s="185" t="s">
        <v>1161</v>
      </c>
      <c r="L104" s="260"/>
      <c r="M104" s="260"/>
      <c r="N104" s="260"/>
      <c r="O104" s="261"/>
      <c r="P104" s="263"/>
      <c r="Q104" s="260"/>
      <c r="R104" s="264"/>
      <c r="S104" s="264"/>
      <c r="T104" s="264"/>
      <c r="U104" s="269"/>
      <c r="V104" s="263"/>
      <c r="W104" s="152" t="s">
        <v>734</v>
      </c>
      <c r="X104" s="168" t="s">
        <v>1145</v>
      </c>
      <c r="Y104" s="168" t="s">
        <v>1155</v>
      </c>
      <c r="Z104" s="168" t="s">
        <v>1151</v>
      </c>
      <c r="AA104" s="169" t="s">
        <v>437</v>
      </c>
      <c r="AB104" s="178">
        <f>IF(AA104=Controles!$D$5,Controles!$E$5,IF(AA104=Controles!$D$6,Controles!$E$6,IF(AA104=Controles!$D$7,Controles!$E$7," ")))</f>
        <v>0.15</v>
      </c>
      <c r="AC104" s="169" t="s">
        <v>460</v>
      </c>
      <c r="AD104" s="68">
        <f>IF(AC104=Controles!$D$8,Controles!$E$8,IF(AC104=Controles!$D$9,Controles!$E$9," "))</f>
        <v>0.15</v>
      </c>
      <c r="AE104" s="68">
        <f t="shared" si="38"/>
        <v>0.3</v>
      </c>
      <c r="AF104" s="169" t="s">
        <v>464</v>
      </c>
      <c r="AG104" s="169" t="s">
        <v>471</v>
      </c>
      <c r="AH104" s="169" t="s">
        <v>489</v>
      </c>
      <c r="AI104" s="100" t="str">
        <f>+IF(AA104=Controles!$D$5,Controles!$N$5,IF(AA104=Controles!$D$6,Controles!$N$6,IF(AA104=Controles!$D$7,Controles!$N$7," ")))</f>
        <v>Probabilidad</v>
      </c>
      <c r="AJ104" s="141">
        <f>IFERROR(IF(AND(AI103=Controles!$N$5,AI104=Controles!$N$5),(AJ103-(+AJ103*AE104)),IF(AND(AI103=Controles!$N$7,AI104=Controles!$N$5),(AJ102-(+AJ102*AE104)),IF(AI104=Controles!$N$7,AJ103,""))),"")</f>
        <v>15.120000000000001</v>
      </c>
      <c r="AK104" s="141">
        <f>IFERROR(IF(AND(AI103=Controles!$N$7,AI104=Controles!$N$7),(AK103-(+AK103*AE104)),IF(AND(AI103=Controles!$N$5,AI104=Controles!$N$7),(AK102-(+AK102*AE104)),IF(AI104=Controles!$N$5,AK103,""))),"")</f>
        <v>80</v>
      </c>
      <c r="AL104" s="181" t="str">
        <f t="shared" si="51"/>
        <v>20</v>
      </c>
      <c r="AM104" s="181" t="str">
        <f t="shared" si="52"/>
        <v>80</v>
      </c>
      <c r="AN104" s="182">
        <f t="shared" si="53"/>
        <v>2080</v>
      </c>
      <c r="AO104" s="183" t="str">
        <f>IFERROR(VLOOKUP(AN104,'Matriz Calificación'!$C$54:$F$78,2,FALSE),"")</f>
        <v>ALTA (P 20% , I 80%)</v>
      </c>
      <c r="AP104" s="184" t="str">
        <f>IFERROR(VLOOKUP(AO104,'Matriz Calificación'!$D$54:$I$78,4,FALSE)," ")</f>
        <v>REDUCIR</v>
      </c>
      <c r="AQ104" s="246"/>
      <c r="AR104" s="246"/>
      <c r="AS104" s="263"/>
      <c r="AT104" s="268"/>
      <c r="AU104" s="69"/>
      <c r="AV104" s="170"/>
      <c r="AW104" s="170"/>
      <c r="AX104" s="170"/>
      <c r="AY104" s="69"/>
      <c r="AZ104" s="170"/>
      <c r="BA104" s="172"/>
      <c r="BB104" s="172"/>
      <c r="BC104" s="256"/>
      <c r="BD104" s="248"/>
      <c r="BE104" s="172"/>
      <c r="BF104" s="248"/>
    </row>
    <row r="105" spans="2:58" s="173" customFormat="1" ht="108.75" customHeight="1" x14ac:dyDescent="0.25">
      <c r="B105" s="250"/>
      <c r="C105" s="253"/>
      <c r="D105" s="250"/>
      <c r="E105" s="369"/>
      <c r="F105" s="372"/>
      <c r="G105" s="255"/>
      <c r="H105" s="248"/>
      <c r="I105" s="266"/>
      <c r="J105" s="259"/>
      <c r="K105" s="185"/>
      <c r="L105" s="260"/>
      <c r="M105" s="260"/>
      <c r="N105" s="260"/>
      <c r="O105" s="261"/>
      <c r="P105" s="263"/>
      <c r="Q105" s="260"/>
      <c r="R105" s="264"/>
      <c r="S105" s="264"/>
      <c r="T105" s="264"/>
      <c r="U105" s="269"/>
      <c r="V105" s="263"/>
      <c r="W105" s="152" t="s">
        <v>735</v>
      </c>
      <c r="X105" s="168" t="s">
        <v>1148</v>
      </c>
      <c r="Y105" s="168" t="s">
        <v>1154</v>
      </c>
      <c r="Z105" s="168" t="s">
        <v>1153</v>
      </c>
      <c r="AA105" s="169" t="s">
        <v>445</v>
      </c>
      <c r="AB105" s="178">
        <f>IF(AA105=Controles!$D$5,Controles!$E$5,IF(AA105=Controles!$D$6,Controles!$E$6,IF(AA105=Controles!$D$7,Controles!$E$7," ")))</f>
        <v>0.1</v>
      </c>
      <c r="AC105" s="169" t="s">
        <v>460</v>
      </c>
      <c r="AD105" s="68">
        <f>IF(AC105=Controles!$D$8,Controles!$E$8,IF(AC105=Controles!$D$9,Controles!$E$9," "))</f>
        <v>0.15</v>
      </c>
      <c r="AE105" s="68">
        <f t="shared" si="38"/>
        <v>0.25</v>
      </c>
      <c r="AF105" s="169" t="s">
        <v>464</v>
      </c>
      <c r="AG105" s="169" t="s">
        <v>487</v>
      </c>
      <c r="AH105" s="169" t="s">
        <v>489</v>
      </c>
      <c r="AI105" s="100" t="str">
        <f>+IF(AA105=Controles!$D$5,Controles!$N$5,IF(AA105=Controles!$D$6,Controles!$N$6,IF(AA105=Controles!$D$7,Controles!$N$7," ")))</f>
        <v>Impacto</v>
      </c>
      <c r="AJ105" s="141">
        <f>IFERROR(IF(AND(AI104=Controles!$N$5,AI105=Controles!$N$5),(AJ104-(+AJ104*AE105)),IF(AND(AI104=Controles!$N$7,AI105=Controles!$N$5),(AJ103-(+AJ103*AE105)),IF(AI105=Controles!$N$7,AJ104,""))),"")</f>
        <v>15.120000000000001</v>
      </c>
      <c r="AK105" s="141">
        <f>IFERROR(IF(AND(AI104=Controles!$N$7,AI105=Controles!$N$7),(AK104-(+AK104*AE105)),IF(AND(AI104=Controles!$N$5,AI105=Controles!$N$7),(AK103-(+AK103*AE105)),IF(AI105=Controles!$N$5,AK104,""))),"")</f>
        <v>60</v>
      </c>
      <c r="AL105" s="181" t="str">
        <f t="shared" si="51"/>
        <v>20</v>
      </c>
      <c r="AM105" s="181" t="str">
        <f t="shared" si="52"/>
        <v>60</v>
      </c>
      <c r="AN105" s="182">
        <f t="shared" si="53"/>
        <v>2060</v>
      </c>
      <c r="AO105" s="183" t="str">
        <f>IFERROR(VLOOKUP(AN105,'Matriz Calificación'!$C$54:$F$78,2,FALSE),"")</f>
        <v>MODERADA (P 20% , I 60%)</v>
      </c>
      <c r="AP105" s="184" t="str">
        <f>IFERROR(VLOOKUP(AO105,'Matriz Calificación'!$D$54:$I$78,4,FALSE)," ")</f>
        <v>ACEPTAR</v>
      </c>
      <c r="AQ105" s="246"/>
      <c r="AR105" s="246"/>
      <c r="AS105" s="263"/>
      <c r="AT105" s="268"/>
      <c r="AU105" s="69"/>
      <c r="AV105" s="170"/>
      <c r="AW105" s="170"/>
      <c r="AX105" s="170"/>
      <c r="AY105" s="69"/>
      <c r="AZ105" s="170"/>
      <c r="BA105" s="172"/>
      <c r="BB105" s="172"/>
      <c r="BC105" s="256"/>
      <c r="BD105" s="248"/>
      <c r="BE105" s="172"/>
      <c r="BF105" s="248"/>
    </row>
    <row r="106" spans="2:58" s="173" customFormat="1" ht="21" customHeight="1" x14ac:dyDescent="0.25">
      <c r="B106" s="250"/>
      <c r="C106" s="253"/>
      <c r="D106" s="250"/>
      <c r="E106" s="369"/>
      <c r="F106" s="372"/>
      <c r="G106" s="255"/>
      <c r="H106" s="248"/>
      <c r="I106" s="266"/>
      <c r="J106" s="259"/>
      <c r="K106" s="185"/>
      <c r="L106" s="260"/>
      <c r="M106" s="260"/>
      <c r="N106" s="260"/>
      <c r="O106" s="261"/>
      <c r="P106" s="263"/>
      <c r="Q106" s="260"/>
      <c r="R106" s="264"/>
      <c r="S106" s="264"/>
      <c r="T106" s="264"/>
      <c r="U106" s="269"/>
      <c r="V106" s="263"/>
      <c r="W106" s="152"/>
      <c r="X106" s="168"/>
      <c r="Y106" s="168"/>
      <c r="Z106" s="168"/>
      <c r="AA106" s="169"/>
      <c r="AB106" s="178" t="str">
        <f>IF(AA106=Controles!$D$5,Controles!$E$5,IF(AA106=Controles!$D$6,Controles!$E$6,IF(AA106=Controles!$D$7,Controles!$E$7," ")))</f>
        <v xml:space="preserve"> </v>
      </c>
      <c r="AC106" s="169"/>
      <c r="AD106" s="68" t="str">
        <f>IF(AC106=Controles!$D$8,Controles!$E$8,IF(AC106=Controles!$D$9,Controles!$E$9," "))</f>
        <v xml:space="preserve"> </v>
      </c>
      <c r="AE106" s="68" t="str">
        <f t="shared" si="38"/>
        <v/>
      </c>
      <c r="AF106" s="169"/>
      <c r="AG106" s="169"/>
      <c r="AH106" s="169"/>
      <c r="AI106" s="100" t="str">
        <f>+IF(AA106=Controles!$D$5,Controles!$N$5,IF(AA106=Controles!$D$6,Controles!$N$6,IF(AA106=Controles!$D$7,Controles!$N$7," ")))</f>
        <v xml:space="preserve"> </v>
      </c>
      <c r="AJ106" s="141" t="str">
        <f>IFERROR(IF(AND(AI105=Controles!$N$5,AI106=Controles!$N$5),(AJ105-(+AJ105*AE106)),IF(AND(AI105=Controles!$N$7,AI106=Controles!$N$5),(AJ104-(+AJ104*AE106)),IF(AI106=Controles!$N$7,AJ105,""))),"")</f>
        <v/>
      </c>
      <c r="AK106" s="141" t="str">
        <f>IFERROR(IF(AND(AI105=Controles!$N$7,AI106=Controles!$N$7),(AK105-(+AK105*AE106)),IF(AND(AI105=Controles!$N$5,AI106=Controles!$N$7),(AK104-(+AK104*AE106)),IF(AI106=Controles!$N$5,AK105,""))),"")</f>
        <v/>
      </c>
      <c r="AL106" s="181" t="str">
        <f t="shared" si="51"/>
        <v/>
      </c>
      <c r="AM106" s="181" t="str">
        <f t="shared" si="52"/>
        <v/>
      </c>
      <c r="AN106" s="182" t="str">
        <f t="shared" si="53"/>
        <v xml:space="preserve"> </v>
      </c>
      <c r="AO106" s="183" t="str">
        <f>IFERROR(VLOOKUP(AN106,'Matriz Calificación'!$C$54:$F$78,2,FALSE),"")</f>
        <v/>
      </c>
      <c r="AP106" s="184" t="str">
        <f>IFERROR(VLOOKUP(AO106,'Matriz Calificación'!$D$54:$I$78,4,FALSE)," ")</f>
        <v xml:space="preserve"> </v>
      </c>
      <c r="AQ106" s="246"/>
      <c r="AR106" s="246"/>
      <c r="AS106" s="263"/>
      <c r="AT106" s="268"/>
      <c r="AU106" s="69"/>
      <c r="AV106" s="170"/>
      <c r="AW106" s="170"/>
      <c r="AX106" s="170"/>
      <c r="AY106" s="69"/>
      <c r="AZ106" s="170"/>
      <c r="BA106" s="172"/>
      <c r="BB106" s="172"/>
      <c r="BC106" s="256"/>
      <c r="BD106" s="248"/>
      <c r="BE106" s="172"/>
      <c r="BF106" s="248"/>
    </row>
    <row r="107" spans="2:58" s="173" customFormat="1" ht="21" customHeight="1" x14ac:dyDescent="0.25">
      <c r="B107" s="250"/>
      <c r="C107" s="253"/>
      <c r="D107" s="250"/>
      <c r="E107" s="369"/>
      <c r="F107" s="372"/>
      <c r="G107" s="255"/>
      <c r="H107" s="248"/>
      <c r="I107" s="266"/>
      <c r="J107" s="259"/>
      <c r="K107" s="185"/>
      <c r="L107" s="260"/>
      <c r="M107" s="260"/>
      <c r="N107" s="260"/>
      <c r="O107" s="261"/>
      <c r="P107" s="263"/>
      <c r="Q107" s="260"/>
      <c r="R107" s="264"/>
      <c r="S107" s="264"/>
      <c r="T107" s="264"/>
      <c r="U107" s="269"/>
      <c r="V107" s="263"/>
      <c r="W107" s="152"/>
      <c r="X107" s="168"/>
      <c r="Y107" s="168"/>
      <c r="Z107" s="168"/>
      <c r="AA107" s="169"/>
      <c r="AB107" s="178" t="str">
        <f>IF(AA107=Controles!$D$5,Controles!$E$5,IF(AA107=Controles!$D$6,Controles!$E$6,IF(AA107=Controles!$D$7,Controles!$E$7," ")))</f>
        <v xml:space="preserve"> </v>
      </c>
      <c r="AC107" s="169"/>
      <c r="AD107" s="68" t="str">
        <f>IF(AC107=Controles!$D$8,Controles!$E$8,IF(AC107=Controles!$D$9,Controles!$E$9," "))</f>
        <v xml:space="preserve"> </v>
      </c>
      <c r="AE107" s="68" t="str">
        <f t="shared" si="38"/>
        <v/>
      </c>
      <c r="AF107" s="169"/>
      <c r="AG107" s="169"/>
      <c r="AH107" s="169"/>
      <c r="AI107" s="100" t="str">
        <f>+IF(AA107=Controles!$D$5,Controles!$N$5,IF(AA107=Controles!$D$6,Controles!$N$6,IF(AA107=Controles!$D$7,Controles!$N$7," ")))</f>
        <v xml:space="preserve"> </v>
      </c>
      <c r="AJ107" s="141" t="str">
        <f>IFERROR(IF(AND(AI106=Controles!$N$5,AI107=Controles!$N$5),(AJ106-(+AJ106*AE107)),IF(AND(AI106=Controles!$N$7,AI107=Controles!$N$5),(AJ105-(+AJ105*AE107)),IF(AI107=Controles!$N$7,AJ106,""))),"")</f>
        <v/>
      </c>
      <c r="AK107" s="141" t="str">
        <f>IFERROR(IF(AND(AI106=Controles!$N$7,AI107=Controles!$N$7),(AK106-(+AK106*AE107)),IF(AND(AI106=Controles!$N$5,AI107=Controles!$N$7),(AK105-(+AK105*AE107)),IF(AI107=Controles!$N$5,AK106,""))),"")</f>
        <v/>
      </c>
      <c r="AL107" s="181" t="str">
        <f t="shared" si="51"/>
        <v/>
      </c>
      <c r="AM107" s="181" t="str">
        <f t="shared" si="52"/>
        <v/>
      </c>
      <c r="AN107" s="182" t="str">
        <f t="shared" si="53"/>
        <v xml:space="preserve"> </v>
      </c>
      <c r="AO107" s="183" t="str">
        <f>IFERROR(VLOOKUP(AN107,'Matriz Calificación'!$C$54:$F$78,2,FALSE),"")</f>
        <v/>
      </c>
      <c r="AP107" s="184" t="str">
        <f>IFERROR(VLOOKUP(AO107,'Matriz Calificación'!$D$54:$I$78,4,FALSE)," ")</f>
        <v xml:space="preserve"> </v>
      </c>
      <c r="AQ107" s="246"/>
      <c r="AR107" s="246"/>
      <c r="AS107" s="263"/>
      <c r="AT107" s="268"/>
      <c r="AU107" s="69"/>
      <c r="AV107" s="168"/>
      <c r="AW107" s="171"/>
      <c r="AX107" s="171"/>
      <c r="AY107" s="69"/>
      <c r="AZ107" s="170"/>
      <c r="BA107" s="172"/>
      <c r="BB107" s="172"/>
      <c r="BC107" s="256"/>
      <c r="BD107" s="248"/>
      <c r="BE107" s="172"/>
      <c r="BF107" s="248"/>
    </row>
    <row r="108" spans="2:58" s="173" customFormat="1" ht="21" customHeight="1" x14ac:dyDescent="0.25">
      <c r="B108" s="250"/>
      <c r="C108" s="253"/>
      <c r="D108" s="250"/>
      <c r="E108" s="369"/>
      <c r="F108" s="372"/>
      <c r="G108" s="255"/>
      <c r="H108" s="248"/>
      <c r="I108" s="266"/>
      <c r="J108" s="259"/>
      <c r="K108" s="185"/>
      <c r="L108" s="260"/>
      <c r="M108" s="260"/>
      <c r="N108" s="260"/>
      <c r="O108" s="261"/>
      <c r="P108" s="263"/>
      <c r="Q108" s="260"/>
      <c r="R108" s="264"/>
      <c r="S108" s="264"/>
      <c r="T108" s="264"/>
      <c r="U108" s="269"/>
      <c r="V108" s="263"/>
      <c r="W108" s="152"/>
      <c r="X108" s="168"/>
      <c r="Y108" s="168"/>
      <c r="Z108" s="168"/>
      <c r="AA108" s="169"/>
      <c r="AB108" s="178" t="str">
        <f>IF(AA108=Controles!$D$5,Controles!$E$5,IF(AA108=Controles!$D$6,Controles!$E$6,IF(AA108=Controles!$D$7,Controles!$E$7," ")))</f>
        <v xml:space="preserve"> </v>
      </c>
      <c r="AC108" s="169"/>
      <c r="AD108" s="68" t="str">
        <f>IF(AC108=Controles!$D$8,Controles!$E$8,IF(AC108=Controles!$D$9,Controles!$E$9," "))</f>
        <v xml:space="preserve"> </v>
      </c>
      <c r="AE108" s="68" t="str">
        <f t="shared" si="38"/>
        <v/>
      </c>
      <c r="AF108" s="169"/>
      <c r="AG108" s="169"/>
      <c r="AH108" s="169"/>
      <c r="AI108" s="100" t="str">
        <f>+IF(AA108=Controles!$D$5,Controles!$N$5,IF(AA108=Controles!$D$6,Controles!$N$6,IF(AA108=Controles!$D$7,Controles!$N$7," ")))</f>
        <v xml:space="preserve"> </v>
      </c>
      <c r="AJ108" s="141" t="str">
        <f>IFERROR(IF(AND(AI107=Controles!$N$5,AI108=Controles!$N$5),(AJ107-(+AJ107*AE108)),IF(AND(AI107=Controles!$N$7,AI108=Controles!$N$5),(AJ106-(+AJ106*AE108)),IF(AI108=Controles!$N$7,AJ107,""))),"")</f>
        <v/>
      </c>
      <c r="AK108" s="141" t="str">
        <f>IFERROR(IF(AND(AI107=Controles!$N$7,AI108=Controles!$N$7),(AK107-(+AK107*AE108)),IF(AND(AI107=Controles!$N$5,AI108=Controles!$N$7),(AK106-(+AK106*AE108)),IF(AI108=Controles!$N$5,AK107,""))),"")</f>
        <v/>
      </c>
      <c r="AL108" s="181" t="str">
        <f t="shared" si="51"/>
        <v/>
      </c>
      <c r="AM108" s="181" t="str">
        <f t="shared" si="52"/>
        <v/>
      </c>
      <c r="AN108" s="182" t="str">
        <f t="shared" si="53"/>
        <v xml:space="preserve"> </v>
      </c>
      <c r="AO108" s="183" t="str">
        <f>IFERROR(VLOOKUP(AN108,'Matriz Calificación'!$C$54:$F$78,2,FALSE),"")</f>
        <v/>
      </c>
      <c r="AP108" s="184" t="str">
        <f>IFERROR(VLOOKUP(AO108,'Matriz Calificación'!$D$54:$I$78,4,FALSE)," ")</f>
        <v xml:space="preserve"> </v>
      </c>
      <c r="AQ108" s="246"/>
      <c r="AR108" s="246"/>
      <c r="AS108" s="263"/>
      <c r="AT108" s="268"/>
      <c r="AU108" s="69"/>
      <c r="AV108" s="168"/>
      <c r="AW108" s="171"/>
      <c r="AX108" s="171"/>
      <c r="AY108" s="69"/>
      <c r="AZ108" s="170"/>
      <c r="BA108" s="172"/>
      <c r="BB108" s="172"/>
      <c r="BC108" s="256"/>
      <c r="BD108" s="248"/>
      <c r="BE108" s="172"/>
      <c r="BF108" s="248"/>
    </row>
    <row r="109" spans="2:58" s="173" customFormat="1" ht="21" customHeight="1" x14ac:dyDescent="0.25">
      <c r="B109" s="251"/>
      <c r="C109" s="254"/>
      <c r="D109" s="251"/>
      <c r="E109" s="370"/>
      <c r="F109" s="373"/>
      <c r="G109" s="255"/>
      <c r="H109" s="248"/>
      <c r="I109" s="267"/>
      <c r="J109" s="259"/>
      <c r="K109" s="185"/>
      <c r="L109" s="260"/>
      <c r="M109" s="260"/>
      <c r="N109" s="260"/>
      <c r="O109" s="262"/>
      <c r="P109" s="263"/>
      <c r="Q109" s="260"/>
      <c r="R109" s="264"/>
      <c r="S109" s="264"/>
      <c r="T109" s="264"/>
      <c r="U109" s="269"/>
      <c r="V109" s="263"/>
      <c r="W109" s="152"/>
      <c r="X109" s="168"/>
      <c r="Y109" s="168"/>
      <c r="Z109" s="168"/>
      <c r="AA109" s="169"/>
      <c r="AB109" s="178" t="str">
        <f>IF(AA109=Controles!$D$5,Controles!$E$5,IF(AA109=Controles!$D$6,Controles!$E$6,IF(AA109=Controles!$D$7,Controles!$E$7," ")))</f>
        <v xml:space="preserve"> </v>
      </c>
      <c r="AC109" s="169"/>
      <c r="AD109" s="68" t="str">
        <f>IF(AC109=Controles!$D$8,Controles!$E$8,IF(AC109=Controles!$D$9,Controles!$E$9," "))</f>
        <v xml:space="preserve"> </v>
      </c>
      <c r="AE109" s="68" t="str">
        <f t="shared" si="38"/>
        <v/>
      </c>
      <c r="AF109" s="169"/>
      <c r="AG109" s="169"/>
      <c r="AH109" s="169"/>
      <c r="AI109" s="100" t="str">
        <f>+IF(AA109=Controles!$D$5,Controles!$N$5,IF(AA109=Controles!$D$6,Controles!$N$6,IF(AA109=Controles!$D$7,Controles!$N$7," ")))</f>
        <v xml:space="preserve"> </v>
      </c>
      <c r="AJ109" s="141" t="str">
        <f>IFERROR(IF(AND(AI108=Controles!$N$5,AI109=Controles!$N$5),(AJ108-(+AJ108*AE109)),IF(AND(AI108=Controles!$N$7,AI109=Controles!$N$5),(AJ107-(+AJ107*AE109)),IF(AI109=Controles!$N$7,AJ108,""))),"")</f>
        <v/>
      </c>
      <c r="AK109" s="141" t="str">
        <f>IFERROR(IF(AND(AI108=Controles!$N$7,AI109=Controles!$N$7),(AK108-(+AK108*AE109)),IF(AND(AI108=Controles!$N$5,AI109=Controles!$N$7),(AK107-(+AK107*AE109)),IF(AI109=Controles!$N$5,AK108,""))),"")</f>
        <v/>
      </c>
      <c r="AL109" s="181" t="str">
        <f t="shared" si="51"/>
        <v/>
      </c>
      <c r="AM109" s="181" t="str">
        <f t="shared" si="52"/>
        <v/>
      </c>
      <c r="AN109" s="182" t="str">
        <f t="shared" si="53"/>
        <v xml:space="preserve"> </v>
      </c>
      <c r="AO109" s="183" t="str">
        <f>IFERROR(VLOOKUP(AN109,'Matriz Calificación'!$C$54:$F$78,2,FALSE),"")</f>
        <v/>
      </c>
      <c r="AP109" s="184" t="str">
        <f>IFERROR(VLOOKUP(AO109,'Matriz Calificación'!$D$54:$I$78,4,FALSE)," ")</f>
        <v xml:space="preserve"> </v>
      </c>
      <c r="AQ109" s="247"/>
      <c r="AR109" s="247"/>
      <c r="AS109" s="263"/>
      <c r="AT109" s="268"/>
      <c r="AU109" s="69"/>
      <c r="AV109" s="168"/>
      <c r="AW109" s="70"/>
      <c r="AX109" s="70"/>
      <c r="AY109" s="69"/>
      <c r="AZ109" s="170"/>
      <c r="BA109" s="172"/>
      <c r="BB109" s="172"/>
      <c r="BC109" s="256"/>
      <c r="BD109" s="248"/>
      <c r="BE109" s="172"/>
      <c r="BF109" s="248"/>
    </row>
    <row r="110" spans="2:58" s="173" customFormat="1" ht="68.25" customHeight="1" x14ac:dyDescent="0.25">
      <c r="B110" s="249" t="s">
        <v>597</v>
      </c>
      <c r="C110" s="252" t="str">
        <f>+IFERROR(VLOOKUP(B110,INF!$A$2:$B$90,2,FALSE)," ")</f>
        <v>Garantizar las condiciones de infraestructura y mantenimiento físico; seguridad; transporte y movilidad y ambientales en las instalaciones de la Universidad, que permitan el correcto desarrollo de las funciones misionales y actividades de apoyo de la Institución.</v>
      </c>
      <c r="D110" s="255" t="s">
        <v>115</v>
      </c>
      <c r="E110" s="256" t="s">
        <v>665</v>
      </c>
      <c r="F110" s="257" t="s">
        <v>1167</v>
      </c>
      <c r="G110" s="255" t="s">
        <v>825</v>
      </c>
      <c r="H110" s="365" t="s">
        <v>1168</v>
      </c>
      <c r="I110" s="265" t="s">
        <v>1169</v>
      </c>
      <c r="J110" s="259" t="str">
        <f t="shared" ref="J110" si="54">IF(G110&lt;&gt;"",CONCATENATE("Posibilidad de ",G110," por"," ",H110," debido a"," ",I110),"")</f>
        <v xml:space="preserve">Posibilidad de Efecto dañoso sobre bienes públicos por retrasos en la ejecución y finalización de la obra, interrupción de las actividades académico administrativas, incumplimiento de normativa interna o externa, hallazgos administrativos, disciplinarios, sancionatorios, fiscales o penales, debido a inadecuada gestión de los proyectos de construcción, adecuación o remodelación de espacios físicos de las sedes y campus central </v>
      </c>
      <c r="K110" s="185" t="s">
        <v>1140</v>
      </c>
      <c r="L110" s="260" t="s">
        <v>167</v>
      </c>
      <c r="M110" s="260" t="s">
        <v>184</v>
      </c>
      <c r="N110" s="260" t="s">
        <v>209</v>
      </c>
      <c r="O110" s="261">
        <v>280</v>
      </c>
      <c r="P110" s="263" t="str">
        <f>IF(O110="","",IF(O110&lt;=2,Probabilidad!$B$8,IF(O110&lt;=11.999,Probabilidad!$B$7,IF(O110&lt;=48,Probabilidad!$B$6,IF(O110&lt;=239.999,Probabilidad!$B$5,IF(O110&gt;=240,Probabilidad!$B$4,""))))))</f>
        <v>MUY ALTA</v>
      </c>
      <c r="Q110" s="260" t="s">
        <v>380</v>
      </c>
      <c r="R110" s="264">
        <f>IFERROR(VLOOKUP(P110,Probabilidad!$B$4:$C$8,2,FALSE),"")</f>
        <v>100</v>
      </c>
      <c r="S110" s="264">
        <f>IFERROR(VLOOKUP(Q110,Impacto!$B$4:$C$16,2,FALSE),"")</f>
        <v>100</v>
      </c>
      <c r="T110" s="264">
        <f t="shared" ref="T110" si="55">IFERROR(VALUE((R110&amp;""&amp;S110))," ")</f>
        <v>100100</v>
      </c>
      <c r="U110" s="269" t="str">
        <f>IFERROR(VLOOKUP(T110,'Matriz Calificación'!$C$54:$D$78,2,FALSE)," ")</f>
        <v>EXTREMA (P 100% , I 100%)</v>
      </c>
      <c r="V110" s="263" t="str">
        <f>IFERROR(VLOOKUP(T110,'Matriz Calificación'!$C$54:$F$78,3,FALSE)," ")</f>
        <v>EVITAR O REDUCIR</v>
      </c>
      <c r="W110" s="152" t="s">
        <v>731</v>
      </c>
      <c r="X110" s="168" t="s">
        <v>1143</v>
      </c>
      <c r="Y110" s="216" t="s">
        <v>1156</v>
      </c>
      <c r="Z110" s="216" t="s">
        <v>1149</v>
      </c>
      <c r="AA110" s="217" t="s">
        <v>427</v>
      </c>
      <c r="AB110" s="178">
        <f>IF(AA110=Controles!$D$5,Controles!$E$5,IF(AA110=Controles!$D$6,Controles!$E$6,IF(AA110=Controles!$D$7,Controles!$E$7," ")))</f>
        <v>0.25</v>
      </c>
      <c r="AC110" s="169" t="s">
        <v>460</v>
      </c>
      <c r="AD110" s="68">
        <f>IF(AC110=Controles!$D$8,Controles!$E$8,IF(AC110=Controles!$D$9,Controles!$E$9," "))</f>
        <v>0.15</v>
      </c>
      <c r="AE110" s="68">
        <f t="shared" si="38"/>
        <v>0.4</v>
      </c>
      <c r="AF110" s="169" t="s">
        <v>464</v>
      </c>
      <c r="AG110" s="169" t="s">
        <v>471</v>
      </c>
      <c r="AH110" s="169" t="s">
        <v>489</v>
      </c>
      <c r="AI110" s="100" t="str">
        <f>+IF(AA110=Controles!$D$5,Controles!$N$5,IF(AA110=Controles!$D$6,Controles!$N$6,IF(AA110=Controles!$D$7,Controles!$N$7," ")))</f>
        <v>Probabilidad</v>
      </c>
      <c r="AJ110" s="141">
        <f>IFERROR(IF(AI110=Controles!$N$5,(($R$110-($R$110*AE110))),IF(AI110=Controles!$N$7,$R$110,""))," ")</f>
        <v>60</v>
      </c>
      <c r="AK110" s="141">
        <f>IFERROR(IF(AI110=Controles!$N$7,(($S$110-($S$110*AE110))),IF(AI110=Controles!$N$5,$S$110,""))," ")</f>
        <v>100</v>
      </c>
      <c r="AL110" s="181" t="str">
        <f>IFERROR(IF(AJ110="","",IF(AJ110&lt;=20,"20",IF(AJ110&lt;=40,"40",IF(AJ110&lt;=60,"60",IF(AJ110&lt;=80,"80","100"))))),"")</f>
        <v>60</v>
      </c>
      <c r="AM110" s="181" t="str">
        <f>IFERROR(IF(AK110="","",IF(AK110&lt;=20,"20",IF(AK110&lt;=40,"40",IF(AK110&lt;=60,"60",IF(AK110&lt;=80,"80","100"))))),"")</f>
        <v>100</v>
      </c>
      <c r="AN110" s="182">
        <f>IFERROR(VALUE((AL110&amp;""&amp;AM110))," ")</f>
        <v>60100</v>
      </c>
      <c r="AO110" s="183" t="str">
        <f>IFERROR(VLOOKUP(AN110,'Matriz Calificación'!$C$54:$F$78,2,FALSE),"")</f>
        <v>EXTREMA (P 60% , I 100%)</v>
      </c>
      <c r="AP110" s="184" t="str">
        <f>IFERROR(VLOOKUP(AO110,'Matriz Calificación'!$D$54:$I$78,4,FALSE)," ")</f>
        <v>EVITAR O REDUCIR</v>
      </c>
      <c r="AQ110" s="245" cm="1">
        <f t="array" ref="AQ110">INDEX(AN110:AN118,COUNT(AN110:AN118))</f>
        <v>2060</v>
      </c>
      <c r="AR110" s="245" t="str">
        <f>IFERROR(VLOOKUP(AQ110,'Matriz Calificación'!$C$54:$F$78,2,FALSE),"")</f>
        <v>MODERADA (P 20% , I 60%)</v>
      </c>
      <c r="AS110" s="263" t="str">
        <f>IFERROR(VLOOKUP(AR110,'Matriz Calificación'!$D$54:$I$78,4,FALSE)," ")</f>
        <v>ACEPTAR</v>
      </c>
      <c r="AT110" s="268" t="str">
        <f>IFERROR(VLOOKUP(AR110,'Matriz Calificación'!$D$54:$I$78,5,FALSE)," ")</f>
        <v>Acciones encaminadas a mantener y fortalecer los controles existentes Requiere Plan de Acción para riesgos de corrupción y para los demás según análisis del proceso.</v>
      </c>
      <c r="AU110" s="69"/>
      <c r="AV110" s="170"/>
      <c r="AW110" s="170"/>
      <c r="AX110" s="170"/>
      <c r="AY110" s="69"/>
      <c r="AZ110" s="170"/>
      <c r="BA110" s="172"/>
      <c r="BB110" s="172"/>
      <c r="BC110" s="256"/>
      <c r="BD110" s="248"/>
      <c r="BE110" s="172"/>
      <c r="BF110" s="248"/>
    </row>
    <row r="111" spans="2:58" s="173" customFormat="1" ht="68.25" customHeight="1" x14ac:dyDescent="0.25">
      <c r="B111" s="250"/>
      <c r="C111" s="253"/>
      <c r="D111" s="255"/>
      <c r="E111" s="256"/>
      <c r="F111" s="258"/>
      <c r="G111" s="255"/>
      <c r="H111" s="366"/>
      <c r="I111" s="266"/>
      <c r="J111" s="259"/>
      <c r="K111" s="185" t="s">
        <v>1141</v>
      </c>
      <c r="L111" s="260"/>
      <c r="M111" s="260"/>
      <c r="N111" s="260"/>
      <c r="O111" s="261"/>
      <c r="P111" s="263"/>
      <c r="Q111" s="260"/>
      <c r="R111" s="264"/>
      <c r="S111" s="264"/>
      <c r="T111" s="264"/>
      <c r="U111" s="269"/>
      <c r="V111" s="263"/>
      <c r="W111" s="152" t="s">
        <v>732</v>
      </c>
      <c r="X111" s="168" t="s">
        <v>1144</v>
      </c>
      <c r="Y111" s="216" t="s">
        <v>1156</v>
      </c>
      <c r="Z111" s="216" t="s">
        <v>1176</v>
      </c>
      <c r="AA111" s="217" t="s">
        <v>437</v>
      </c>
      <c r="AB111" s="178">
        <f>IF(AA111=Controles!$D$5,Controles!$E$5,IF(AA111=Controles!$D$6,Controles!$E$6,IF(AA111=Controles!$D$7,Controles!$E$7," ")))</f>
        <v>0.15</v>
      </c>
      <c r="AC111" s="169" t="s">
        <v>460</v>
      </c>
      <c r="AD111" s="68">
        <f>IF(AC111=Controles!$D$8,Controles!$E$8,IF(AC111=Controles!$D$9,Controles!$E$9," "))</f>
        <v>0.15</v>
      </c>
      <c r="AE111" s="68">
        <f t="shared" si="38"/>
        <v>0.3</v>
      </c>
      <c r="AF111" s="169" t="s">
        <v>466</v>
      </c>
      <c r="AG111" s="169" t="s">
        <v>471</v>
      </c>
      <c r="AH111" s="169" t="s">
        <v>489</v>
      </c>
      <c r="AI111" s="100" t="str">
        <f>+IF(AA111=Controles!$D$5,Controles!$N$5,IF(AA111=Controles!$D$6,Controles!$N$6,IF(AA111=Controles!$D$7,Controles!$N$7," ")))</f>
        <v>Probabilidad</v>
      </c>
      <c r="AJ111" s="141">
        <f>IFERROR(IF(AND(AI110=Controles!$N$5,AI111=Controles!$N$5),(AJ110-(+AJ110*AE111)),IF(AI111=Controles!$N$5,(R110-(+R110*AE111)),IF(AI111=Controles!$N$7,AJ110,""))),"")</f>
        <v>42</v>
      </c>
      <c r="AK111" s="141">
        <f>IFERROR(IF(AND(AI110=Controles!$N$7,AI111=Controles!$N$7),(AK110-(+AK110*AE111)),IF(AI111=Controles!$N$7,($S$110-(+$S$110*AE111)),IF(AI111=Controles!$N$5,AK110,""))),"")</f>
        <v>100</v>
      </c>
      <c r="AL111" s="181" t="str">
        <f t="shared" ref="AL111:AL118" si="56">IFERROR(IF(AJ111="","",IF(AJ111&lt;=20,"20",IF(AJ111&lt;=40,"40",IF(AJ111&lt;=60,"60",IF(AJ111&lt;=80,"80","100"))))),"")</f>
        <v>60</v>
      </c>
      <c r="AM111" s="181" t="str">
        <f t="shared" ref="AM111:AM118" si="57">IFERROR(IF(AK111="","",IF(AK111&lt;=20,"20",IF(AK111&lt;=40,"40",IF(AK111&lt;=60,"60",IF(AK111&lt;=80,"80","100"))))),"")</f>
        <v>100</v>
      </c>
      <c r="AN111" s="182">
        <f t="shared" ref="AN111:AN118" si="58">IFERROR(VALUE((AL111&amp;""&amp;AM111))," ")</f>
        <v>60100</v>
      </c>
      <c r="AO111" s="183" t="str">
        <f>IFERROR(VLOOKUP(AN111,'Matriz Calificación'!$C$54:$F$78,2,FALSE),"")</f>
        <v>EXTREMA (P 60% , I 100%)</v>
      </c>
      <c r="AP111" s="184" t="str">
        <f>IFERROR(VLOOKUP(AO111,'Matriz Calificación'!$D$54:$I$78,4,FALSE)," ")</f>
        <v>EVITAR O REDUCIR</v>
      </c>
      <c r="AQ111" s="246"/>
      <c r="AR111" s="246"/>
      <c r="AS111" s="263"/>
      <c r="AT111" s="268"/>
      <c r="AU111" s="69"/>
      <c r="AV111" s="170"/>
      <c r="AW111" s="170"/>
      <c r="AX111" s="170"/>
      <c r="AY111" s="69"/>
      <c r="AZ111" s="170"/>
      <c r="BA111" s="172"/>
      <c r="BB111" s="172"/>
      <c r="BC111" s="256"/>
      <c r="BD111" s="248"/>
      <c r="BE111" s="172"/>
      <c r="BF111" s="248"/>
    </row>
    <row r="112" spans="2:58" s="173" customFormat="1" ht="68.25" customHeight="1" x14ac:dyDescent="0.25">
      <c r="B112" s="250"/>
      <c r="C112" s="253"/>
      <c r="D112" s="255"/>
      <c r="E112" s="256"/>
      <c r="F112" s="258"/>
      <c r="G112" s="255"/>
      <c r="H112" s="366"/>
      <c r="I112" s="266"/>
      <c r="J112" s="259"/>
      <c r="K112" s="185" t="s">
        <v>1170</v>
      </c>
      <c r="L112" s="260"/>
      <c r="M112" s="260"/>
      <c r="N112" s="260"/>
      <c r="O112" s="261"/>
      <c r="P112" s="263"/>
      <c r="Q112" s="260"/>
      <c r="R112" s="264"/>
      <c r="S112" s="264"/>
      <c r="T112" s="264"/>
      <c r="U112" s="269"/>
      <c r="V112" s="263"/>
      <c r="W112" s="152" t="s">
        <v>733</v>
      </c>
      <c r="X112" s="168" t="s">
        <v>1145</v>
      </c>
      <c r="Y112" s="216" t="s">
        <v>1155</v>
      </c>
      <c r="Z112" s="216" t="s">
        <v>1177</v>
      </c>
      <c r="AA112" s="217" t="s">
        <v>437</v>
      </c>
      <c r="AB112" s="178">
        <f>IF(AA112=Controles!$D$5,Controles!$E$5,IF(AA112=Controles!$D$6,Controles!$E$6,IF(AA112=Controles!$D$7,Controles!$E$7," ")))</f>
        <v>0.15</v>
      </c>
      <c r="AC112" s="169" t="s">
        <v>460</v>
      </c>
      <c r="AD112" s="68">
        <f>IF(AC112=Controles!$D$8,Controles!$E$8,IF(AC112=Controles!$D$9,Controles!$E$9," "))</f>
        <v>0.15</v>
      </c>
      <c r="AE112" s="68">
        <f t="shared" si="38"/>
        <v>0.3</v>
      </c>
      <c r="AF112" s="169" t="s">
        <v>464</v>
      </c>
      <c r="AG112" s="169" t="s">
        <v>471</v>
      </c>
      <c r="AH112" s="169" t="s">
        <v>489</v>
      </c>
      <c r="AI112" s="100" t="str">
        <f>+IF(AA112=Controles!$D$5,Controles!$N$5,IF(AA112=Controles!$D$6,Controles!$N$6,IF(AA112=Controles!$D$7,Controles!$N$7," ")))</f>
        <v>Probabilidad</v>
      </c>
      <c r="AJ112" s="141">
        <f>IFERROR(IF(AND(AI111=Controles!$N$5,AI112=Controles!$N$5),(AJ111-(+AJ111*AE112)),IF(AND(AI111=Controles!$N$7,AI112=Controles!$N$5),(AJ110-(+AJ110*AE112)),IF(AI112=Controles!$N$7,AJ111,""))),"")</f>
        <v>29.4</v>
      </c>
      <c r="AK112" s="141">
        <f>IFERROR(IF(AND(AI111=Controles!$N$7,AI112=Controles!$N$7),(AK111-(+AK111*AE112)),IF(AND(AI111=Controles!$N$5,AI112=Controles!$N$7),(AK110-(+AK110*AE112)),IF(AI112=Controles!$N$5,AK111,""))),"")</f>
        <v>100</v>
      </c>
      <c r="AL112" s="181" t="str">
        <f t="shared" si="56"/>
        <v>40</v>
      </c>
      <c r="AM112" s="181" t="str">
        <f t="shared" si="57"/>
        <v>100</v>
      </c>
      <c r="AN112" s="182">
        <f t="shared" si="58"/>
        <v>40100</v>
      </c>
      <c r="AO112" s="183" t="str">
        <f>IFERROR(VLOOKUP(AN112,'Matriz Calificación'!$C$54:$F$78,2,FALSE),"")</f>
        <v>EXTREMA (P 40% , I 100%)</v>
      </c>
      <c r="AP112" s="184" t="str">
        <f>IFERROR(VLOOKUP(AO112,'Matriz Calificación'!$D$54:$I$78,4,FALSE)," ")</f>
        <v>EVITAR O REDUCIR</v>
      </c>
      <c r="AQ112" s="246"/>
      <c r="AR112" s="246"/>
      <c r="AS112" s="263"/>
      <c r="AT112" s="268"/>
      <c r="AU112" s="69"/>
      <c r="AV112" s="170"/>
      <c r="AW112" s="170"/>
      <c r="AX112" s="170"/>
      <c r="AY112" s="69"/>
      <c r="AZ112" s="170"/>
      <c r="BA112" s="172"/>
      <c r="BB112" s="172"/>
      <c r="BC112" s="256"/>
      <c r="BD112" s="248"/>
      <c r="BE112" s="172"/>
      <c r="BF112" s="248"/>
    </row>
    <row r="113" spans="2:58" s="173" customFormat="1" ht="68.25" customHeight="1" x14ac:dyDescent="0.25">
      <c r="B113" s="250"/>
      <c r="C113" s="253"/>
      <c r="D113" s="255"/>
      <c r="E113" s="256"/>
      <c r="F113" s="258"/>
      <c r="G113" s="255"/>
      <c r="H113" s="366"/>
      <c r="I113" s="266"/>
      <c r="J113" s="259"/>
      <c r="K113" s="185" t="s">
        <v>1171</v>
      </c>
      <c r="L113" s="260"/>
      <c r="M113" s="260"/>
      <c r="N113" s="260"/>
      <c r="O113" s="261"/>
      <c r="P113" s="263"/>
      <c r="Q113" s="260"/>
      <c r="R113" s="264"/>
      <c r="S113" s="264"/>
      <c r="T113" s="264"/>
      <c r="U113" s="269"/>
      <c r="V113" s="263"/>
      <c r="W113" s="152" t="s">
        <v>734</v>
      </c>
      <c r="X113" s="168" t="s">
        <v>1174</v>
      </c>
      <c r="Y113" s="216" t="s">
        <v>1155</v>
      </c>
      <c r="Z113" s="216" t="s">
        <v>1177</v>
      </c>
      <c r="AA113" s="217" t="s">
        <v>427</v>
      </c>
      <c r="AB113" s="178">
        <f>IF(AA113=Controles!$D$5,Controles!$E$5,IF(AA113=Controles!$D$6,Controles!$E$6,IF(AA113=Controles!$D$7,Controles!$E$7," ")))</f>
        <v>0.25</v>
      </c>
      <c r="AC113" s="169" t="s">
        <v>460</v>
      </c>
      <c r="AD113" s="68">
        <f>IF(AC113=Controles!$D$8,Controles!$E$8,IF(AC113=Controles!$D$9,Controles!$E$9," "))</f>
        <v>0.15</v>
      </c>
      <c r="AE113" s="68">
        <f t="shared" si="38"/>
        <v>0.4</v>
      </c>
      <c r="AF113" s="169" t="s">
        <v>464</v>
      </c>
      <c r="AG113" s="169" t="s">
        <v>487</v>
      </c>
      <c r="AH113" s="169" t="s">
        <v>489</v>
      </c>
      <c r="AI113" s="100" t="str">
        <f>+IF(AA113=Controles!$D$5,Controles!$N$5,IF(AA113=Controles!$D$6,Controles!$N$6,IF(AA113=Controles!$D$7,Controles!$N$7," ")))</f>
        <v>Probabilidad</v>
      </c>
      <c r="AJ113" s="141">
        <f>IFERROR(IF(AND(AI112=Controles!$N$5,AI113=Controles!$N$5),(AJ112-(+AJ112*AE113)),IF(AND(AI112=Controles!$N$7,AI113=Controles!$N$5),(AJ111-(+AJ111*AE113)),IF(AI113=Controles!$N$7,AJ112,""))),"")</f>
        <v>17.64</v>
      </c>
      <c r="AK113" s="141">
        <f>IFERROR(IF(AND(AI112=Controles!$N$7,AI113=Controles!$N$7),(AK112-(+AK112*AE113)),IF(AND(AI112=Controles!$N$5,AI113=Controles!$N$7),(AK111-(+AK111*AE113)),IF(AI113=Controles!$N$5,AK112,""))),"")</f>
        <v>100</v>
      </c>
      <c r="AL113" s="181" t="str">
        <f t="shared" si="56"/>
        <v>20</v>
      </c>
      <c r="AM113" s="181" t="str">
        <f t="shared" si="57"/>
        <v>100</v>
      </c>
      <c r="AN113" s="182">
        <f t="shared" si="58"/>
        <v>20100</v>
      </c>
      <c r="AO113" s="183" t="str">
        <f>IFERROR(VLOOKUP(AN113,'Matriz Calificación'!$C$54:$F$78,2,FALSE),"")</f>
        <v>EXTREMA (P 20% , I 100%)</v>
      </c>
      <c r="AP113" s="184" t="str">
        <f>IFERROR(VLOOKUP(AO113,'Matriz Calificación'!$D$54:$I$78,4,FALSE)," ")</f>
        <v>EVITAR O REDUCIR</v>
      </c>
      <c r="AQ113" s="246"/>
      <c r="AR113" s="246"/>
      <c r="AS113" s="263"/>
      <c r="AT113" s="268"/>
      <c r="AU113" s="69"/>
      <c r="AV113" s="170"/>
      <c r="AW113" s="170"/>
      <c r="AX113" s="170"/>
      <c r="AY113" s="69"/>
      <c r="AZ113" s="170"/>
      <c r="BA113" s="172"/>
      <c r="BB113" s="172"/>
      <c r="BC113" s="256"/>
      <c r="BD113" s="248"/>
      <c r="BE113" s="172"/>
      <c r="BF113" s="248"/>
    </row>
    <row r="114" spans="2:58" s="173" customFormat="1" ht="68.25" customHeight="1" x14ac:dyDescent="0.25">
      <c r="B114" s="250"/>
      <c r="C114" s="253"/>
      <c r="D114" s="255"/>
      <c r="E114" s="256"/>
      <c r="F114" s="258"/>
      <c r="G114" s="255"/>
      <c r="H114" s="366"/>
      <c r="I114" s="266"/>
      <c r="J114" s="259"/>
      <c r="K114" s="185" t="s">
        <v>1172</v>
      </c>
      <c r="L114" s="260"/>
      <c r="M114" s="260"/>
      <c r="N114" s="260"/>
      <c r="O114" s="261"/>
      <c r="P114" s="263"/>
      <c r="Q114" s="260"/>
      <c r="R114" s="264"/>
      <c r="S114" s="264"/>
      <c r="T114" s="264"/>
      <c r="U114" s="269"/>
      <c r="V114" s="263"/>
      <c r="W114" s="152" t="s">
        <v>735</v>
      </c>
      <c r="X114" s="168" t="s">
        <v>1175</v>
      </c>
      <c r="Y114" s="216" t="s">
        <v>1154</v>
      </c>
      <c r="Z114" s="216" t="s">
        <v>1178</v>
      </c>
      <c r="AA114" s="217" t="s">
        <v>445</v>
      </c>
      <c r="AB114" s="178">
        <f>IF(AA114=Controles!$D$5,Controles!$E$5,IF(AA114=Controles!$D$6,Controles!$E$6,IF(AA114=Controles!$D$7,Controles!$E$7," ")))</f>
        <v>0.1</v>
      </c>
      <c r="AC114" s="169" t="s">
        <v>460</v>
      </c>
      <c r="AD114" s="68">
        <f>IF(AC114=Controles!$D$8,Controles!$E$8,IF(AC114=Controles!$D$9,Controles!$E$9," "))</f>
        <v>0.15</v>
      </c>
      <c r="AE114" s="68">
        <f t="shared" si="38"/>
        <v>0.25</v>
      </c>
      <c r="AF114" s="169" t="s">
        <v>464</v>
      </c>
      <c r="AG114" s="169" t="s">
        <v>487</v>
      </c>
      <c r="AH114" s="169" t="s">
        <v>489</v>
      </c>
      <c r="AI114" s="100" t="str">
        <f>+IF(AA114=Controles!$D$5,Controles!$N$5,IF(AA114=Controles!$D$6,Controles!$N$6,IF(AA114=Controles!$D$7,Controles!$N$7," ")))</f>
        <v>Impacto</v>
      </c>
      <c r="AJ114" s="141">
        <f>IFERROR(IF(AND(AI113=Controles!$N$5,AI114=Controles!$N$5),(AJ113-(+AJ113*AE114)),IF(AND(AI113=Controles!$N$7,AI114=Controles!$N$5),(AJ112-(+AJ112*AE114)),IF(AI114=Controles!$N$7,AJ113,""))),"")</f>
        <v>17.64</v>
      </c>
      <c r="AK114" s="141">
        <f>IFERROR(IF(AND(AI113=Controles!$N$7,AI114=Controles!$N$7),(AK113-(+AK113*AE114)),IF(AND(AI113=Controles!$N$5,AI114=Controles!$N$7),(AK112-(+AK112*AE114)),IF(AI114=Controles!$N$5,AK113,""))),"")</f>
        <v>75</v>
      </c>
      <c r="AL114" s="181" t="str">
        <f t="shared" si="56"/>
        <v>20</v>
      </c>
      <c r="AM114" s="181" t="str">
        <f t="shared" si="57"/>
        <v>80</v>
      </c>
      <c r="AN114" s="182">
        <f t="shared" si="58"/>
        <v>2080</v>
      </c>
      <c r="AO114" s="183" t="str">
        <f>IFERROR(VLOOKUP(AN114,'Matriz Calificación'!$C$54:$F$78,2,FALSE),"")</f>
        <v>ALTA (P 20% , I 80%)</v>
      </c>
      <c r="AP114" s="184" t="str">
        <f>IFERROR(VLOOKUP(AO114,'Matriz Calificación'!$D$54:$I$78,4,FALSE)," ")</f>
        <v>REDUCIR</v>
      </c>
      <c r="AQ114" s="246"/>
      <c r="AR114" s="246"/>
      <c r="AS114" s="263"/>
      <c r="AT114" s="268"/>
      <c r="AU114" s="69"/>
      <c r="AV114" s="170"/>
      <c r="AW114" s="170"/>
      <c r="AX114" s="170"/>
      <c r="AY114" s="69"/>
      <c r="AZ114" s="170"/>
      <c r="BA114" s="172"/>
      <c r="BB114" s="172"/>
      <c r="BC114" s="256"/>
      <c r="BD114" s="248"/>
      <c r="BE114" s="172"/>
      <c r="BF114" s="248"/>
    </row>
    <row r="115" spans="2:58" s="173" customFormat="1" ht="68.25" customHeight="1" x14ac:dyDescent="0.25">
      <c r="B115" s="250"/>
      <c r="C115" s="253"/>
      <c r="D115" s="255"/>
      <c r="E115" s="256"/>
      <c r="F115" s="258"/>
      <c r="G115" s="255"/>
      <c r="H115" s="366"/>
      <c r="I115" s="266"/>
      <c r="J115" s="259"/>
      <c r="K115" s="185" t="s">
        <v>1173</v>
      </c>
      <c r="L115" s="260"/>
      <c r="M115" s="260"/>
      <c r="N115" s="260"/>
      <c r="O115" s="261"/>
      <c r="P115" s="263"/>
      <c r="Q115" s="260"/>
      <c r="R115" s="264"/>
      <c r="S115" s="264"/>
      <c r="T115" s="264"/>
      <c r="U115" s="269"/>
      <c r="V115" s="263"/>
      <c r="W115" s="152" t="s">
        <v>736</v>
      </c>
      <c r="X115" s="168" t="s">
        <v>1148</v>
      </c>
      <c r="Y115" s="216" t="s">
        <v>1154</v>
      </c>
      <c r="Z115" s="216" t="s">
        <v>1179</v>
      </c>
      <c r="AA115" s="217" t="s">
        <v>445</v>
      </c>
      <c r="AB115" s="178">
        <f>IF(AA115=Controles!$D$5,Controles!$E$5,IF(AA115=Controles!$D$6,Controles!$E$6,IF(AA115=Controles!$D$7,Controles!$E$7," ")))</f>
        <v>0.1</v>
      </c>
      <c r="AC115" s="169" t="s">
        <v>460</v>
      </c>
      <c r="AD115" s="68">
        <f>IF(AC115=Controles!$D$8,Controles!$E$8,IF(AC115=Controles!$D$9,Controles!$E$9," "))</f>
        <v>0.15</v>
      </c>
      <c r="AE115" s="68">
        <f t="shared" si="38"/>
        <v>0.25</v>
      </c>
      <c r="AF115" s="169" t="s">
        <v>464</v>
      </c>
      <c r="AG115" s="169" t="s">
        <v>487</v>
      </c>
      <c r="AH115" s="169" t="s">
        <v>489</v>
      </c>
      <c r="AI115" s="100" t="str">
        <f>+IF(AA115=Controles!$D$5,Controles!$N$5,IF(AA115=Controles!$D$6,Controles!$N$6,IF(AA115=Controles!$D$7,Controles!$N$7," ")))</f>
        <v>Impacto</v>
      </c>
      <c r="AJ115" s="141">
        <f>IFERROR(IF(AND(AI114=Controles!$N$5,AI115=Controles!$N$5),(AJ114-(+AJ114*AE115)),IF(AND(AI114=Controles!$N$7,AI115=Controles!$N$5),(AJ113-(+AJ113*AE115)),IF(AI115=Controles!$N$7,AJ114,""))),"")</f>
        <v>17.64</v>
      </c>
      <c r="AK115" s="141">
        <f>IFERROR(IF(AND(AI114=Controles!$N$7,AI115=Controles!$N$7),(AK114-(+AK114*AE115)),IF(AND(AI114=Controles!$N$5,AI115=Controles!$N$7),(AK113-(+AK113*AE115)),IF(AI115=Controles!$N$5,AK114,""))),"")</f>
        <v>56.25</v>
      </c>
      <c r="AL115" s="181" t="str">
        <f t="shared" si="56"/>
        <v>20</v>
      </c>
      <c r="AM115" s="181" t="str">
        <f t="shared" si="57"/>
        <v>60</v>
      </c>
      <c r="AN115" s="182">
        <f t="shared" si="58"/>
        <v>2060</v>
      </c>
      <c r="AO115" s="183" t="str">
        <f>IFERROR(VLOOKUP(AN115,'Matriz Calificación'!$C$54:$F$78,2,FALSE),"")</f>
        <v>MODERADA (P 20% , I 60%)</v>
      </c>
      <c r="AP115" s="184" t="str">
        <f>IFERROR(VLOOKUP(AO115,'Matriz Calificación'!$D$54:$I$78,4,FALSE)," ")</f>
        <v>ACEPTAR</v>
      </c>
      <c r="AQ115" s="246"/>
      <c r="AR115" s="246"/>
      <c r="AS115" s="263"/>
      <c r="AT115" s="268"/>
      <c r="AU115" s="69"/>
      <c r="AV115" s="170"/>
      <c r="AW115" s="170"/>
      <c r="AX115" s="170"/>
      <c r="AY115" s="69"/>
      <c r="AZ115" s="170"/>
      <c r="BA115" s="172"/>
      <c r="BB115" s="172"/>
      <c r="BC115" s="256"/>
      <c r="BD115" s="248"/>
      <c r="BE115" s="172"/>
      <c r="BF115" s="248"/>
    </row>
    <row r="116" spans="2:58" s="173" customFormat="1" ht="21" customHeight="1" x14ac:dyDescent="0.25">
      <c r="B116" s="250"/>
      <c r="C116" s="253"/>
      <c r="D116" s="255"/>
      <c r="E116" s="256"/>
      <c r="F116" s="258"/>
      <c r="G116" s="255"/>
      <c r="H116" s="366"/>
      <c r="I116" s="266"/>
      <c r="J116" s="259"/>
      <c r="K116" s="185"/>
      <c r="L116" s="260"/>
      <c r="M116" s="260"/>
      <c r="N116" s="260"/>
      <c r="O116" s="261"/>
      <c r="P116" s="263"/>
      <c r="Q116" s="260"/>
      <c r="R116" s="264"/>
      <c r="S116" s="264"/>
      <c r="T116" s="264"/>
      <c r="U116" s="269"/>
      <c r="V116" s="263"/>
      <c r="W116" s="152"/>
      <c r="X116" s="168"/>
      <c r="Y116" s="216"/>
      <c r="Z116" s="216"/>
      <c r="AA116" s="217"/>
      <c r="AB116" s="178" t="str">
        <f>IF(AA116=Controles!$D$5,Controles!$E$5,IF(AA116=Controles!$D$6,Controles!$E$6,IF(AA116=Controles!$D$7,Controles!$E$7," ")))</f>
        <v xml:space="preserve"> </v>
      </c>
      <c r="AC116" s="169"/>
      <c r="AD116" s="68" t="str">
        <f>IF(AC116=Controles!$D$8,Controles!$E$8,IF(AC116=Controles!$D$9,Controles!$E$9," "))</f>
        <v xml:space="preserve"> </v>
      </c>
      <c r="AE116" s="68" t="str">
        <f t="shared" si="38"/>
        <v/>
      </c>
      <c r="AF116" s="169"/>
      <c r="AG116" s="169"/>
      <c r="AH116" s="169"/>
      <c r="AI116" s="100" t="str">
        <f>+IF(AA116=Controles!$D$5,Controles!$N$5,IF(AA116=Controles!$D$6,Controles!$N$6,IF(AA116=Controles!$D$7,Controles!$N$7," ")))</f>
        <v xml:space="preserve"> </v>
      </c>
      <c r="AJ116" s="141" t="str">
        <f>IFERROR(IF(AND(AI115=Controles!$N$5,AI116=Controles!$N$5),(AJ115-(+AJ115*AE116)),IF(AND(AI115=Controles!$N$7,AI116=Controles!$N$5),(AJ114-(+AJ114*AE116)),IF(AI116=Controles!$N$7,AJ115,""))),"")</f>
        <v/>
      </c>
      <c r="AK116" s="141" t="str">
        <f>IFERROR(IF(AND(AI115=Controles!$N$7,AI116=Controles!$N$7),(AK115-(+AK115*AE116)),IF(AND(AI115=Controles!$N$5,AI116=Controles!$N$7),(AK114-(+AK114*AE116)),IF(AI116=Controles!$N$5,AK115,""))),"")</f>
        <v/>
      </c>
      <c r="AL116" s="181" t="str">
        <f t="shared" si="56"/>
        <v/>
      </c>
      <c r="AM116" s="181" t="str">
        <f t="shared" si="57"/>
        <v/>
      </c>
      <c r="AN116" s="182" t="str">
        <f t="shared" si="58"/>
        <v xml:space="preserve"> </v>
      </c>
      <c r="AO116" s="183" t="str">
        <f>IFERROR(VLOOKUP(AN116,'Matriz Calificación'!$C$54:$F$78,2,FALSE),"")</f>
        <v/>
      </c>
      <c r="AP116" s="184" t="str">
        <f>IFERROR(VLOOKUP(AO116,'Matriz Calificación'!$D$54:$I$78,4,FALSE)," ")</f>
        <v xml:space="preserve"> </v>
      </c>
      <c r="AQ116" s="246"/>
      <c r="AR116" s="246"/>
      <c r="AS116" s="263"/>
      <c r="AT116" s="268"/>
      <c r="AU116" s="69"/>
      <c r="AV116" s="168"/>
      <c r="AW116" s="171"/>
      <c r="AX116" s="171"/>
      <c r="AY116" s="69"/>
      <c r="AZ116" s="170"/>
      <c r="BA116" s="172"/>
      <c r="BB116" s="172"/>
      <c r="BC116" s="256"/>
      <c r="BD116" s="248"/>
      <c r="BE116" s="172"/>
      <c r="BF116" s="248"/>
    </row>
    <row r="117" spans="2:58" s="173" customFormat="1" ht="21" customHeight="1" x14ac:dyDescent="0.25">
      <c r="B117" s="250"/>
      <c r="C117" s="253"/>
      <c r="D117" s="255"/>
      <c r="E117" s="256"/>
      <c r="F117" s="258"/>
      <c r="G117" s="255"/>
      <c r="H117" s="366"/>
      <c r="I117" s="266"/>
      <c r="J117" s="259"/>
      <c r="K117" s="185"/>
      <c r="L117" s="260"/>
      <c r="M117" s="260"/>
      <c r="N117" s="260"/>
      <c r="O117" s="261"/>
      <c r="P117" s="263"/>
      <c r="Q117" s="260"/>
      <c r="R117" s="264"/>
      <c r="S117" s="264"/>
      <c r="T117" s="264"/>
      <c r="U117" s="269"/>
      <c r="V117" s="263"/>
      <c r="W117" s="152"/>
      <c r="X117" s="168"/>
      <c r="Y117" s="216"/>
      <c r="Z117" s="216"/>
      <c r="AA117" s="217"/>
      <c r="AB117" s="178" t="str">
        <f>IF(AA117=Controles!$D$5,Controles!$E$5,IF(AA117=Controles!$D$6,Controles!$E$6,IF(AA117=Controles!$D$7,Controles!$E$7," ")))</f>
        <v xml:space="preserve"> </v>
      </c>
      <c r="AC117" s="169"/>
      <c r="AD117" s="68" t="str">
        <f>IF(AC117=Controles!$D$8,Controles!$E$8,IF(AC117=Controles!$D$9,Controles!$E$9," "))</f>
        <v xml:space="preserve"> </v>
      </c>
      <c r="AE117" s="68" t="str">
        <f t="shared" si="38"/>
        <v/>
      </c>
      <c r="AF117" s="169"/>
      <c r="AG117" s="169"/>
      <c r="AH117" s="169"/>
      <c r="AI117" s="100" t="str">
        <f>+IF(AA117=Controles!$D$5,Controles!$N$5,IF(AA117=Controles!$D$6,Controles!$N$6,IF(AA117=Controles!$D$7,Controles!$N$7," ")))</f>
        <v xml:space="preserve"> </v>
      </c>
      <c r="AJ117" s="141" t="str">
        <f>IFERROR(IF(AND(AI116=Controles!$N$5,AI117=Controles!$N$5),(AJ116-(+AJ116*AE117)),IF(AND(AI116=Controles!$N$7,AI117=Controles!$N$5),(AJ115-(+AJ115*AE117)),IF(AI117=Controles!$N$7,AJ116,""))),"")</f>
        <v/>
      </c>
      <c r="AK117" s="141" t="str">
        <f>IFERROR(IF(AND(AI116=Controles!$N$7,AI117=Controles!$N$7),(AK116-(+AK116*AE117)),IF(AND(AI116=Controles!$N$5,AI117=Controles!$N$7),(AK115-(+AK115*AE117)),IF(AI117=Controles!$N$5,AK116,""))),"")</f>
        <v/>
      </c>
      <c r="AL117" s="181" t="str">
        <f t="shared" si="56"/>
        <v/>
      </c>
      <c r="AM117" s="181" t="str">
        <f t="shared" si="57"/>
        <v/>
      </c>
      <c r="AN117" s="182" t="str">
        <f t="shared" si="58"/>
        <v xml:space="preserve"> </v>
      </c>
      <c r="AO117" s="183" t="str">
        <f>IFERROR(VLOOKUP(AN117,'Matriz Calificación'!$C$54:$F$78,2,FALSE),"")</f>
        <v/>
      </c>
      <c r="AP117" s="184" t="str">
        <f>IFERROR(VLOOKUP(AO117,'Matriz Calificación'!$D$54:$I$78,4,FALSE)," ")</f>
        <v xml:space="preserve"> </v>
      </c>
      <c r="AQ117" s="246"/>
      <c r="AR117" s="246"/>
      <c r="AS117" s="263"/>
      <c r="AT117" s="268"/>
      <c r="AU117" s="69"/>
      <c r="AV117" s="168"/>
      <c r="AW117" s="171"/>
      <c r="AX117" s="171"/>
      <c r="AY117" s="69"/>
      <c r="AZ117" s="170"/>
      <c r="BA117" s="172"/>
      <c r="BB117" s="172"/>
      <c r="BC117" s="256"/>
      <c r="BD117" s="248"/>
      <c r="BE117" s="172"/>
      <c r="BF117" s="248"/>
    </row>
    <row r="118" spans="2:58" s="173" customFormat="1" ht="21" customHeight="1" x14ac:dyDescent="0.25">
      <c r="B118" s="251"/>
      <c r="C118" s="254"/>
      <c r="D118" s="255"/>
      <c r="E118" s="256"/>
      <c r="F118" s="258"/>
      <c r="G118" s="255"/>
      <c r="H118" s="367"/>
      <c r="I118" s="267"/>
      <c r="J118" s="259"/>
      <c r="K118" s="185"/>
      <c r="L118" s="260"/>
      <c r="M118" s="260"/>
      <c r="N118" s="260"/>
      <c r="O118" s="262"/>
      <c r="P118" s="263"/>
      <c r="Q118" s="260"/>
      <c r="R118" s="264"/>
      <c r="S118" s="264"/>
      <c r="T118" s="264"/>
      <c r="U118" s="269"/>
      <c r="V118" s="263"/>
      <c r="W118" s="152"/>
      <c r="X118" s="168"/>
      <c r="Y118" s="216"/>
      <c r="Z118" s="216"/>
      <c r="AA118" s="217"/>
      <c r="AB118" s="178" t="str">
        <f>IF(AA118=Controles!$D$5,Controles!$E$5,IF(AA118=Controles!$D$6,Controles!$E$6,IF(AA118=Controles!$D$7,Controles!$E$7," ")))</f>
        <v xml:space="preserve"> </v>
      </c>
      <c r="AC118" s="169"/>
      <c r="AD118" s="68" t="str">
        <f>IF(AC118=Controles!$D$8,Controles!$E$8,IF(AC118=Controles!$D$9,Controles!$E$9," "))</f>
        <v xml:space="preserve"> </v>
      </c>
      <c r="AE118" s="68" t="str">
        <f t="shared" si="38"/>
        <v/>
      </c>
      <c r="AF118" s="169"/>
      <c r="AG118" s="169"/>
      <c r="AH118" s="169"/>
      <c r="AI118" s="100" t="str">
        <f>+IF(AA118=Controles!$D$5,Controles!$N$5,IF(AA118=Controles!$D$6,Controles!$N$6,IF(AA118=Controles!$D$7,Controles!$N$7," ")))</f>
        <v xml:space="preserve"> </v>
      </c>
      <c r="AJ118" s="141" t="str">
        <f>IFERROR(IF(AND(AI117=Controles!$N$5,AI118=Controles!$N$5),(AJ117-(+AJ117*AE118)),IF(AND(AI117=Controles!$N$7,AI118=Controles!$N$5),(AJ116-(+AJ116*AE118)),IF(AI118=Controles!$N$7,AJ117,""))),"")</f>
        <v/>
      </c>
      <c r="AK118" s="141" t="str">
        <f>IFERROR(IF(AND(AI117=Controles!$N$7,AI118=Controles!$N$7),(AK117-(+AK117*AE118)),IF(AND(AI117=Controles!$N$5,AI118=Controles!$N$7),(AK116-(+AK116*AE118)),IF(AI118=Controles!$N$5,AK117,""))),"")</f>
        <v/>
      </c>
      <c r="AL118" s="181" t="str">
        <f t="shared" si="56"/>
        <v/>
      </c>
      <c r="AM118" s="181" t="str">
        <f t="shared" si="57"/>
        <v/>
      </c>
      <c r="AN118" s="182" t="str">
        <f t="shared" si="58"/>
        <v xml:space="preserve"> </v>
      </c>
      <c r="AO118" s="183" t="str">
        <f>IFERROR(VLOOKUP(AN118,'Matriz Calificación'!$C$54:$F$78,2,FALSE),"")</f>
        <v/>
      </c>
      <c r="AP118" s="184" t="str">
        <f>IFERROR(VLOOKUP(AO118,'Matriz Calificación'!$D$54:$I$78,4,FALSE)," ")</f>
        <v xml:space="preserve"> </v>
      </c>
      <c r="AQ118" s="247"/>
      <c r="AR118" s="247"/>
      <c r="AS118" s="263"/>
      <c r="AT118" s="268"/>
      <c r="AU118" s="69"/>
      <c r="AV118" s="168"/>
      <c r="AW118" s="70"/>
      <c r="AX118" s="70"/>
      <c r="AY118" s="69"/>
      <c r="AZ118" s="170"/>
      <c r="BA118" s="172"/>
      <c r="BB118" s="172"/>
      <c r="BC118" s="256"/>
      <c r="BD118" s="248"/>
      <c r="BE118" s="172"/>
      <c r="BF118" s="248"/>
    </row>
    <row r="119" spans="2:58" s="173" customFormat="1" ht="89.25" x14ac:dyDescent="0.25">
      <c r="B119" s="249" t="s">
        <v>551</v>
      </c>
      <c r="C119" s="252" t="str">
        <f>+IFERROR(VLOOKUP(B119,INF!$A$2:$B$90,2,FALSE)," ")</f>
        <v>Satisfacer las necesidades de información científica, técnica y humanística asegurando el mantenimiento y disponibilidad de material bibliográfico, así como una adecuada orientación en los servicios y uso de los recursos bibliográficos a la comunidad universitaria.</v>
      </c>
      <c r="D119" s="255" t="s">
        <v>115</v>
      </c>
      <c r="E119" s="256" t="s">
        <v>666</v>
      </c>
      <c r="F119" s="257" t="s">
        <v>1180</v>
      </c>
      <c r="G119" s="255" t="s">
        <v>825</v>
      </c>
      <c r="H119" s="248" t="s">
        <v>1181</v>
      </c>
      <c r="I119" s="265" t="s">
        <v>1182</v>
      </c>
      <c r="J119" s="259" t="str">
        <f t="shared" ref="J119" si="59">IF(G119&lt;&gt;"",CONCATENATE("Posibilidad de ",G119," por"," ",H119," debido a"," ",I119),"")</f>
        <v>Posibilidad de Efecto dañoso sobre bienes públicos por pérdida de material bibliográfico, disminución en la disponibilidad de los recursos, demoras en la localización y entrega del material, lo cual genera insatisfacción en los usuarios y afecta la calidad del servicio bibliotecario debido a  inadecuada administración del acervo bibliográfico</v>
      </c>
      <c r="K119" s="185" t="s">
        <v>1183</v>
      </c>
      <c r="L119" s="260" t="s">
        <v>181</v>
      </c>
      <c r="M119" s="260" t="s">
        <v>128</v>
      </c>
      <c r="N119" s="260" t="s">
        <v>205</v>
      </c>
      <c r="O119" s="261">
        <v>200</v>
      </c>
      <c r="P119" s="263" t="str">
        <f>IF(O119="","",IF(O119&lt;=2,Probabilidad!$B$8,IF(O119&lt;=11.999,Probabilidad!$B$7,IF(O119&lt;=48,Probabilidad!$B$6,IF(O119&lt;=239.999,Probabilidad!$B$5,IF(O119&gt;=240,Probabilidad!$B$4,""))))))</f>
        <v>ALTA</v>
      </c>
      <c r="Q119" s="260" t="s">
        <v>90</v>
      </c>
      <c r="R119" s="264">
        <f>IFERROR(VLOOKUP(P119,Probabilidad!$B$4:$C$8,2,FALSE),"")</f>
        <v>80</v>
      </c>
      <c r="S119" s="264">
        <f>IFERROR(VLOOKUP(Q119,Impacto!$B$4:$C$16,2,FALSE),"")</f>
        <v>40</v>
      </c>
      <c r="T119" s="264">
        <f t="shared" ref="T119" si="60">IFERROR(VALUE((R119&amp;""&amp;S119))," ")</f>
        <v>8040</v>
      </c>
      <c r="U119" s="269" t="str">
        <f>IFERROR(VLOOKUP(T119,'Matriz Calificación'!$C$54:$D$78,2,FALSE)," ")</f>
        <v>MODERADA (P 80% , I 40%)</v>
      </c>
      <c r="V119" s="263" t="str">
        <f>IFERROR(VLOOKUP(T119,'Matriz Calificación'!$C$54:$F$78,3,FALSE)," ")</f>
        <v>ACEPTAR</v>
      </c>
      <c r="W119" s="152"/>
      <c r="X119" s="168" t="s">
        <v>1187</v>
      </c>
      <c r="Y119" s="216" t="s">
        <v>947</v>
      </c>
      <c r="Z119" s="216" t="s">
        <v>1194</v>
      </c>
      <c r="AA119" s="217" t="s">
        <v>427</v>
      </c>
      <c r="AB119" s="178">
        <f>IF(AA119=Controles!$D$5,Controles!$E$5,IF(AA119=Controles!$D$6,Controles!$E$6,IF(AA119=Controles!$D$7,Controles!$E$7," ")))</f>
        <v>0.25</v>
      </c>
      <c r="AC119" s="169" t="s">
        <v>460</v>
      </c>
      <c r="AD119" s="68">
        <f>IF(AC119=Controles!$D$8,Controles!$E$8,IF(AC119=Controles!$D$9,Controles!$E$9," "))</f>
        <v>0.15</v>
      </c>
      <c r="AE119" s="68">
        <f t="shared" si="38"/>
        <v>0.4</v>
      </c>
      <c r="AF119" s="169" t="s">
        <v>464</v>
      </c>
      <c r="AG119" s="169" t="s">
        <v>481</v>
      </c>
      <c r="AH119" s="169" t="s">
        <v>489</v>
      </c>
      <c r="AI119" s="100" t="str">
        <f>+IF(AA119=Controles!$D$5,Controles!$N$5,IF(AA119=Controles!$D$6,Controles!$N$6,IF(AA119=Controles!$D$7,Controles!$N$7," ")))</f>
        <v>Probabilidad</v>
      </c>
      <c r="AJ119" s="141">
        <f>IFERROR(IF(AI119=Controles!$N$5,(($R$119-($R$119*AE119))),IF(AI119=Controles!$N$7,$R$119,""))," ")</f>
        <v>48</v>
      </c>
      <c r="AK119" s="141">
        <f>IFERROR(IF(AI119=Controles!$N$7,(($S$119-($S$119*AE119))),IF(AI119=Controles!$N$5,$S$119,""))," ")</f>
        <v>40</v>
      </c>
      <c r="AL119" s="181" t="str">
        <f>IFERROR(IF(AJ119="","",IF(AJ119&lt;=20,"20",IF(AJ119&lt;=40,"40",IF(AJ119&lt;=60,"60",IF(AJ119&lt;=80,"80","100"))))),"")</f>
        <v>60</v>
      </c>
      <c r="AM119" s="181" t="str">
        <f>IFERROR(IF(AK119="","",IF(AK119&lt;=20,"20",IF(AK119&lt;=40,"40",IF(AK119&lt;=60,"60",IF(AK119&lt;=80,"80","100"))))),"")</f>
        <v>40</v>
      </c>
      <c r="AN119" s="182">
        <f>IFERROR(VALUE((AL119&amp;""&amp;AM119))," ")</f>
        <v>6040</v>
      </c>
      <c r="AO119" s="183" t="str">
        <f>IFERROR(VLOOKUP(AN119,'Matriz Calificación'!$C$54:$F$78,2,FALSE),"")</f>
        <v>MODERADA (P 60% , I 40%)</v>
      </c>
      <c r="AP119" s="184" t="str">
        <f>IFERROR(VLOOKUP(AO119,'Matriz Calificación'!$D$54:$I$78,4,FALSE)," ")</f>
        <v>ACEPTAR</v>
      </c>
      <c r="AQ119" s="245" cm="1">
        <f t="array" ref="AQ119">INDEX(AN119:AN127,COUNT(AN119:AN127))</f>
        <v>4020</v>
      </c>
      <c r="AR119" s="245" t="str">
        <f>IFERROR(VLOOKUP(AQ119,'Matriz Calificación'!$C$54:$F$78,2,FALSE),"")</f>
        <v>BAJA (P 40% , I 20% )</v>
      </c>
      <c r="AS119" s="263" t="str">
        <f>IFERROR(VLOOKUP(AR119,'Matriz Calificación'!$D$54:$I$78,4,FALSE)," ")</f>
        <v>ASUMIR</v>
      </c>
      <c r="AT119" s="268" t="str">
        <f>IFERROR(VLOOKUP(AR119,'Matriz Calificación'!$D$54:$I$78,5,FALSE)," ")</f>
        <v xml:space="preserve">NO requiere Plan de Acción  </v>
      </c>
      <c r="AU119" s="69"/>
      <c r="AV119" s="170"/>
      <c r="AW119" s="170"/>
      <c r="AX119" s="170"/>
      <c r="AY119" s="69"/>
      <c r="AZ119" s="170"/>
      <c r="BA119" s="172"/>
      <c r="BB119" s="172"/>
      <c r="BC119" s="256"/>
      <c r="BD119" s="248"/>
      <c r="BE119" s="172"/>
      <c r="BF119" s="248"/>
    </row>
    <row r="120" spans="2:58" s="173" customFormat="1" ht="63.75" x14ac:dyDescent="0.25">
      <c r="B120" s="250"/>
      <c r="C120" s="253"/>
      <c r="D120" s="255"/>
      <c r="E120" s="256"/>
      <c r="F120" s="258"/>
      <c r="G120" s="255"/>
      <c r="H120" s="248"/>
      <c r="I120" s="266"/>
      <c r="J120" s="259"/>
      <c r="K120" s="185" t="s">
        <v>1184</v>
      </c>
      <c r="L120" s="260"/>
      <c r="M120" s="260"/>
      <c r="N120" s="260"/>
      <c r="O120" s="261"/>
      <c r="P120" s="263"/>
      <c r="Q120" s="260"/>
      <c r="R120" s="264"/>
      <c r="S120" s="264"/>
      <c r="T120" s="264"/>
      <c r="U120" s="269"/>
      <c r="V120" s="263"/>
      <c r="W120" s="152"/>
      <c r="X120" s="168" t="s">
        <v>1188</v>
      </c>
      <c r="Y120" s="216" t="s">
        <v>1196</v>
      </c>
      <c r="Z120" s="216" t="s">
        <v>1193</v>
      </c>
      <c r="AA120" s="217" t="s">
        <v>427</v>
      </c>
      <c r="AB120" s="178">
        <f>IF(AA120=Controles!$D$5,Controles!$E$5,IF(AA120=Controles!$D$6,Controles!$E$6,IF(AA120=Controles!$D$7,Controles!$E$7," ")))</f>
        <v>0.25</v>
      </c>
      <c r="AC120" s="169" t="s">
        <v>460</v>
      </c>
      <c r="AD120" s="68">
        <f>IF(AC120=Controles!$D$8,Controles!$E$8,IF(AC120=Controles!$D$9,Controles!$E$9," "))</f>
        <v>0.15</v>
      </c>
      <c r="AE120" s="68">
        <f t="shared" si="38"/>
        <v>0.4</v>
      </c>
      <c r="AF120" s="169" t="s">
        <v>464</v>
      </c>
      <c r="AG120" s="169" t="s">
        <v>481</v>
      </c>
      <c r="AH120" s="169" t="s">
        <v>489</v>
      </c>
      <c r="AI120" s="100" t="str">
        <f>+IF(AA120=Controles!$D$5,Controles!$N$5,IF(AA120=Controles!$D$6,Controles!$N$6,IF(AA120=Controles!$D$7,Controles!$N$7," ")))</f>
        <v>Probabilidad</v>
      </c>
      <c r="AJ120" s="141">
        <f>IFERROR(IF(AND(AI119=Controles!$N$5,AI120=Controles!$N$5),(AJ119-(+AJ119*AE120)),IF(AI120=Controles!$N$5,(R119-(+R119*AE120)),IF(AI120=Controles!$N$7,AJ119,""))),"")</f>
        <v>28.799999999999997</v>
      </c>
      <c r="AK120" s="141">
        <f>IFERROR(IF(AND(AI119=Controles!$N$7,AI120=Controles!$N$7),(AK119-(+AK119*AE120)),IF(AI120=Controles!$N$7,($S$119-(+$S$119*AE120)),IF(AI120=Controles!$N$5,AK119,""))),"")</f>
        <v>40</v>
      </c>
      <c r="AL120" s="181" t="str">
        <f t="shared" ref="AL120:AL127" si="61">IFERROR(IF(AJ120="","",IF(AJ120&lt;=20,"20",IF(AJ120&lt;=40,"40",IF(AJ120&lt;=60,"60",IF(AJ120&lt;=80,"80","100"))))),"")</f>
        <v>40</v>
      </c>
      <c r="AM120" s="181" t="str">
        <f t="shared" ref="AM120:AM127" si="62">IFERROR(IF(AK120="","",IF(AK120&lt;=20,"20",IF(AK120&lt;=40,"40",IF(AK120&lt;=60,"60",IF(AK120&lt;=80,"80","100"))))),"")</f>
        <v>40</v>
      </c>
      <c r="AN120" s="182">
        <f t="shared" ref="AN120:AN127" si="63">IFERROR(VALUE((AL120&amp;""&amp;AM120))," ")</f>
        <v>4040</v>
      </c>
      <c r="AO120" s="183" t="str">
        <f>IFERROR(VLOOKUP(AN120,'Matriz Calificación'!$C$54:$F$78,2,FALSE),"")</f>
        <v>MODERADA (P 40% , I 40%)</v>
      </c>
      <c r="AP120" s="184" t="str">
        <f>IFERROR(VLOOKUP(AO120,'Matriz Calificación'!$D$54:$I$78,4,FALSE)," ")</f>
        <v>ACEPTAR</v>
      </c>
      <c r="AQ120" s="246"/>
      <c r="AR120" s="246"/>
      <c r="AS120" s="263"/>
      <c r="AT120" s="268"/>
      <c r="AU120" s="69"/>
      <c r="AV120" s="170"/>
      <c r="AW120" s="170"/>
      <c r="AX120" s="170"/>
      <c r="AY120" s="69"/>
      <c r="AZ120" s="170"/>
      <c r="BA120" s="172"/>
      <c r="BB120" s="172"/>
      <c r="BC120" s="256"/>
      <c r="BD120" s="248"/>
      <c r="BE120" s="172"/>
      <c r="BF120" s="248"/>
    </row>
    <row r="121" spans="2:58" s="173" customFormat="1" ht="89.25" x14ac:dyDescent="0.25">
      <c r="B121" s="250"/>
      <c r="C121" s="253"/>
      <c r="D121" s="255"/>
      <c r="E121" s="256"/>
      <c r="F121" s="258"/>
      <c r="G121" s="255"/>
      <c r="H121" s="248"/>
      <c r="I121" s="266"/>
      <c r="J121" s="259"/>
      <c r="K121" s="185" t="s">
        <v>1185</v>
      </c>
      <c r="L121" s="260"/>
      <c r="M121" s="260"/>
      <c r="N121" s="260"/>
      <c r="O121" s="261"/>
      <c r="P121" s="263"/>
      <c r="Q121" s="260"/>
      <c r="R121" s="264"/>
      <c r="S121" s="264"/>
      <c r="T121" s="264"/>
      <c r="U121" s="269"/>
      <c r="V121" s="263"/>
      <c r="W121" s="152"/>
      <c r="X121" s="168" t="s">
        <v>1189</v>
      </c>
      <c r="Y121" s="216" t="s">
        <v>1191</v>
      </c>
      <c r="Z121" s="216" t="s">
        <v>1192</v>
      </c>
      <c r="AA121" s="217" t="s">
        <v>445</v>
      </c>
      <c r="AB121" s="178">
        <f>IF(AA121=Controles!$D$5,Controles!$E$5,IF(AA121=Controles!$D$6,Controles!$E$6,IF(AA121=Controles!$D$7,Controles!$E$7," ")))</f>
        <v>0.1</v>
      </c>
      <c r="AC121" s="169" t="s">
        <v>460</v>
      </c>
      <c r="AD121" s="68">
        <f>IF(AC121=Controles!$D$8,Controles!$E$8,IF(AC121=Controles!$D$9,Controles!$E$9," "))</f>
        <v>0.15</v>
      </c>
      <c r="AE121" s="68">
        <f t="shared" si="38"/>
        <v>0.25</v>
      </c>
      <c r="AF121" s="169" t="s">
        <v>464</v>
      </c>
      <c r="AG121" s="169" t="s">
        <v>487</v>
      </c>
      <c r="AH121" s="169" t="s">
        <v>489</v>
      </c>
      <c r="AI121" s="100" t="str">
        <f>+IF(AA121=Controles!$D$5,Controles!$N$5,IF(AA121=Controles!$D$6,Controles!$N$6,IF(AA121=Controles!$D$7,Controles!$N$7," ")))</f>
        <v>Impacto</v>
      </c>
      <c r="AJ121" s="141">
        <f>IFERROR(IF(AND(AI120=Controles!$N$5,AI121=Controles!$N$5),(AJ120-(+AJ120*AE121)),IF(AND(AI120=Controles!$N$7,AI121=Controles!$N$5),(AJ119-(+AJ119*AE121)),IF(AI121=Controles!$N$7,AJ120,""))),"")</f>
        <v>28.799999999999997</v>
      </c>
      <c r="AK121" s="141">
        <f>IFERROR(IF(AND(AI120=Controles!$N$7,AI121=Controles!$N$7),(AK120-(+AK120*AE121)),IF(AND(AI120=Controles!$N$5,AI121=Controles!$N$7),(AK119-(+AK119*AE121)),IF(AI121=Controles!$N$5,AK120,""))),"")</f>
        <v>30</v>
      </c>
      <c r="AL121" s="181" t="str">
        <f t="shared" si="61"/>
        <v>40</v>
      </c>
      <c r="AM121" s="181" t="str">
        <f t="shared" si="62"/>
        <v>40</v>
      </c>
      <c r="AN121" s="182">
        <f t="shared" si="63"/>
        <v>4040</v>
      </c>
      <c r="AO121" s="183" t="str">
        <f>IFERROR(VLOOKUP(AN121,'Matriz Calificación'!$C$54:$F$78,2,FALSE),"")</f>
        <v>MODERADA (P 40% , I 40%)</v>
      </c>
      <c r="AP121" s="184" t="str">
        <f>IFERROR(VLOOKUP(AO121,'Matriz Calificación'!$D$54:$I$78,4,FALSE)," ")</f>
        <v>ACEPTAR</v>
      </c>
      <c r="AQ121" s="246"/>
      <c r="AR121" s="246"/>
      <c r="AS121" s="263"/>
      <c r="AT121" s="268"/>
      <c r="AU121" s="69"/>
      <c r="AV121" s="170"/>
      <c r="AW121" s="170"/>
      <c r="AX121" s="170"/>
      <c r="AY121" s="69"/>
      <c r="AZ121" s="170"/>
      <c r="BA121" s="172"/>
      <c r="BB121" s="172"/>
      <c r="BC121" s="256"/>
      <c r="BD121" s="248"/>
      <c r="BE121" s="172"/>
      <c r="BF121" s="248"/>
    </row>
    <row r="122" spans="2:58" s="173" customFormat="1" ht="102" x14ac:dyDescent="0.25">
      <c r="B122" s="250"/>
      <c r="C122" s="253"/>
      <c r="D122" s="255"/>
      <c r="E122" s="256"/>
      <c r="F122" s="258"/>
      <c r="G122" s="255"/>
      <c r="H122" s="248"/>
      <c r="I122" s="266"/>
      <c r="J122" s="259"/>
      <c r="K122" s="185" t="s">
        <v>1186</v>
      </c>
      <c r="L122" s="260"/>
      <c r="M122" s="260"/>
      <c r="N122" s="260"/>
      <c r="O122" s="261"/>
      <c r="P122" s="263"/>
      <c r="Q122" s="260"/>
      <c r="R122" s="264"/>
      <c r="S122" s="264"/>
      <c r="T122" s="264"/>
      <c r="U122" s="269"/>
      <c r="V122" s="263"/>
      <c r="W122" s="152"/>
      <c r="X122" s="168" t="s">
        <v>1190</v>
      </c>
      <c r="Y122" s="216" t="s">
        <v>1195</v>
      </c>
      <c r="Z122" s="216" t="s">
        <v>1197</v>
      </c>
      <c r="AA122" s="217" t="s">
        <v>445</v>
      </c>
      <c r="AB122" s="178">
        <f>IF(AA122=Controles!$D$5,Controles!$E$5,IF(AA122=Controles!$D$6,Controles!$E$6,IF(AA122=Controles!$D$7,Controles!$E$7," ")))</f>
        <v>0.1</v>
      </c>
      <c r="AC122" s="169" t="s">
        <v>456</v>
      </c>
      <c r="AD122" s="68">
        <f>IF(AC122=Controles!$D$8,Controles!$E$8,IF(AC122=Controles!$D$9,Controles!$E$9," "))</f>
        <v>0.25</v>
      </c>
      <c r="AE122" s="68">
        <f t="shared" si="38"/>
        <v>0.35</v>
      </c>
      <c r="AF122" s="169" t="s">
        <v>466</v>
      </c>
      <c r="AG122" s="169" t="s">
        <v>487</v>
      </c>
      <c r="AH122" s="169" t="s">
        <v>489</v>
      </c>
      <c r="AI122" s="100" t="str">
        <f>+IF(AA122=Controles!$D$5,Controles!$N$5,IF(AA122=Controles!$D$6,Controles!$N$6,IF(AA122=Controles!$D$7,Controles!$N$7," ")))</f>
        <v>Impacto</v>
      </c>
      <c r="AJ122" s="141">
        <f>IFERROR(IF(AND(AI121=Controles!$N$5,AI122=Controles!$N$5),(AJ121-(+AJ121*AE122)),IF(AND(AI121=Controles!$N$7,AI122=Controles!$N$5),(AJ120-(+AJ120*AE122)),IF(AI122=Controles!$N$7,AJ121,""))),"")</f>
        <v>28.799999999999997</v>
      </c>
      <c r="AK122" s="141">
        <f>IFERROR(IF(AND(AI121=Controles!$N$7,AI122=Controles!$N$7),(AK121-(+AK121*AE122)),IF(AND(AI121=Controles!$N$5,AI122=Controles!$N$7),(AK120-(+AK120*AE122)),IF(AI122=Controles!$N$5,AK121,""))),"")</f>
        <v>19.5</v>
      </c>
      <c r="AL122" s="181" t="str">
        <f t="shared" si="61"/>
        <v>40</v>
      </c>
      <c r="AM122" s="181" t="str">
        <f t="shared" si="62"/>
        <v>20</v>
      </c>
      <c r="AN122" s="182">
        <f t="shared" si="63"/>
        <v>4020</v>
      </c>
      <c r="AO122" s="183" t="str">
        <f>IFERROR(VLOOKUP(AN122,'Matriz Calificación'!$C$54:$F$78,2,FALSE),"")</f>
        <v>BAJA (P 40% , I 20% )</v>
      </c>
      <c r="AP122" s="184" t="str">
        <f>IFERROR(VLOOKUP(AO122,'Matriz Calificación'!$D$54:$I$78,4,FALSE)," ")</f>
        <v>ASUMIR</v>
      </c>
      <c r="AQ122" s="246"/>
      <c r="AR122" s="246"/>
      <c r="AS122" s="263"/>
      <c r="AT122" s="268"/>
      <c r="AU122" s="69"/>
      <c r="AV122" s="170"/>
      <c r="AW122" s="170"/>
      <c r="AX122" s="170"/>
      <c r="AY122" s="69"/>
      <c r="AZ122" s="170"/>
      <c r="BA122" s="172"/>
      <c r="BB122" s="172"/>
      <c r="BC122" s="256"/>
      <c r="BD122" s="248"/>
      <c r="BE122" s="172"/>
      <c r="BF122" s="248"/>
    </row>
    <row r="123" spans="2:58" s="173" customFormat="1" ht="12.75" x14ac:dyDescent="0.25">
      <c r="B123" s="250"/>
      <c r="C123" s="253"/>
      <c r="D123" s="255"/>
      <c r="E123" s="256"/>
      <c r="F123" s="258"/>
      <c r="G123" s="255"/>
      <c r="H123" s="248"/>
      <c r="I123" s="266"/>
      <c r="J123" s="259"/>
      <c r="K123" s="185"/>
      <c r="L123" s="260"/>
      <c r="M123" s="260"/>
      <c r="N123" s="260"/>
      <c r="O123" s="261"/>
      <c r="P123" s="263"/>
      <c r="Q123" s="260"/>
      <c r="R123" s="264"/>
      <c r="S123" s="264"/>
      <c r="T123" s="264"/>
      <c r="U123" s="269"/>
      <c r="V123" s="263"/>
      <c r="W123" s="152"/>
      <c r="X123" s="168"/>
      <c r="Y123" s="168"/>
      <c r="Z123" s="168"/>
      <c r="AA123" s="169"/>
      <c r="AB123" s="178" t="str">
        <f>IF(AA123=Controles!$D$5,Controles!$E$5,IF(AA123=Controles!$D$6,Controles!$E$6,IF(AA123=Controles!$D$7,Controles!$E$7," ")))</f>
        <v xml:space="preserve"> </v>
      </c>
      <c r="AC123" s="169"/>
      <c r="AD123" s="68" t="str">
        <f>IF(AC123=Controles!$D$8,Controles!$E$8,IF(AC123=Controles!$D$9,Controles!$E$9," "))</f>
        <v xml:space="preserve"> </v>
      </c>
      <c r="AE123" s="68" t="str">
        <f t="shared" si="38"/>
        <v/>
      </c>
      <c r="AF123" s="169"/>
      <c r="AG123" s="169"/>
      <c r="AH123" s="169"/>
      <c r="AI123" s="100" t="str">
        <f>+IF(AA123=Controles!$D$5,Controles!$N$5,IF(AA123=Controles!$D$6,Controles!$N$6,IF(AA123=Controles!$D$7,Controles!$N$7," ")))</f>
        <v xml:space="preserve"> </v>
      </c>
      <c r="AJ123" s="141" t="str">
        <f>IFERROR(IF(AND(AI122=Controles!$N$5,AI123=Controles!$N$5),(AJ122-(+AJ122*AE123)),IF(AND(AI122=Controles!$N$7,AI123=Controles!$N$5),(AJ121-(+AJ121*AE123)),IF(AI123=Controles!$N$7,AJ122,""))),"")</f>
        <v/>
      </c>
      <c r="AK123" s="141" t="str">
        <f>IFERROR(IF(AND(AI122=Controles!$N$7,AI123=Controles!$N$7),(AK122-(+AK122*AE123)),IF(AND(AI122=Controles!$N$5,AI123=Controles!$N$7),(AK121-(+AK121*AE123)),IF(AI123=Controles!$N$5,AK122,""))),"")</f>
        <v/>
      </c>
      <c r="AL123" s="181" t="str">
        <f t="shared" si="61"/>
        <v/>
      </c>
      <c r="AM123" s="181" t="str">
        <f t="shared" si="62"/>
        <v/>
      </c>
      <c r="AN123" s="182" t="str">
        <f t="shared" si="63"/>
        <v xml:space="preserve"> </v>
      </c>
      <c r="AO123" s="183" t="str">
        <f>IFERROR(VLOOKUP(AN123,'Matriz Calificación'!$C$54:$F$78,2,FALSE),"")</f>
        <v/>
      </c>
      <c r="AP123" s="184" t="str">
        <f>IFERROR(VLOOKUP(AO123,'Matriz Calificación'!$D$54:$I$78,4,FALSE)," ")</f>
        <v xml:space="preserve"> </v>
      </c>
      <c r="AQ123" s="246"/>
      <c r="AR123" s="246"/>
      <c r="AS123" s="263"/>
      <c r="AT123" s="268"/>
      <c r="AU123" s="69"/>
      <c r="AV123" s="170"/>
      <c r="AW123" s="170"/>
      <c r="AX123" s="170"/>
      <c r="AY123" s="69"/>
      <c r="AZ123" s="170"/>
      <c r="BA123" s="172"/>
      <c r="BB123" s="172"/>
      <c r="BC123" s="256"/>
      <c r="BD123" s="248"/>
      <c r="BE123" s="172"/>
      <c r="BF123" s="248"/>
    </row>
    <row r="124" spans="2:58" s="173" customFormat="1" ht="21" customHeight="1" x14ac:dyDescent="0.25">
      <c r="B124" s="250"/>
      <c r="C124" s="253"/>
      <c r="D124" s="255"/>
      <c r="E124" s="256"/>
      <c r="F124" s="258"/>
      <c r="G124" s="255"/>
      <c r="H124" s="248"/>
      <c r="I124" s="266"/>
      <c r="J124" s="259"/>
      <c r="K124" s="185"/>
      <c r="L124" s="260"/>
      <c r="M124" s="260"/>
      <c r="N124" s="260"/>
      <c r="O124" s="261"/>
      <c r="P124" s="263"/>
      <c r="Q124" s="260"/>
      <c r="R124" s="264"/>
      <c r="S124" s="264"/>
      <c r="T124" s="264"/>
      <c r="U124" s="269"/>
      <c r="V124" s="263"/>
      <c r="W124" s="152"/>
      <c r="X124" s="168"/>
      <c r="Y124" s="168"/>
      <c r="Z124" s="168"/>
      <c r="AA124" s="169"/>
      <c r="AB124" s="178" t="str">
        <f>IF(AA124=Controles!$D$5,Controles!$E$5,IF(AA124=Controles!$D$6,Controles!$E$6,IF(AA124=Controles!$D$7,Controles!$E$7," ")))</f>
        <v xml:space="preserve"> </v>
      </c>
      <c r="AC124" s="169"/>
      <c r="AD124" s="68" t="str">
        <f>IF(AC124=Controles!$D$8,Controles!$E$8,IF(AC124=Controles!$D$9,Controles!$E$9," "))</f>
        <v xml:space="preserve"> </v>
      </c>
      <c r="AE124" s="68" t="str">
        <f t="shared" si="38"/>
        <v/>
      </c>
      <c r="AF124" s="169"/>
      <c r="AG124" s="169"/>
      <c r="AH124" s="169"/>
      <c r="AI124" s="100" t="str">
        <f>+IF(AA124=Controles!$D$5,Controles!$N$5,IF(AA124=Controles!$D$6,Controles!$N$6,IF(AA124=Controles!$D$7,Controles!$N$7," ")))</f>
        <v xml:space="preserve"> </v>
      </c>
      <c r="AJ124" s="141" t="str">
        <f>IFERROR(IF(AND(AI123=Controles!$N$5,AI124=Controles!$N$5),(AJ123-(+AJ123*AE124)),IF(AND(AI123=Controles!$N$7,AI124=Controles!$N$5),(AJ122-(+AJ122*AE124)),IF(AI124=Controles!$N$7,AJ123,""))),"")</f>
        <v/>
      </c>
      <c r="AK124" s="141" t="str">
        <f>IFERROR(IF(AND(AI123=Controles!$N$7,AI124=Controles!$N$7),(AK123-(+AK123*AE124)),IF(AND(AI123=Controles!$N$5,AI124=Controles!$N$7),(AK122-(+AK122*AE124)),IF(AI124=Controles!$N$5,AK123,""))),"")</f>
        <v/>
      </c>
      <c r="AL124" s="181" t="str">
        <f t="shared" si="61"/>
        <v/>
      </c>
      <c r="AM124" s="181" t="str">
        <f t="shared" si="62"/>
        <v/>
      </c>
      <c r="AN124" s="182" t="str">
        <f t="shared" si="63"/>
        <v xml:space="preserve"> </v>
      </c>
      <c r="AO124" s="183" t="str">
        <f>IFERROR(VLOOKUP(AN124,'Matriz Calificación'!$C$54:$F$78,2,FALSE),"")</f>
        <v/>
      </c>
      <c r="AP124" s="184" t="str">
        <f>IFERROR(VLOOKUP(AO124,'Matriz Calificación'!$D$54:$I$78,4,FALSE)," ")</f>
        <v xml:space="preserve"> </v>
      </c>
      <c r="AQ124" s="246"/>
      <c r="AR124" s="246"/>
      <c r="AS124" s="263"/>
      <c r="AT124" s="268"/>
      <c r="AU124" s="69"/>
      <c r="AV124" s="170"/>
      <c r="AW124" s="170"/>
      <c r="AX124" s="170"/>
      <c r="AY124" s="69"/>
      <c r="AZ124" s="170"/>
      <c r="BA124" s="172"/>
      <c r="BB124" s="172"/>
      <c r="BC124" s="256"/>
      <c r="BD124" s="248"/>
      <c r="BE124" s="172"/>
      <c r="BF124" s="248"/>
    </row>
    <row r="125" spans="2:58" s="173" customFormat="1" ht="21" customHeight="1" x14ac:dyDescent="0.25">
      <c r="B125" s="250"/>
      <c r="C125" s="253"/>
      <c r="D125" s="255"/>
      <c r="E125" s="256"/>
      <c r="F125" s="258"/>
      <c r="G125" s="255"/>
      <c r="H125" s="248"/>
      <c r="I125" s="266"/>
      <c r="J125" s="259"/>
      <c r="K125" s="185"/>
      <c r="L125" s="260"/>
      <c r="M125" s="260"/>
      <c r="N125" s="260"/>
      <c r="O125" s="261"/>
      <c r="P125" s="263"/>
      <c r="Q125" s="260"/>
      <c r="R125" s="264"/>
      <c r="S125" s="264"/>
      <c r="T125" s="264"/>
      <c r="U125" s="269"/>
      <c r="V125" s="263"/>
      <c r="W125" s="152"/>
      <c r="X125" s="168"/>
      <c r="Y125" s="168"/>
      <c r="Z125" s="168"/>
      <c r="AA125" s="169"/>
      <c r="AB125" s="178" t="str">
        <f>IF(AA125=Controles!$D$5,Controles!$E$5,IF(AA125=Controles!$D$6,Controles!$E$6,IF(AA125=Controles!$D$7,Controles!$E$7," ")))</f>
        <v xml:space="preserve"> </v>
      </c>
      <c r="AC125" s="169"/>
      <c r="AD125" s="68" t="str">
        <f>IF(AC125=Controles!$D$8,Controles!$E$8,IF(AC125=Controles!$D$9,Controles!$E$9," "))</f>
        <v xml:space="preserve"> </v>
      </c>
      <c r="AE125" s="68" t="str">
        <f t="shared" si="38"/>
        <v/>
      </c>
      <c r="AF125" s="169"/>
      <c r="AG125" s="169"/>
      <c r="AH125" s="169"/>
      <c r="AI125" s="100" t="str">
        <f>+IF(AA125=Controles!$D$5,Controles!$N$5,IF(AA125=Controles!$D$6,Controles!$N$6,IF(AA125=Controles!$D$7,Controles!$N$7," ")))</f>
        <v xml:space="preserve"> </v>
      </c>
      <c r="AJ125" s="141" t="str">
        <f>IFERROR(IF(AND(AI124=Controles!$N$5,AI125=Controles!$N$5),(AJ124-(+AJ124*AE125)),IF(AND(AI124=Controles!$N$7,AI125=Controles!$N$5),(AJ123-(+AJ123*AE125)),IF(AI125=Controles!$N$7,AJ124,""))),"")</f>
        <v/>
      </c>
      <c r="AK125" s="141" t="str">
        <f>IFERROR(IF(AND(AI124=Controles!$N$7,AI125=Controles!$N$7),(AK124-(+AK124*AE125)),IF(AND(AI124=Controles!$N$5,AI125=Controles!$N$7),(AK123-(+AK123*AE125)),IF(AI125=Controles!$N$5,AK124,""))),"")</f>
        <v/>
      </c>
      <c r="AL125" s="181" t="str">
        <f t="shared" si="61"/>
        <v/>
      </c>
      <c r="AM125" s="181" t="str">
        <f t="shared" si="62"/>
        <v/>
      </c>
      <c r="AN125" s="182" t="str">
        <f t="shared" si="63"/>
        <v xml:space="preserve"> </v>
      </c>
      <c r="AO125" s="183" t="str">
        <f>IFERROR(VLOOKUP(AN125,'Matriz Calificación'!$C$54:$F$78,2,FALSE),"")</f>
        <v/>
      </c>
      <c r="AP125" s="184" t="str">
        <f>IFERROR(VLOOKUP(AO125,'Matriz Calificación'!$D$54:$I$78,4,FALSE)," ")</f>
        <v xml:space="preserve"> </v>
      </c>
      <c r="AQ125" s="246"/>
      <c r="AR125" s="246"/>
      <c r="AS125" s="263"/>
      <c r="AT125" s="268"/>
      <c r="AU125" s="69"/>
      <c r="AV125" s="168"/>
      <c r="AW125" s="171"/>
      <c r="AX125" s="171"/>
      <c r="AY125" s="69"/>
      <c r="AZ125" s="170"/>
      <c r="BA125" s="172"/>
      <c r="BB125" s="172"/>
      <c r="BC125" s="256"/>
      <c r="BD125" s="248"/>
      <c r="BE125" s="172"/>
      <c r="BF125" s="248"/>
    </row>
    <row r="126" spans="2:58" s="173" customFormat="1" ht="21" customHeight="1" x14ac:dyDescent="0.25">
      <c r="B126" s="250"/>
      <c r="C126" s="253"/>
      <c r="D126" s="255"/>
      <c r="E126" s="256"/>
      <c r="F126" s="258"/>
      <c r="G126" s="255"/>
      <c r="H126" s="248"/>
      <c r="I126" s="266"/>
      <c r="J126" s="259"/>
      <c r="K126" s="185"/>
      <c r="L126" s="260"/>
      <c r="M126" s="260"/>
      <c r="N126" s="260"/>
      <c r="O126" s="261"/>
      <c r="P126" s="263"/>
      <c r="Q126" s="260"/>
      <c r="R126" s="264"/>
      <c r="S126" s="264"/>
      <c r="T126" s="264"/>
      <c r="U126" s="269"/>
      <c r="V126" s="263"/>
      <c r="W126" s="152"/>
      <c r="X126" s="168"/>
      <c r="Y126" s="168"/>
      <c r="Z126" s="168"/>
      <c r="AA126" s="169"/>
      <c r="AB126" s="178" t="str">
        <f>IF(AA126=Controles!$D$5,Controles!$E$5,IF(AA126=Controles!$D$6,Controles!$E$6,IF(AA126=Controles!$D$7,Controles!$E$7," ")))</f>
        <v xml:space="preserve"> </v>
      </c>
      <c r="AC126" s="169"/>
      <c r="AD126" s="68" t="str">
        <f>IF(AC126=Controles!$D$8,Controles!$E$8,IF(AC126=Controles!$D$9,Controles!$E$9," "))</f>
        <v xml:space="preserve"> </v>
      </c>
      <c r="AE126" s="68" t="str">
        <f t="shared" si="38"/>
        <v/>
      </c>
      <c r="AF126" s="169"/>
      <c r="AG126" s="169"/>
      <c r="AH126" s="169"/>
      <c r="AI126" s="100" t="str">
        <f>+IF(AA126=Controles!$D$5,Controles!$N$5,IF(AA126=Controles!$D$6,Controles!$N$6,IF(AA126=Controles!$D$7,Controles!$N$7," ")))</f>
        <v xml:space="preserve"> </v>
      </c>
      <c r="AJ126" s="141" t="str">
        <f>IFERROR(IF(AND(AI125=Controles!$N$5,AI126=Controles!$N$5),(AJ125-(+AJ125*AE126)),IF(AND(AI125=Controles!$N$7,AI126=Controles!$N$5),(AJ124-(+AJ124*AE126)),IF(AI126=Controles!$N$7,AJ125,""))),"")</f>
        <v/>
      </c>
      <c r="AK126" s="141" t="str">
        <f>IFERROR(IF(AND(AI125=Controles!$N$7,AI126=Controles!$N$7),(AK125-(+AK125*AE126)),IF(AND(AI125=Controles!$N$5,AI126=Controles!$N$7),(AK124-(+AK124*AE126)),IF(AI126=Controles!$N$5,AK125,""))),"")</f>
        <v/>
      </c>
      <c r="AL126" s="181" t="str">
        <f t="shared" si="61"/>
        <v/>
      </c>
      <c r="AM126" s="181" t="str">
        <f t="shared" si="62"/>
        <v/>
      </c>
      <c r="AN126" s="182" t="str">
        <f t="shared" si="63"/>
        <v xml:space="preserve"> </v>
      </c>
      <c r="AO126" s="183" t="str">
        <f>IFERROR(VLOOKUP(AN126,'Matriz Calificación'!$C$54:$F$78,2,FALSE),"")</f>
        <v/>
      </c>
      <c r="AP126" s="184" t="str">
        <f>IFERROR(VLOOKUP(AO126,'Matriz Calificación'!$D$54:$I$78,4,FALSE)," ")</f>
        <v xml:space="preserve"> </v>
      </c>
      <c r="AQ126" s="246"/>
      <c r="AR126" s="246"/>
      <c r="AS126" s="263"/>
      <c r="AT126" s="268"/>
      <c r="AU126" s="69"/>
      <c r="AV126" s="168"/>
      <c r="AW126" s="171"/>
      <c r="AX126" s="171"/>
      <c r="AY126" s="69"/>
      <c r="AZ126" s="170"/>
      <c r="BA126" s="172"/>
      <c r="BB126" s="172"/>
      <c r="BC126" s="256"/>
      <c r="BD126" s="248"/>
      <c r="BE126" s="172"/>
      <c r="BF126" s="248"/>
    </row>
    <row r="127" spans="2:58" s="173" customFormat="1" ht="21" customHeight="1" x14ac:dyDescent="0.25">
      <c r="B127" s="251"/>
      <c r="C127" s="254"/>
      <c r="D127" s="255"/>
      <c r="E127" s="256"/>
      <c r="F127" s="258"/>
      <c r="G127" s="255"/>
      <c r="H127" s="248"/>
      <c r="I127" s="267"/>
      <c r="J127" s="259"/>
      <c r="K127" s="185"/>
      <c r="L127" s="260"/>
      <c r="M127" s="260"/>
      <c r="N127" s="260"/>
      <c r="O127" s="262"/>
      <c r="P127" s="263"/>
      <c r="Q127" s="260"/>
      <c r="R127" s="264"/>
      <c r="S127" s="264"/>
      <c r="T127" s="264"/>
      <c r="U127" s="269"/>
      <c r="V127" s="263"/>
      <c r="W127" s="152"/>
      <c r="X127" s="168"/>
      <c r="Y127" s="168"/>
      <c r="Z127" s="168"/>
      <c r="AA127" s="169"/>
      <c r="AB127" s="178" t="str">
        <f>IF(AA127=Controles!$D$5,Controles!$E$5,IF(AA127=Controles!$D$6,Controles!$E$6,IF(AA127=Controles!$D$7,Controles!$E$7," ")))</f>
        <v xml:space="preserve"> </v>
      </c>
      <c r="AC127" s="169"/>
      <c r="AD127" s="68" t="str">
        <f>IF(AC127=Controles!$D$8,Controles!$E$8,IF(AC127=Controles!$D$9,Controles!$E$9," "))</f>
        <v xml:space="preserve"> </v>
      </c>
      <c r="AE127" s="68" t="str">
        <f t="shared" si="38"/>
        <v/>
      </c>
      <c r="AF127" s="169"/>
      <c r="AG127" s="169"/>
      <c r="AH127" s="169"/>
      <c r="AI127" s="100" t="str">
        <f>+IF(AA127=Controles!$D$5,Controles!$N$5,IF(AA127=Controles!$D$6,Controles!$N$6,IF(AA127=Controles!$D$7,Controles!$N$7," ")))</f>
        <v xml:space="preserve"> </v>
      </c>
      <c r="AJ127" s="141" t="str">
        <f>IFERROR(IF(AND(AI126=Controles!$N$5,AI127=Controles!$N$5),(AJ126-(+AJ126*AE127)),IF(AND(AI126=Controles!$N$7,AI127=Controles!$N$5),(AJ125-(+AJ125*AE127)),IF(AI127=Controles!$N$7,AJ126,""))),"")</f>
        <v/>
      </c>
      <c r="AK127" s="141" t="str">
        <f>IFERROR(IF(AND(AI126=Controles!$N$7,AI127=Controles!$N$7),(AK126-(+AK126*AE127)),IF(AND(AI126=Controles!$N$5,AI127=Controles!$N$7),(AK125-(+AK125*AE127)),IF(AI127=Controles!$N$5,AK126,""))),"")</f>
        <v/>
      </c>
      <c r="AL127" s="181" t="str">
        <f t="shared" si="61"/>
        <v/>
      </c>
      <c r="AM127" s="181" t="str">
        <f t="shared" si="62"/>
        <v/>
      </c>
      <c r="AN127" s="182" t="str">
        <f t="shared" si="63"/>
        <v xml:space="preserve"> </v>
      </c>
      <c r="AO127" s="183" t="str">
        <f>IFERROR(VLOOKUP(AN127,'Matriz Calificación'!$C$54:$F$78,2,FALSE),"")</f>
        <v/>
      </c>
      <c r="AP127" s="184" t="str">
        <f>IFERROR(VLOOKUP(AO127,'Matriz Calificación'!$D$54:$I$78,4,FALSE)," ")</f>
        <v xml:space="preserve"> </v>
      </c>
      <c r="AQ127" s="247"/>
      <c r="AR127" s="247"/>
      <c r="AS127" s="263"/>
      <c r="AT127" s="268"/>
      <c r="AU127" s="69"/>
      <c r="AV127" s="168"/>
      <c r="AW127" s="70"/>
      <c r="AX127" s="70"/>
      <c r="AY127" s="69"/>
      <c r="AZ127" s="170"/>
      <c r="BA127" s="172"/>
      <c r="BB127" s="172"/>
      <c r="BC127" s="256"/>
      <c r="BD127" s="248"/>
      <c r="BE127" s="172"/>
      <c r="BF127" s="248"/>
    </row>
    <row r="128" spans="2:58" s="173" customFormat="1" ht="66" x14ac:dyDescent="0.25">
      <c r="B128" s="249" t="s">
        <v>620</v>
      </c>
      <c r="C128" s="252" t="str">
        <f>+IFERROR(VLOOKUP(B128,INF!$A$2:$B$90,2,FALSE)," ")</f>
        <v>Informar a la comunidad universitaria y al público en general, los acontecimientos de la vida universitaria y de la sociedad, mediante la difusión de productos comunicativos radiales, audiovisuales, impresos y multimediales.</v>
      </c>
      <c r="D128" s="249" t="s">
        <v>115</v>
      </c>
      <c r="E128" s="368" t="s">
        <v>667</v>
      </c>
      <c r="F128" s="371" t="s">
        <v>1114</v>
      </c>
      <c r="G128" s="249" t="s">
        <v>825</v>
      </c>
      <c r="H128" s="378" t="s">
        <v>1115</v>
      </c>
      <c r="I128" s="265" t="s">
        <v>1116</v>
      </c>
      <c r="J128" s="375" t="str">
        <f t="shared" ref="J128" si="64">IF(G128&lt;&gt;"",CONCATENATE("Posibilidad de ",G128," por"," ",H128," debido a"," ",I128),"")</f>
        <v>Posibilidad de Efecto dañoso sobre bienes públicos por Deterioro físico del material fonográfico debido a la manipulación y uso permanente o perdida de información difgital  debido a condiciones inadecuadas de almacenamiento del material audiovisual Radio y T.V</v>
      </c>
      <c r="K128" s="185" t="s">
        <v>1117</v>
      </c>
      <c r="L128" s="293" t="s">
        <v>167</v>
      </c>
      <c r="M128" s="293" t="s">
        <v>193</v>
      </c>
      <c r="N128" s="293" t="s">
        <v>209</v>
      </c>
      <c r="O128" s="374">
        <v>240</v>
      </c>
      <c r="P128" s="290" t="str">
        <f>IF(O128="","",IF(O128&lt;=2,Probabilidad!$B$8,IF(O128&lt;=11.999,Probabilidad!$B$7,IF(O128&lt;=48,Probabilidad!$B$6,IF(O128&lt;=239.999,Probabilidad!$B$5,IF(O128&gt;=240,Probabilidad!$B$4,""))))))</f>
        <v>MUY ALTA</v>
      </c>
      <c r="Q128" s="293" t="s">
        <v>91</v>
      </c>
      <c r="R128" s="296">
        <f>IFERROR(VLOOKUP(P128,Probabilidad!$B$4:$C$8,2,FALSE),"")</f>
        <v>100</v>
      </c>
      <c r="S128" s="296">
        <f>IFERROR(VLOOKUP(Q128,Impacto!$B$4:$C$16,2,FALSE),"")</f>
        <v>60</v>
      </c>
      <c r="T128" s="296">
        <f t="shared" ref="T128" si="65">IFERROR(VALUE((R128&amp;""&amp;S128))," ")</f>
        <v>10060</v>
      </c>
      <c r="U128" s="299" t="str">
        <f>IFERROR(VLOOKUP(T128,'Matriz Calificación'!$C$54:$D$78,2,FALSE)," ")</f>
        <v>ALTA (P 100% , I 60%)</v>
      </c>
      <c r="V128" s="290" t="str">
        <f>IFERROR(VLOOKUP(T128,'Matriz Calificación'!$C$54:$F$78,3,FALSE)," ")</f>
        <v>REDUCIR</v>
      </c>
      <c r="W128" s="152" t="s">
        <v>731</v>
      </c>
      <c r="X128" s="197" t="s">
        <v>1120</v>
      </c>
      <c r="Y128" s="197" t="s">
        <v>1123</v>
      </c>
      <c r="Z128" s="197" t="s">
        <v>1126</v>
      </c>
      <c r="AA128" s="198" t="s">
        <v>427</v>
      </c>
      <c r="AB128" s="178">
        <f>IF(AA128=Controles!$D$5,Controles!$E$5,IF(AA128=Controles!$D$6,Controles!$E$6,IF(AA128=Controles!$D$7,Controles!$E$7," ")))</f>
        <v>0.25</v>
      </c>
      <c r="AC128" s="198" t="s">
        <v>460</v>
      </c>
      <c r="AD128" s="68">
        <f>IF(AC128=Controles!$D$8,Controles!$E$8,IF(AC128=Controles!$D$9,Controles!$E$9," "))</f>
        <v>0.15</v>
      </c>
      <c r="AE128" s="68">
        <f t="shared" si="38"/>
        <v>0.4</v>
      </c>
      <c r="AF128" s="198" t="s">
        <v>466</v>
      </c>
      <c r="AG128" s="198" t="s">
        <v>471</v>
      </c>
      <c r="AH128" s="198" t="s">
        <v>491</v>
      </c>
      <c r="AI128" s="100" t="str">
        <f>+IF(AA128=Controles!$D$5,Controles!$N$5,IF(AA128=Controles!$D$6,Controles!$N$6,IF(AA128=Controles!$D$7,Controles!$N$7," ")))</f>
        <v>Probabilidad</v>
      </c>
      <c r="AJ128" s="141">
        <f>IFERROR(IF(AI128=Controles!$N$5,(($R$128-($R$128*AE128))),IF(AI128=Controles!$N$7,$R$128,""))," ")</f>
        <v>60</v>
      </c>
      <c r="AK128" s="141">
        <f>IFERROR(IF(AI128=Controles!$N$7,(($S$128-($S$128*AE128))),IF(AI128=Controles!$N$5,$S$128,""))," ")</f>
        <v>60</v>
      </c>
      <c r="AL128" s="181" t="str">
        <f>IFERROR(IF(AJ128="","",IF(AJ128&lt;=20,"20",IF(AJ128&lt;=40,"40",IF(AJ128&lt;=60,"60",IF(AJ128&lt;=80,"80","100"))))),"")</f>
        <v>60</v>
      </c>
      <c r="AM128" s="181" t="str">
        <f>IFERROR(IF(AK128="","",IF(AK128&lt;=20,"20",IF(AK128&lt;=40,"40",IF(AK128&lt;=60,"60",IF(AK128&lt;=80,"80","100"))))),"")</f>
        <v>60</v>
      </c>
      <c r="AN128" s="182">
        <f>IFERROR(VALUE((AL128&amp;""&amp;AM128))," ")</f>
        <v>6060</v>
      </c>
      <c r="AO128" s="183" t="str">
        <f>IFERROR(VLOOKUP(AN128,'Matriz Calificación'!$C$54:$F$78,2,FALSE),"")</f>
        <v>MODERADA (P 60% , I 60%)</v>
      </c>
      <c r="AP128" s="184" t="str">
        <f>IFERROR(VLOOKUP(AO128,'Matriz Calificación'!$D$54:$I$78,4,FALSE)," ")</f>
        <v>ACEPTAR</v>
      </c>
      <c r="AQ128" s="245" cm="1">
        <f t="array" ref="AQ128">INDEX(AN128:AN136,COUNT(AN128:AN136))</f>
        <v>4060</v>
      </c>
      <c r="AR128" s="245" t="str">
        <f>IFERROR(VLOOKUP(AQ128,'Matriz Calificación'!$C$54:$F$78,2,FALSE),"")</f>
        <v>MODERADA (P 40% , I 60%)</v>
      </c>
      <c r="AS128" s="263" t="str">
        <f>IFERROR(VLOOKUP(AR128,'Matriz Calificación'!$D$54:$I$78,4,FALSE)," ")</f>
        <v>ACEPTAR</v>
      </c>
      <c r="AT128" s="268" t="str">
        <f>IFERROR(VLOOKUP(AR128,'Matriz Calificación'!$D$54:$I$78,5,FALSE)," ")</f>
        <v>Acciones encaminadas a mantener y fortalecer los controles existentes Requiere Plan de Acción para riesgos de corrupción y para los demás según análisis del proceso.</v>
      </c>
      <c r="AU128" s="69" t="s">
        <v>1129</v>
      </c>
      <c r="AV128" s="204" t="s">
        <v>1130</v>
      </c>
      <c r="AW128" s="204" t="s">
        <v>1133</v>
      </c>
      <c r="AX128" s="204" t="s">
        <v>1134</v>
      </c>
      <c r="AY128" s="205" t="s">
        <v>1104</v>
      </c>
      <c r="AZ128" s="170"/>
      <c r="BA128" s="172"/>
      <c r="BB128" s="172"/>
      <c r="BC128" s="256"/>
      <c r="BD128" s="248"/>
      <c r="BE128" s="172"/>
      <c r="BF128" s="248"/>
    </row>
    <row r="129" spans="2:58" s="173" customFormat="1" ht="61.5" x14ac:dyDescent="0.25">
      <c r="B129" s="250"/>
      <c r="C129" s="253"/>
      <c r="D129" s="250"/>
      <c r="E129" s="369"/>
      <c r="F129" s="372"/>
      <c r="G129" s="250"/>
      <c r="H129" s="379"/>
      <c r="I129" s="266"/>
      <c r="J129" s="376"/>
      <c r="K129" s="185" t="s">
        <v>1118</v>
      </c>
      <c r="L129" s="294"/>
      <c r="M129" s="294"/>
      <c r="N129" s="294"/>
      <c r="O129" s="261"/>
      <c r="P129" s="291"/>
      <c r="Q129" s="294"/>
      <c r="R129" s="297"/>
      <c r="S129" s="297"/>
      <c r="T129" s="297"/>
      <c r="U129" s="300"/>
      <c r="V129" s="291"/>
      <c r="W129" s="152" t="s">
        <v>732</v>
      </c>
      <c r="X129" s="197" t="s">
        <v>1121</v>
      </c>
      <c r="Y129" s="197" t="s">
        <v>1124</v>
      </c>
      <c r="Z129" s="197" t="s">
        <v>1127</v>
      </c>
      <c r="AA129" s="198" t="s">
        <v>427</v>
      </c>
      <c r="AB129" s="178">
        <f>IF(AA129=Controles!$D$5,Controles!$E$5,IF(AA129=Controles!$D$6,Controles!$E$6,IF(AA129=Controles!$D$7,Controles!$E$7," ")))</f>
        <v>0.25</v>
      </c>
      <c r="AC129" s="198" t="s">
        <v>460</v>
      </c>
      <c r="AD129" s="68">
        <f>IF(AC129=Controles!$D$8,Controles!$E$8,IF(AC129=Controles!$D$9,Controles!$E$9," "))</f>
        <v>0.15</v>
      </c>
      <c r="AE129" s="68">
        <f t="shared" si="38"/>
        <v>0.4</v>
      </c>
      <c r="AF129" s="198" t="s">
        <v>464</v>
      </c>
      <c r="AG129" s="198" t="s">
        <v>483</v>
      </c>
      <c r="AH129" s="198" t="s">
        <v>491</v>
      </c>
      <c r="AI129" s="100" t="str">
        <f>+IF(AA129=Controles!$D$5,Controles!$N$5,IF(AA129=Controles!$D$6,Controles!$N$6,IF(AA129=Controles!$D$7,Controles!$N$7," ")))</f>
        <v>Probabilidad</v>
      </c>
      <c r="AJ129" s="141">
        <f>IFERROR(IF(AND(AI128=Controles!$N$5,AI129=Controles!$N$5),(AJ128-(+AJ128*AE129)),IF(AI129=Controles!$N$5,(R128-(+R128*AE129)),IF(AI129=Controles!$N$7,AJ128,""))),"")</f>
        <v>36</v>
      </c>
      <c r="AK129" s="141">
        <f>IFERROR(IF(AND(AI128=Controles!$N$7,AI129=Controles!$N$7),(AK128-(+AK128*AE129)),IF(AI129=Controles!$N$7,($S$128-(+$S$128*AE129)),IF(AI129=Controles!$N$5,AK128,""))),"")</f>
        <v>60</v>
      </c>
      <c r="AL129" s="181" t="str">
        <f t="shared" ref="AL129:AL136" si="66">IFERROR(IF(AJ129="","",IF(AJ129&lt;=20,"20",IF(AJ129&lt;=40,"40",IF(AJ129&lt;=60,"60",IF(AJ129&lt;=80,"80","100"))))),"")</f>
        <v>40</v>
      </c>
      <c r="AM129" s="181" t="str">
        <f t="shared" ref="AM129:AM136" si="67">IFERROR(IF(AK129="","",IF(AK129&lt;=20,"20",IF(AK129&lt;=40,"40",IF(AK129&lt;=60,"60",IF(AK129&lt;=80,"80","100"))))),"")</f>
        <v>60</v>
      </c>
      <c r="AN129" s="182">
        <f t="shared" ref="AN129:AN136" si="68">IFERROR(VALUE((AL129&amp;""&amp;AM129))," ")</f>
        <v>4060</v>
      </c>
      <c r="AO129" s="183" t="str">
        <f>IFERROR(VLOOKUP(AN129,'Matriz Calificación'!$C$54:$F$78,2,FALSE),"")</f>
        <v>MODERADA (P 40% , I 60%)</v>
      </c>
      <c r="AP129" s="184" t="str">
        <f>IFERROR(VLOOKUP(AO129,'Matriz Calificación'!$D$54:$I$78,4,FALSE)," ")</f>
        <v>ACEPTAR</v>
      </c>
      <c r="AQ129" s="246"/>
      <c r="AR129" s="246"/>
      <c r="AS129" s="263"/>
      <c r="AT129" s="268"/>
      <c r="AU129" s="69" t="s">
        <v>1131</v>
      </c>
      <c r="AV129" s="204" t="s">
        <v>1135</v>
      </c>
      <c r="AW129" s="204" t="s">
        <v>1133</v>
      </c>
      <c r="AX129" s="204" t="s">
        <v>1134</v>
      </c>
      <c r="AY129" s="205" t="s">
        <v>1104</v>
      </c>
      <c r="AZ129" s="170"/>
      <c r="BA129" s="172"/>
      <c r="BB129" s="172"/>
      <c r="BC129" s="256"/>
      <c r="BD129" s="248"/>
      <c r="BE129" s="172"/>
      <c r="BF129" s="248"/>
    </row>
    <row r="130" spans="2:58" s="173" customFormat="1" ht="66" x14ac:dyDescent="0.25">
      <c r="B130" s="250"/>
      <c r="C130" s="253"/>
      <c r="D130" s="250"/>
      <c r="E130" s="369"/>
      <c r="F130" s="372"/>
      <c r="G130" s="250"/>
      <c r="H130" s="379"/>
      <c r="I130" s="266"/>
      <c r="J130" s="376"/>
      <c r="K130" s="185" t="s">
        <v>1119</v>
      </c>
      <c r="L130" s="294"/>
      <c r="M130" s="294"/>
      <c r="N130" s="294"/>
      <c r="O130" s="261"/>
      <c r="P130" s="291"/>
      <c r="Q130" s="294"/>
      <c r="R130" s="297"/>
      <c r="S130" s="297"/>
      <c r="T130" s="297"/>
      <c r="U130" s="300"/>
      <c r="V130" s="291"/>
      <c r="W130" s="152" t="s">
        <v>733</v>
      </c>
      <c r="X130" s="197" t="s">
        <v>1122</v>
      </c>
      <c r="Y130" s="197" t="s">
        <v>1125</v>
      </c>
      <c r="Z130" s="197" t="s">
        <v>1128</v>
      </c>
      <c r="AA130" s="198" t="s">
        <v>445</v>
      </c>
      <c r="AB130" s="178">
        <f>IF(AA130=Controles!$D$5,Controles!$E$5,IF(AA130=Controles!$D$6,Controles!$E$6,IF(AA130=Controles!$D$7,Controles!$E$7," ")))</f>
        <v>0.1</v>
      </c>
      <c r="AC130" s="198" t="s">
        <v>460</v>
      </c>
      <c r="AD130" s="68">
        <f>IF(AC130=Controles!$D$8,Controles!$E$8,IF(AC130=Controles!$D$9,Controles!$E$9," "))</f>
        <v>0.15</v>
      </c>
      <c r="AE130" s="68">
        <f t="shared" si="38"/>
        <v>0.25</v>
      </c>
      <c r="AF130" s="198" t="s">
        <v>466</v>
      </c>
      <c r="AG130" s="198" t="s">
        <v>481</v>
      </c>
      <c r="AH130" s="198"/>
      <c r="AI130" s="100" t="str">
        <f>+IF(AA130=Controles!$D$5,Controles!$N$5,IF(AA130=Controles!$D$6,Controles!$N$6,IF(AA130=Controles!$D$7,Controles!$N$7," ")))</f>
        <v>Impacto</v>
      </c>
      <c r="AJ130" s="141">
        <f>IFERROR(IF(AND(AI129=Controles!$N$5,AI130=Controles!$N$5),(AJ129-(+AJ129*AE130)),IF(AND(AI129=Controles!$N$7,AI130=Controles!$N$5),(AJ128-(+AJ128*AE130)),IF(AI130=Controles!$N$7,AJ129,""))),"")</f>
        <v>36</v>
      </c>
      <c r="AK130" s="141">
        <f>IFERROR(IF(AND(AI129=Controles!$N$7,AI130=Controles!$N$7),(AK129-(+AK129*AE130)),IF(AND(AI129=Controles!$N$5,AI130=Controles!$N$7),(AK128-(+AK128*AE130)),IF(AI130=Controles!$N$5,AK129,""))),"")</f>
        <v>45</v>
      </c>
      <c r="AL130" s="181" t="str">
        <f t="shared" si="66"/>
        <v>40</v>
      </c>
      <c r="AM130" s="181" t="str">
        <f t="shared" si="67"/>
        <v>60</v>
      </c>
      <c r="AN130" s="182">
        <f t="shared" si="68"/>
        <v>4060</v>
      </c>
      <c r="AO130" s="183" t="str">
        <f>IFERROR(VLOOKUP(AN130,'Matriz Calificación'!$C$54:$F$78,2,FALSE),"")</f>
        <v>MODERADA (P 40% , I 60%)</v>
      </c>
      <c r="AP130" s="184" t="str">
        <f>IFERROR(VLOOKUP(AO130,'Matriz Calificación'!$D$54:$I$78,4,FALSE)," ")</f>
        <v>ACEPTAR</v>
      </c>
      <c r="AQ130" s="246"/>
      <c r="AR130" s="246"/>
      <c r="AS130" s="263"/>
      <c r="AT130" s="268"/>
      <c r="AU130" s="69" t="s">
        <v>1132</v>
      </c>
      <c r="AV130" s="204" t="s">
        <v>1136</v>
      </c>
      <c r="AW130" s="204" t="s">
        <v>1133</v>
      </c>
      <c r="AX130" s="204" t="s">
        <v>1134</v>
      </c>
      <c r="AY130" s="205"/>
      <c r="AZ130" s="170"/>
      <c r="BA130" s="172"/>
      <c r="BB130" s="172"/>
      <c r="BC130" s="256"/>
      <c r="BD130" s="248"/>
      <c r="BE130" s="172"/>
      <c r="BF130" s="248"/>
    </row>
    <row r="131" spans="2:58" s="173" customFormat="1" ht="21" customHeight="1" x14ac:dyDescent="0.25">
      <c r="B131" s="250"/>
      <c r="C131" s="253"/>
      <c r="D131" s="250"/>
      <c r="E131" s="369"/>
      <c r="F131" s="372"/>
      <c r="G131" s="250"/>
      <c r="H131" s="379"/>
      <c r="I131" s="266"/>
      <c r="J131" s="376"/>
      <c r="K131" s="185"/>
      <c r="L131" s="294"/>
      <c r="M131" s="294"/>
      <c r="N131" s="294"/>
      <c r="O131" s="261"/>
      <c r="P131" s="291"/>
      <c r="Q131" s="294"/>
      <c r="R131" s="297"/>
      <c r="S131" s="297"/>
      <c r="T131" s="297"/>
      <c r="U131" s="300"/>
      <c r="V131" s="291"/>
      <c r="W131" s="152"/>
      <c r="X131" s="168"/>
      <c r="Y131" s="168"/>
      <c r="Z131" s="168"/>
      <c r="AA131" s="169"/>
      <c r="AB131" s="178" t="str">
        <f>IF(AA131=Controles!$D$5,Controles!$E$5,IF(AA131=Controles!$D$6,Controles!$E$6,IF(AA131=Controles!$D$7,Controles!$E$7," ")))</f>
        <v xml:space="preserve"> </v>
      </c>
      <c r="AC131" s="169"/>
      <c r="AD131" s="68" t="str">
        <f>IF(AC131=Controles!$D$8,Controles!$E$8,IF(AC131=Controles!$D$9,Controles!$E$9," "))</f>
        <v xml:space="preserve"> </v>
      </c>
      <c r="AE131" s="68" t="str">
        <f t="shared" si="38"/>
        <v/>
      </c>
      <c r="AF131" s="169"/>
      <c r="AG131" s="169"/>
      <c r="AH131" s="169"/>
      <c r="AI131" s="100" t="str">
        <f>+IF(AA131=Controles!$D$5,Controles!$N$5,IF(AA131=Controles!$D$6,Controles!$N$6,IF(AA131=Controles!$D$7,Controles!$N$7," ")))</f>
        <v xml:space="preserve"> </v>
      </c>
      <c r="AJ131" s="141" t="str">
        <f>IFERROR(IF(AND(AI130=Controles!$N$5,AI131=Controles!$N$5),(AJ130-(+AJ130*AE131)),IF(AND(AI130=Controles!$N$7,AI131=Controles!$N$5),(AJ129-(+AJ129*AE131)),IF(AI131=Controles!$N$7,AJ130,""))),"")</f>
        <v/>
      </c>
      <c r="AK131" s="141" t="str">
        <f>IFERROR(IF(AND(AI130=Controles!$N$7,AI131=Controles!$N$7),(AK130-(+AK130*AE131)),IF(AND(AI130=Controles!$N$5,AI131=Controles!$N$7),(AK129-(+AK129*AE131)),IF(AI131=Controles!$N$5,AK130,""))),"")</f>
        <v/>
      </c>
      <c r="AL131" s="181" t="str">
        <f t="shared" si="66"/>
        <v/>
      </c>
      <c r="AM131" s="181" t="str">
        <f t="shared" si="67"/>
        <v/>
      </c>
      <c r="AN131" s="182" t="str">
        <f t="shared" si="68"/>
        <v xml:space="preserve"> </v>
      </c>
      <c r="AO131" s="183" t="str">
        <f>IFERROR(VLOOKUP(AN131,'Matriz Calificación'!$C$54:$F$78,2,FALSE),"")</f>
        <v/>
      </c>
      <c r="AP131" s="184" t="str">
        <f>IFERROR(VLOOKUP(AO131,'Matriz Calificación'!$D$54:$I$78,4,FALSE)," ")</f>
        <v xml:space="preserve"> </v>
      </c>
      <c r="AQ131" s="246"/>
      <c r="AR131" s="246"/>
      <c r="AS131" s="263"/>
      <c r="AT131" s="268"/>
      <c r="AU131" s="69"/>
      <c r="AV131" s="170"/>
      <c r="AW131" s="170"/>
      <c r="AX131" s="170"/>
      <c r="AY131" s="69"/>
      <c r="AZ131" s="170"/>
      <c r="BA131" s="172"/>
      <c r="BB131" s="172"/>
      <c r="BC131" s="256"/>
      <c r="BD131" s="248"/>
      <c r="BE131" s="172"/>
      <c r="BF131" s="248"/>
    </row>
    <row r="132" spans="2:58" s="173" customFormat="1" ht="21" customHeight="1" x14ac:dyDescent="0.25">
      <c r="B132" s="250"/>
      <c r="C132" s="253"/>
      <c r="D132" s="250"/>
      <c r="E132" s="369"/>
      <c r="F132" s="372"/>
      <c r="G132" s="250"/>
      <c r="H132" s="379"/>
      <c r="I132" s="266"/>
      <c r="J132" s="376"/>
      <c r="K132" s="185"/>
      <c r="L132" s="294"/>
      <c r="M132" s="294"/>
      <c r="N132" s="294"/>
      <c r="O132" s="261"/>
      <c r="P132" s="291"/>
      <c r="Q132" s="294"/>
      <c r="R132" s="297"/>
      <c r="S132" s="297"/>
      <c r="T132" s="297"/>
      <c r="U132" s="300"/>
      <c r="V132" s="291"/>
      <c r="W132" s="152"/>
      <c r="X132" s="168"/>
      <c r="Y132" s="168"/>
      <c r="Z132" s="168"/>
      <c r="AA132" s="169"/>
      <c r="AB132" s="178" t="str">
        <f>IF(AA132=Controles!$D$5,Controles!$E$5,IF(AA132=Controles!$D$6,Controles!$E$6,IF(AA132=Controles!$D$7,Controles!$E$7," ")))</f>
        <v xml:space="preserve"> </v>
      </c>
      <c r="AC132" s="169"/>
      <c r="AD132" s="68" t="str">
        <f>IF(AC132=Controles!$D$8,Controles!$E$8,IF(AC132=Controles!$D$9,Controles!$E$9," "))</f>
        <v xml:space="preserve"> </v>
      </c>
      <c r="AE132" s="68" t="str">
        <f t="shared" si="38"/>
        <v/>
      </c>
      <c r="AF132" s="169"/>
      <c r="AG132" s="169"/>
      <c r="AH132" s="169"/>
      <c r="AI132" s="100" t="str">
        <f>+IF(AA132=Controles!$D$5,Controles!$N$5,IF(AA132=Controles!$D$6,Controles!$N$6,IF(AA132=Controles!$D$7,Controles!$N$7," ")))</f>
        <v xml:space="preserve"> </v>
      </c>
      <c r="AJ132" s="141" t="str">
        <f>IFERROR(IF(AND(AI131=Controles!$N$5,AI132=Controles!$N$5),(AJ131-(+AJ131*AE132)),IF(AND(AI131=Controles!$N$7,AI132=Controles!$N$5),(AJ130-(+AJ130*AE132)),IF(AI132=Controles!$N$7,AJ131,""))),"")</f>
        <v/>
      </c>
      <c r="AK132" s="141" t="str">
        <f>IFERROR(IF(AND(AI131=Controles!$N$7,AI132=Controles!$N$7),(AK131-(+AK131*AE132)),IF(AND(AI131=Controles!$N$5,AI132=Controles!$N$7),(AK130-(+AK130*AE132)),IF(AI132=Controles!$N$5,AK131,""))),"")</f>
        <v/>
      </c>
      <c r="AL132" s="181" t="str">
        <f t="shared" si="66"/>
        <v/>
      </c>
      <c r="AM132" s="181" t="str">
        <f t="shared" si="67"/>
        <v/>
      </c>
      <c r="AN132" s="182" t="str">
        <f t="shared" si="68"/>
        <v xml:space="preserve"> </v>
      </c>
      <c r="AO132" s="183" t="str">
        <f>IFERROR(VLOOKUP(AN132,'Matriz Calificación'!$C$54:$F$78,2,FALSE),"")</f>
        <v/>
      </c>
      <c r="AP132" s="184" t="str">
        <f>IFERROR(VLOOKUP(AO132,'Matriz Calificación'!$D$54:$I$78,4,FALSE)," ")</f>
        <v xml:space="preserve"> </v>
      </c>
      <c r="AQ132" s="246"/>
      <c r="AR132" s="246"/>
      <c r="AS132" s="263"/>
      <c r="AT132" s="268"/>
      <c r="AU132" s="69"/>
      <c r="AV132" s="170"/>
      <c r="AW132" s="170"/>
      <c r="AX132" s="170"/>
      <c r="AY132" s="69"/>
      <c r="AZ132" s="170"/>
      <c r="BA132" s="172"/>
      <c r="BB132" s="172"/>
      <c r="BC132" s="256"/>
      <c r="BD132" s="248"/>
      <c r="BE132" s="172"/>
      <c r="BF132" s="248"/>
    </row>
    <row r="133" spans="2:58" s="173" customFormat="1" ht="21" customHeight="1" x14ac:dyDescent="0.25">
      <c r="B133" s="250"/>
      <c r="C133" s="253"/>
      <c r="D133" s="250"/>
      <c r="E133" s="369"/>
      <c r="F133" s="372"/>
      <c r="G133" s="250"/>
      <c r="H133" s="379"/>
      <c r="I133" s="266"/>
      <c r="J133" s="376"/>
      <c r="K133" s="185"/>
      <c r="L133" s="294"/>
      <c r="M133" s="294"/>
      <c r="N133" s="294"/>
      <c r="O133" s="261"/>
      <c r="P133" s="291"/>
      <c r="Q133" s="294"/>
      <c r="R133" s="297"/>
      <c r="S133" s="297"/>
      <c r="T133" s="297"/>
      <c r="U133" s="300"/>
      <c r="V133" s="291"/>
      <c r="W133" s="152"/>
      <c r="X133" s="168"/>
      <c r="Y133" s="168"/>
      <c r="Z133" s="168"/>
      <c r="AA133" s="169"/>
      <c r="AB133" s="178" t="str">
        <f>IF(AA133=Controles!$D$5,Controles!$E$5,IF(AA133=Controles!$D$6,Controles!$E$6,IF(AA133=Controles!$D$7,Controles!$E$7," ")))</f>
        <v xml:space="preserve"> </v>
      </c>
      <c r="AC133" s="169"/>
      <c r="AD133" s="68" t="str">
        <f>IF(AC133=Controles!$D$8,Controles!$E$8,IF(AC133=Controles!$D$9,Controles!$E$9," "))</f>
        <v xml:space="preserve"> </v>
      </c>
      <c r="AE133" s="68" t="str">
        <f t="shared" si="38"/>
        <v/>
      </c>
      <c r="AF133" s="169"/>
      <c r="AG133" s="169"/>
      <c r="AH133" s="169"/>
      <c r="AI133" s="100" t="str">
        <f>+IF(AA133=Controles!$D$5,Controles!$N$5,IF(AA133=Controles!$D$6,Controles!$N$6,IF(AA133=Controles!$D$7,Controles!$N$7," ")))</f>
        <v xml:space="preserve"> </v>
      </c>
      <c r="AJ133" s="141" t="str">
        <f>IFERROR(IF(AND(AI132=Controles!$N$5,AI133=Controles!$N$5),(AJ132-(+AJ132*AE133)),IF(AND(AI132=Controles!$N$7,AI133=Controles!$N$5),(AJ131-(+AJ131*AE133)),IF(AI133=Controles!$N$7,AJ132,""))),"")</f>
        <v/>
      </c>
      <c r="AK133" s="141" t="str">
        <f>IFERROR(IF(AND(AI132=Controles!$N$7,AI133=Controles!$N$7),(AK132-(+AK132*AE133)),IF(AND(AI132=Controles!$N$5,AI133=Controles!$N$7),(AK131-(+AK131*AE133)),IF(AI133=Controles!$N$5,AK132,""))),"")</f>
        <v/>
      </c>
      <c r="AL133" s="181" t="str">
        <f t="shared" si="66"/>
        <v/>
      </c>
      <c r="AM133" s="181" t="str">
        <f t="shared" si="67"/>
        <v/>
      </c>
      <c r="AN133" s="182" t="str">
        <f t="shared" si="68"/>
        <v xml:space="preserve"> </v>
      </c>
      <c r="AO133" s="183" t="str">
        <f>IFERROR(VLOOKUP(AN133,'Matriz Calificación'!$C$54:$F$78,2,FALSE),"")</f>
        <v/>
      </c>
      <c r="AP133" s="184" t="str">
        <f>IFERROR(VLOOKUP(AO133,'Matriz Calificación'!$D$54:$I$78,4,FALSE)," ")</f>
        <v xml:space="preserve"> </v>
      </c>
      <c r="AQ133" s="246"/>
      <c r="AR133" s="246"/>
      <c r="AS133" s="263"/>
      <c r="AT133" s="268"/>
      <c r="AU133" s="69"/>
      <c r="AV133" s="170"/>
      <c r="AW133" s="170"/>
      <c r="AX133" s="170"/>
      <c r="AY133" s="69"/>
      <c r="AZ133" s="170"/>
      <c r="BA133" s="172"/>
      <c r="BB133" s="172"/>
      <c r="BC133" s="256"/>
      <c r="BD133" s="248"/>
      <c r="BE133" s="172"/>
      <c r="BF133" s="248"/>
    </row>
    <row r="134" spans="2:58" s="173" customFormat="1" ht="21" customHeight="1" x14ac:dyDescent="0.25">
      <c r="B134" s="250"/>
      <c r="C134" s="253"/>
      <c r="D134" s="250"/>
      <c r="E134" s="369"/>
      <c r="F134" s="372"/>
      <c r="G134" s="250"/>
      <c r="H134" s="379"/>
      <c r="I134" s="266"/>
      <c r="J134" s="376"/>
      <c r="K134" s="185"/>
      <c r="L134" s="294"/>
      <c r="M134" s="294"/>
      <c r="N134" s="294"/>
      <c r="O134" s="261"/>
      <c r="P134" s="291"/>
      <c r="Q134" s="294"/>
      <c r="R134" s="297"/>
      <c r="S134" s="297"/>
      <c r="T134" s="297"/>
      <c r="U134" s="300"/>
      <c r="V134" s="291"/>
      <c r="W134" s="152"/>
      <c r="X134" s="168"/>
      <c r="Y134" s="168"/>
      <c r="Z134" s="168"/>
      <c r="AA134" s="169"/>
      <c r="AB134" s="178" t="str">
        <f>IF(AA134=Controles!$D$5,Controles!$E$5,IF(AA134=Controles!$D$6,Controles!$E$6,IF(AA134=Controles!$D$7,Controles!$E$7," ")))</f>
        <v xml:space="preserve"> </v>
      </c>
      <c r="AC134" s="169"/>
      <c r="AD134" s="68" t="str">
        <f>IF(AC134=Controles!$D$8,Controles!$E$8,IF(AC134=Controles!$D$9,Controles!$E$9," "))</f>
        <v xml:space="preserve"> </v>
      </c>
      <c r="AE134" s="68" t="str">
        <f t="shared" si="38"/>
        <v/>
      </c>
      <c r="AF134" s="169"/>
      <c r="AG134" s="169"/>
      <c r="AH134" s="169"/>
      <c r="AI134" s="100" t="str">
        <f>+IF(AA134=Controles!$D$5,Controles!$N$5,IF(AA134=Controles!$D$6,Controles!$N$6,IF(AA134=Controles!$D$7,Controles!$N$7," ")))</f>
        <v xml:space="preserve"> </v>
      </c>
      <c r="AJ134" s="141" t="str">
        <f>IFERROR(IF(AND(AI133=Controles!$N$5,AI134=Controles!$N$5),(AJ133-(+AJ133*AE134)),IF(AND(AI133=Controles!$N$7,AI134=Controles!$N$5),(AJ132-(+AJ132*AE134)),IF(AI134=Controles!$N$7,AJ133,""))),"")</f>
        <v/>
      </c>
      <c r="AK134" s="141" t="str">
        <f>IFERROR(IF(AND(AI133=Controles!$N$7,AI134=Controles!$N$7),(AK133-(+AK133*AE134)),IF(AND(AI133=Controles!$N$5,AI134=Controles!$N$7),(AK132-(+AK132*AE134)),IF(AI134=Controles!$N$5,AK133,""))),"")</f>
        <v/>
      </c>
      <c r="AL134" s="181" t="str">
        <f t="shared" si="66"/>
        <v/>
      </c>
      <c r="AM134" s="181" t="str">
        <f t="shared" si="67"/>
        <v/>
      </c>
      <c r="AN134" s="182" t="str">
        <f t="shared" si="68"/>
        <v xml:space="preserve"> </v>
      </c>
      <c r="AO134" s="183" t="str">
        <f>IFERROR(VLOOKUP(AN134,'Matriz Calificación'!$C$54:$F$78,2,FALSE),"")</f>
        <v/>
      </c>
      <c r="AP134" s="184" t="str">
        <f>IFERROR(VLOOKUP(AO134,'Matriz Calificación'!$D$54:$I$78,4,FALSE)," ")</f>
        <v xml:space="preserve"> </v>
      </c>
      <c r="AQ134" s="246"/>
      <c r="AR134" s="246"/>
      <c r="AS134" s="263"/>
      <c r="AT134" s="268"/>
      <c r="AU134" s="69"/>
      <c r="AV134" s="168"/>
      <c r="AW134" s="171"/>
      <c r="AX134" s="171"/>
      <c r="AY134" s="69"/>
      <c r="AZ134" s="170"/>
      <c r="BA134" s="172"/>
      <c r="BB134" s="172"/>
      <c r="BC134" s="256"/>
      <c r="BD134" s="248"/>
      <c r="BE134" s="172"/>
      <c r="BF134" s="248"/>
    </row>
    <row r="135" spans="2:58" s="173" customFormat="1" ht="21" customHeight="1" x14ac:dyDescent="0.25">
      <c r="B135" s="250"/>
      <c r="C135" s="253"/>
      <c r="D135" s="250"/>
      <c r="E135" s="369"/>
      <c r="F135" s="372"/>
      <c r="G135" s="250"/>
      <c r="H135" s="379"/>
      <c r="I135" s="266"/>
      <c r="J135" s="376"/>
      <c r="K135" s="185"/>
      <c r="L135" s="294"/>
      <c r="M135" s="294"/>
      <c r="N135" s="294"/>
      <c r="O135" s="261"/>
      <c r="P135" s="291"/>
      <c r="Q135" s="294"/>
      <c r="R135" s="297"/>
      <c r="S135" s="297"/>
      <c r="T135" s="297"/>
      <c r="U135" s="300"/>
      <c r="V135" s="291"/>
      <c r="W135" s="152"/>
      <c r="X135" s="168"/>
      <c r="Y135" s="168"/>
      <c r="Z135" s="168"/>
      <c r="AA135" s="169"/>
      <c r="AB135" s="178" t="str">
        <f>IF(AA135=Controles!$D$5,Controles!$E$5,IF(AA135=Controles!$D$6,Controles!$E$6,IF(AA135=Controles!$D$7,Controles!$E$7," ")))</f>
        <v xml:space="preserve"> </v>
      </c>
      <c r="AC135" s="169"/>
      <c r="AD135" s="68" t="str">
        <f>IF(AC135=Controles!$D$8,Controles!$E$8,IF(AC135=Controles!$D$9,Controles!$E$9," "))</f>
        <v xml:space="preserve"> </v>
      </c>
      <c r="AE135" s="68" t="str">
        <f t="shared" si="38"/>
        <v/>
      </c>
      <c r="AF135" s="169"/>
      <c r="AG135" s="169"/>
      <c r="AH135" s="169"/>
      <c r="AI135" s="100" t="str">
        <f>+IF(AA135=Controles!$D$5,Controles!$N$5,IF(AA135=Controles!$D$6,Controles!$N$6,IF(AA135=Controles!$D$7,Controles!$N$7," ")))</f>
        <v xml:space="preserve"> </v>
      </c>
      <c r="AJ135" s="141" t="str">
        <f>IFERROR(IF(AND(AI134=Controles!$N$5,AI135=Controles!$N$5),(AJ134-(+AJ134*AE135)),IF(AND(AI134=Controles!$N$7,AI135=Controles!$N$5),(AJ133-(+AJ133*AE135)),IF(AI135=Controles!$N$7,AJ134,""))),"")</f>
        <v/>
      </c>
      <c r="AK135" s="141" t="str">
        <f>IFERROR(IF(AND(AI134=Controles!$N$7,AI135=Controles!$N$7),(AK134-(+AK134*AE135)),IF(AND(AI134=Controles!$N$5,AI135=Controles!$N$7),(AK133-(+AK133*AE135)),IF(AI135=Controles!$N$5,AK134,""))),"")</f>
        <v/>
      </c>
      <c r="AL135" s="181" t="str">
        <f t="shared" si="66"/>
        <v/>
      </c>
      <c r="AM135" s="181" t="str">
        <f t="shared" si="67"/>
        <v/>
      </c>
      <c r="AN135" s="182" t="str">
        <f t="shared" si="68"/>
        <v xml:space="preserve"> </v>
      </c>
      <c r="AO135" s="183" t="str">
        <f>IFERROR(VLOOKUP(AN135,'Matriz Calificación'!$C$54:$F$78,2,FALSE),"")</f>
        <v/>
      </c>
      <c r="AP135" s="184" t="str">
        <f>IFERROR(VLOOKUP(AO135,'Matriz Calificación'!$D$54:$I$78,4,FALSE)," ")</f>
        <v xml:space="preserve"> </v>
      </c>
      <c r="AQ135" s="246"/>
      <c r="AR135" s="246"/>
      <c r="AS135" s="263"/>
      <c r="AT135" s="268"/>
      <c r="AU135" s="69"/>
      <c r="AV135" s="168"/>
      <c r="AW135" s="171"/>
      <c r="AX135" s="171"/>
      <c r="AY135" s="69"/>
      <c r="AZ135" s="170"/>
      <c r="BA135" s="172"/>
      <c r="BB135" s="172"/>
      <c r="BC135" s="256"/>
      <c r="BD135" s="248"/>
      <c r="BE135" s="172"/>
      <c r="BF135" s="248"/>
    </row>
    <row r="136" spans="2:58" s="173" customFormat="1" ht="21" customHeight="1" x14ac:dyDescent="0.25">
      <c r="B136" s="251"/>
      <c r="C136" s="254"/>
      <c r="D136" s="251"/>
      <c r="E136" s="370"/>
      <c r="F136" s="373"/>
      <c r="G136" s="251"/>
      <c r="H136" s="380"/>
      <c r="I136" s="267"/>
      <c r="J136" s="377"/>
      <c r="K136" s="185"/>
      <c r="L136" s="295"/>
      <c r="M136" s="295"/>
      <c r="N136" s="295"/>
      <c r="O136" s="262"/>
      <c r="P136" s="292"/>
      <c r="Q136" s="295"/>
      <c r="R136" s="298"/>
      <c r="S136" s="298"/>
      <c r="T136" s="298"/>
      <c r="U136" s="301"/>
      <c r="V136" s="292"/>
      <c r="W136" s="152"/>
      <c r="X136" s="168"/>
      <c r="Y136" s="168"/>
      <c r="Z136" s="168"/>
      <c r="AA136" s="169"/>
      <c r="AB136" s="178" t="str">
        <f>IF(AA136=Controles!$D$5,Controles!$E$5,IF(AA136=Controles!$D$6,Controles!$E$6,IF(AA136=Controles!$D$7,Controles!$E$7," ")))</f>
        <v xml:space="preserve"> </v>
      </c>
      <c r="AC136" s="169"/>
      <c r="AD136" s="68" t="str">
        <f>IF(AC136=Controles!$D$8,Controles!$E$8,IF(AC136=Controles!$D$9,Controles!$E$9," "))</f>
        <v xml:space="preserve"> </v>
      </c>
      <c r="AE136" s="68" t="str">
        <f t="shared" si="38"/>
        <v/>
      </c>
      <c r="AF136" s="169"/>
      <c r="AG136" s="169"/>
      <c r="AH136" s="169"/>
      <c r="AI136" s="100" t="str">
        <f>+IF(AA136=Controles!$D$5,Controles!$N$5,IF(AA136=Controles!$D$6,Controles!$N$6,IF(AA136=Controles!$D$7,Controles!$N$7," ")))</f>
        <v xml:space="preserve"> </v>
      </c>
      <c r="AJ136" s="141" t="str">
        <f>IFERROR(IF(AND(AI135=Controles!$N$5,AI136=Controles!$N$5),(AJ135-(+AJ135*AE136)),IF(AND(AI135=Controles!$N$7,AI136=Controles!$N$5),(AJ134-(+AJ134*AE136)),IF(AI136=Controles!$N$7,AJ135,""))),"")</f>
        <v/>
      </c>
      <c r="AK136" s="141" t="str">
        <f>IFERROR(IF(AND(AI135=Controles!$N$7,AI136=Controles!$N$7),(AK135-(+AK135*AE136)),IF(AND(AI135=Controles!$N$5,AI136=Controles!$N$7),(AK134-(+AK134*AE136)),IF(AI136=Controles!$N$5,AK135,""))),"")</f>
        <v/>
      </c>
      <c r="AL136" s="181" t="str">
        <f t="shared" si="66"/>
        <v/>
      </c>
      <c r="AM136" s="181" t="str">
        <f t="shared" si="67"/>
        <v/>
      </c>
      <c r="AN136" s="182" t="str">
        <f t="shared" si="68"/>
        <v xml:space="preserve"> </v>
      </c>
      <c r="AO136" s="183" t="str">
        <f>IFERROR(VLOOKUP(AN136,'Matriz Calificación'!$C$54:$F$78,2,FALSE),"")</f>
        <v/>
      </c>
      <c r="AP136" s="184" t="str">
        <f>IFERROR(VLOOKUP(AO136,'Matriz Calificación'!$D$54:$I$78,4,FALSE)," ")</f>
        <v xml:space="preserve"> </v>
      </c>
      <c r="AQ136" s="247"/>
      <c r="AR136" s="247"/>
      <c r="AS136" s="263"/>
      <c r="AT136" s="268"/>
      <c r="AU136" s="69"/>
      <c r="AV136" s="168"/>
      <c r="AW136" s="70"/>
      <c r="AX136" s="70"/>
      <c r="AY136" s="69"/>
      <c r="AZ136" s="170"/>
      <c r="BA136" s="172"/>
      <c r="BB136" s="172"/>
      <c r="BC136" s="256"/>
      <c r="BD136" s="248"/>
      <c r="BE136" s="172"/>
      <c r="BF136" s="248"/>
    </row>
    <row r="137" spans="2:58" s="173" customFormat="1" ht="87.75" x14ac:dyDescent="0.25">
      <c r="B137" s="249" t="s">
        <v>561</v>
      </c>
      <c r="C137" s="252" t="str">
        <f>+IFERROR(VLOOKUP(B137,INF!$A$2:$B$90,2,FALSE)," ")</f>
        <v>Orientar y coordinar las actividades de control de inventarios de los bienes de la Universidad.</v>
      </c>
      <c r="D137" s="255" t="s">
        <v>115</v>
      </c>
      <c r="E137" s="256" t="s">
        <v>668</v>
      </c>
      <c r="F137" s="257" t="s">
        <v>1198</v>
      </c>
      <c r="G137" s="255" t="s">
        <v>825</v>
      </c>
      <c r="H137" s="248" t="s">
        <v>1199</v>
      </c>
      <c r="I137" s="265" t="s">
        <v>1200</v>
      </c>
      <c r="J137" s="259" t="str">
        <f t="shared" ref="J137" si="69">IF(G137&lt;&gt;"",CONCATENATE("Posibilidad de ",G137," por"," ",H137," debido a"," ",I137),"")</f>
        <v>Posibilidad de Efecto dañoso sobre bienes públicos por Pérdida de elementos
Elementos no asegurados
No posibildiad de mantenimiento a equipos, Falta de revisión periódica y actualización de la vida útil de activos, Incumplimiento de la normativa vigente debido a No realización de tomas físicas para un seguimiento y control de los activos debido a la falta de recursos humanos y herramientas de software y hardware.</v>
      </c>
      <c r="K137" s="185" t="s">
        <v>1201</v>
      </c>
      <c r="L137" s="260" t="s">
        <v>181</v>
      </c>
      <c r="M137" s="260" t="s">
        <v>188</v>
      </c>
      <c r="N137" s="260" t="s">
        <v>203</v>
      </c>
      <c r="O137" s="261">
        <v>2</v>
      </c>
      <c r="P137" s="263" t="str">
        <f>IF(O137="","",IF(O137&lt;=2,Probabilidad!$B$8,IF(O137&lt;=11.999,Probabilidad!$B$7,IF(O137&lt;=48,Probabilidad!$B$6,IF(O137&lt;=239.999,Probabilidad!$B$5,IF(O137&gt;=240,Probabilidad!$B$4,""))))))</f>
        <v>MUY BAJA</v>
      </c>
      <c r="Q137" s="260" t="s">
        <v>380</v>
      </c>
      <c r="R137" s="264">
        <f>IFERROR(VLOOKUP(P137,Probabilidad!$B$4:$C$8,2,FALSE),"")</f>
        <v>20</v>
      </c>
      <c r="S137" s="264">
        <f>IFERROR(VLOOKUP(Q137,Impacto!$B$4:$C$16,2,FALSE),"")</f>
        <v>100</v>
      </c>
      <c r="T137" s="264">
        <f t="shared" ref="T137" si="70">IFERROR(VALUE((R137&amp;""&amp;S137))," ")</f>
        <v>20100</v>
      </c>
      <c r="U137" s="269" t="str">
        <f>IFERROR(VLOOKUP(T137,'Matriz Calificación'!$C$54:$D$78,2,FALSE)," ")</f>
        <v>EXTREMA (P 20% , I 100%)</v>
      </c>
      <c r="V137" s="263" t="str">
        <f>IFERROR(VLOOKUP(T137,'Matriz Calificación'!$C$54:$F$78,3,FALSE)," ")</f>
        <v>EVITAR O REDUCIR</v>
      </c>
      <c r="W137" s="152" t="s">
        <v>731</v>
      </c>
      <c r="X137" s="168" t="s">
        <v>1205</v>
      </c>
      <c r="Y137" s="168" t="s">
        <v>1207</v>
      </c>
      <c r="Z137" s="168" t="s">
        <v>1209</v>
      </c>
      <c r="AA137" s="169" t="s">
        <v>437</v>
      </c>
      <c r="AB137" s="178">
        <f>IF(AA137=Controles!$D$5,Controles!$E$5,IF(AA137=Controles!$D$6,Controles!$E$6,IF(AA137=Controles!$D$7,Controles!$E$7," ")))</f>
        <v>0.15</v>
      </c>
      <c r="AC137" s="169" t="s">
        <v>456</v>
      </c>
      <c r="AD137" s="68">
        <f>IF(AC137=Controles!$D$8,Controles!$E$8,IF(AC137=Controles!$D$9,Controles!$E$9," "))</f>
        <v>0.25</v>
      </c>
      <c r="AE137" s="68">
        <f t="shared" si="38"/>
        <v>0.4</v>
      </c>
      <c r="AF137" s="169" t="s">
        <v>464</v>
      </c>
      <c r="AG137" s="169" t="s">
        <v>483</v>
      </c>
      <c r="AH137" s="169" t="s">
        <v>489</v>
      </c>
      <c r="AI137" s="100" t="str">
        <f>+IF(AA137=Controles!$D$5,Controles!$N$5,IF(AA137=Controles!$D$6,Controles!$N$6,IF(AA137=Controles!$D$7,Controles!$N$7," ")))</f>
        <v>Probabilidad</v>
      </c>
      <c r="AJ137" s="141">
        <f>IFERROR(IF(AI137=Controles!$N$5,(($R$137-($R$137*AE137))),IF(AI137=Controles!$N$7,$R$137,""))," ")</f>
        <v>12</v>
      </c>
      <c r="AK137" s="141">
        <f>IFERROR(IF(AI137=Controles!$N$7,(($S$137-($S$137*AE137))),IF(AI137=Controles!$N$5,$S$137,""))," ")</f>
        <v>100</v>
      </c>
      <c r="AL137" s="181" t="str">
        <f>IFERROR(IF(AJ137="","",IF(AJ137&lt;=20,"20",IF(AJ137&lt;=40,"40",IF(AJ137&lt;=60,"60",IF(AJ137&lt;=80,"80","100"))))),"")</f>
        <v>20</v>
      </c>
      <c r="AM137" s="181" t="str">
        <f>IFERROR(IF(AK137="","",IF(AK137&lt;=20,"20",IF(AK137&lt;=40,"40",IF(AK137&lt;=60,"60",IF(AK137&lt;=80,"80","100"))))),"")</f>
        <v>100</v>
      </c>
      <c r="AN137" s="182">
        <f>IFERROR(VALUE((AL137&amp;""&amp;AM137))," ")</f>
        <v>20100</v>
      </c>
      <c r="AO137" s="183" t="str">
        <f>IFERROR(VLOOKUP(AN137,'Matriz Calificación'!$C$54:$F$78,2,FALSE),"")</f>
        <v>EXTREMA (P 20% , I 100%)</v>
      </c>
      <c r="AP137" s="184" t="str">
        <f>IFERROR(VLOOKUP(AO137,'Matriz Calificación'!$D$54:$I$78,4,FALSE)," ")</f>
        <v>EVITAR O REDUCIR</v>
      </c>
      <c r="AQ137" s="245" cm="1">
        <f t="array" ref="AQ137">INDEX(AN137:AN145,COUNT(AN137:AN145))</f>
        <v>20100</v>
      </c>
      <c r="AR137" s="245" t="str">
        <f>IFERROR(VLOOKUP(AQ137,'Matriz Calificación'!$C$54:$F$78,2,FALSE),"")</f>
        <v>EXTREMA (P 20% , I 100%)</v>
      </c>
      <c r="AS137" s="263" t="str">
        <f>IFERROR(VLOOKUP(AR137,'Matriz Calificación'!$D$54:$I$78,4,FALSE)," ")</f>
        <v>EVITAR O REDUCIR</v>
      </c>
      <c r="AT137" s="268" t="str">
        <f>IFERROR(VLOOKUP(AR137,'Matriz Calificación'!$D$54:$I$78,5,FALSE)," ")</f>
        <v>Acciones encaminadas a mitigar, reducir, transferir, reemplazar, rediseñar o eliminar la actividad que origina el riesgo.
Requiere plan de acción</v>
      </c>
      <c r="AU137" s="69" t="s">
        <v>1210</v>
      </c>
      <c r="AV137" s="170" t="s">
        <v>1211</v>
      </c>
      <c r="AW137" s="204" t="s">
        <v>1212</v>
      </c>
      <c r="AX137" s="204" t="s">
        <v>1213</v>
      </c>
      <c r="AY137" s="204" t="s">
        <v>1214</v>
      </c>
      <c r="AZ137" s="170"/>
      <c r="BA137" s="172"/>
      <c r="BB137" s="172"/>
      <c r="BC137" s="256"/>
      <c r="BD137" s="248"/>
      <c r="BE137" s="172"/>
      <c r="BF137" s="248"/>
    </row>
    <row r="138" spans="2:58" s="173" customFormat="1" ht="87.75" x14ac:dyDescent="0.25">
      <c r="B138" s="250"/>
      <c r="C138" s="253"/>
      <c r="D138" s="255"/>
      <c r="E138" s="256"/>
      <c r="F138" s="258"/>
      <c r="G138" s="255"/>
      <c r="H138" s="248"/>
      <c r="I138" s="266"/>
      <c r="J138" s="259"/>
      <c r="K138" s="185" t="s">
        <v>1202</v>
      </c>
      <c r="L138" s="260"/>
      <c r="M138" s="260"/>
      <c r="N138" s="260"/>
      <c r="O138" s="261"/>
      <c r="P138" s="263"/>
      <c r="Q138" s="260"/>
      <c r="R138" s="264"/>
      <c r="S138" s="264"/>
      <c r="T138" s="264"/>
      <c r="U138" s="269"/>
      <c r="V138" s="263"/>
      <c r="W138" s="152" t="s">
        <v>732</v>
      </c>
      <c r="X138" s="168" t="s">
        <v>1206</v>
      </c>
      <c r="Y138" s="168" t="s">
        <v>1207</v>
      </c>
      <c r="Z138" s="168" t="s">
        <v>1208</v>
      </c>
      <c r="AA138" s="169" t="s">
        <v>437</v>
      </c>
      <c r="AB138" s="178">
        <f>IF(AA138=Controles!$D$5,Controles!$E$5,IF(AA138=Controles!$D$6,Controles!$E$6,IF(AA138=Controles!$D$7,Controles!$E$7," ")))</f>
        <v>0.15</v>
      </c>
      <c r="AC138" s="169" t="s">
        <v>460</v>
      </c>
      <c r="AD138" s="68">
        <f>IF(AC138=Controles!$D$8,Controles!$E$8,IF(AC138=Controles!$D$9,Controles!$E$9," "))</f>
        <v>0.15</v>
      </c>
      <c r="AE138" s="68">
        <f t="shared" si="38"/>
        <v>0.3</v>
      </c>
      <c r="AF138" s="169" t="s">
        <v>464</v>
      </c>
      <c r="AG138" s="169" t="s">
        <v>487</v>
      </c>
      <c r="AH138" s="169" t="s">
        <v>489</v>
      </c>
      <c r="AI138" s="100" t="str">
        <f>+IF(AA138=Controles!$D$5,Controles!$N$5,IF(AA138=Controles!$D$6,Controles!$N$6,IF(AA138=Controles!$D$7,Controles!$N$7," ")))</f>
        <v>Probabilidad</v>
      </c>
      <c r="AJ138" s="141">
        <f>IFERROR(IF(AND(AI137=Controles!$N$5,AI138=Controles!$N$5),(AJ137-(+AJ137*AE138)),IF(AI138=Controles!$N$5,(R137-(+R137*AE138)),IF(AI138=Controles!$N$7,AJ137,""))),"")</f>
        <v>8.4</v>
      </c>
      <c r="AK138" s="141">
        <f>IFERROR(IF(AND(AI137=Controles!$N$7,AI138=Controles!$N$7),(AK137-(+AK137*AE138)),IF(AI138=Controles!$N$7,($S$137-(+$S$137*AE138)),IF(AI138=Controles!$N$5,AK137,""))),"")</f>
        <v>100</v>
      </c>
      <c r="AL138" s="181" t="str">
        <f t="shared" ref="AL138:AL145" si="71">IFERROR(IF(AJ138="","",IF(AJ138&lt;=20,"20",IF(AJ138&lt;=40,"40",IF(AJ138&lt;=60,"60",IF(AJ138&lt;=80,"80","100"))))),"")</f>
        <v>20</v>
      </c>
      <c r="AM138" s="181" t="str">
        <f t="shared" ref="AM138:AM145" si="72">IFERROR(IF(AK138="","",IF(AK138&lt;=20,"20",IF(AK138&lt;=40,"40",IF(AK138&lt;=60,"60",IF(AK138&lt;=80,"80","100"))))),"")</f>
        <v>100</v>
      </c>
      <c r="AN138" s="182">
        <f t="shared" ref="AN138:AN145" si="73">IFERROR(VALUE((AL138&amp;""&amp;AM138))," ")</f>
        <v>20100</v>
      </c>
      <c r="AO138" s="183" t="str">
        <f>IFERROR(VLOOKUP(AN138,'Matriz Calificación'!$C$54:$F$78,2,FALSE),"")</f>
        <v>EXTREMA (P 20% , I 100%)</v>
      </c>
      <c r="AP138" s="184" t="str">
        <f>IFERROR(VLOOKUP(AO138,'Matriz Calificación'!$D$54:$I$78,4,FALSE)," ")</f>
        <v>EVITAR O REDUCIR</v>
      </c>
      <c r="AQ138" s="246"/>
      <c r="AR138" s="246"/>
      <c r="AS138" s="263"/>
      <c r="AT138" s="268"/>
      <c r="AU138" s="69"/>
      <c r="AV138" s="170"/>
      <c r="AW138" s="170"/>
      <c r="AX138" s="170"/>
      <c r="AY138" s="69"/>
      <c r="AZ138" s="170"/>
      <c r="BA138" s="172"/>
      <c r="BB138" s="172"/>
      <c r="BC138" s="256"/>
      <c r="BD138" s="248"/>
      <c r="BE138" s="172"/>
      <c r="BF138" s="248"/>
    </row>
    <row r="139" spans="2:58" s="173" customFormat="1" ht="21" customHeight="1" x14ac:dyDescent="0.25">
      <c r="B139" s="250"/>
      <c r="C139" s="253"/>
      <c r="D139" s="255"/>
      <c r="E139" s="256"/>
      <c r="F139" s="258"/>
      <c r="G139" s="255"/>
      <c r="H139" s="248"/>
      <c r="I139" s="266"/>
      <c r="J139" s="259"/>
      <c r="K139" s="185" t="s">
        <v>1203</v>
      </c>
      <c r="L139" s="260"/>
      <c r="M139" s="260"/>
      <c r="N139" s="260"/>
      <c r="O139" s="261"/>
      <c r="P139" s="263"/>
      <c r="Q139" s="260"/>
      <c r="R139" s="264"/>
      <c r="S139" s="264"/>
      <c r="T139" s="264"/>
      <c r="U139" s="269"/>
      <c r="V139" s="263"/>
      <c r="W139" s="152"/>
      <c r="X139" s="168"/>
      <c r="Y139" s="168"/>
      <c r="Z139" s="168"/>
      <c r="AA139" s="169"/>
      <c r="AB139" s="178" t="str">
        <f>IF(AA139=Controles!$D$5,Controles!$E$5,IF(AA139=Controles!$D$6,Controles!$E$6,IF(AA139=Controles!$D$7,Controles!$E$7," ")))</f>
        <v xml:space="preserve"> </v>
      </c>
      <c r="AC139" s="169"/>
      <c r="AD139" s="68" t="str">
        <f>IF(AC139=Controles!$D$8,Controles!$E$8,IF(AC139=Controles!$D$9,Controles!$E$9," "))</f>
        <v xml:space="preserve"> </v>
      </c>
      <c r="AE139" s="68" t="str">
        <f t="shared" si="38"/>
        <v/>
      </c>
      <c r="AF139" s="169"/>
      <c r="AG139" s="169"/>
      <c r="AH139" s="169"/>
      <c r="AI139" s="100" t="str">
        <f>+IF(AA139=Controles!$D$5,Controles!$N$5,IF(AA139=Controles!$D$6,Controles!$N$6,IF(AA139=Controles!$D$7,Controles!$N$7," ")))</f>
        <v xml:space="preserve"> </v>
      </c>
      <c r="AJ139" s="141" t="str">
        <f>IFERROR(IF(AND(AI138=Controles!$N$5,AI139=Controles!$N$5),(AJ138-(+AJ138*AE139)),IF(AND(AI138=Controles!$N$7,AI139=Controles!$N$5),(AJ137-(+AJ137*AE139)),IF(AI139=Controles!$N$7,AJ138,""))),"")</f>
        <v/>
      </c>
      <c r="AK139" s="141" t="str">
        <f>IFERROR(IF(AND(AI138=Controles!$N$7,AI139=Controles!$N$7),(AK138-(+AK138*AE139)),IF(AND(AI138=Controles!$N$5,AI139=Controles!$N$7),(AK137-(+AK137*AE139)),IF(AI139=Controles!$N$5,AK138,""))),"")</f>
        <v/>
      </c>
      <c r="AL139" s="181" t="str">
        <f t="shared" si="71"/>
        <v/>
      </c>
      <c r="AM139" s="181" t="str">
        <f t="shared" si="72"/>
        <v/>
      </c>
      <c r="AN139" s="182" t="str">
        <f t="shared" si="73"/>
        <v xml:space="preserve"> </v>
      </c>
      <c r="AO139" s="183" t="str">
        <f>IFERROR(VLOOKUP(AN139,'Matriz Calificación'!$C$54:$F$78,2,FALSE),"")</f>
        <v/>
      </c>
      <c r="AP139" s="184" t="str">
        <f>IFERROR(VLOOKUP(AO139,'Matriz Calificación'!$D$54:$I$78,4,FALSE)," ")</f>
        <v xml:space="preserve"> </v>
      </c>
      <c r="AQ139" s="246"/>
      <c r="AR139" s="246"/>
      <c r="AS139" s="263"/>
      <c r="AT139" s="268"/>
      <c r="AU139" s="69"/>
      <c r="AV139" s="170"/>
      <c r="AW139" s="170"/>
      <c r="AX139" s="170"/>
      <c r="AY139" s="69"/>
      <c r="AZ139" s="170"/>
      <c r="BA139" s="172"/>
      <c r="BB139" s="172"/>
      <c r="BC139" s="256"/>
      <c r="BD139" s="248"/>
      <c r="BE139" s="172"/>
      <c r="BF139" s="248"/>
    </row>
    <row r="140" spans="2:58" s="173" customFormat="1" ht="38.25" x14ac:dyDescent="0.25">
      <c r="B140" s="250"/>
      <c r="C140" s="253"/>
      <c r="D140" s="255"/>
      <c r="E140" s="256"/>
      <c r="F140" s="258"/>
      <c r="G140" s="255"/>
      <c r="H140" s="248"/>
      <c r="I140" s="266"/>
      <c r="J140" s="259"/>
      <c r="K140" s="185" t="s">
        <v>1204</v>
      </c>
      <c r="L140" s="260"/>
      <c r="M140" s="260"/>
      <c r="N140" s="260"/>
      <c r="O140" s="261"/>
      <c r="P140" s="263"/>
      <c r="Q140" s="260"/>
      <c r="R140" s="264"/>
      <c r="S140" s="264"/>
      <c r="T140" s="264"/>
      <c r="U140" s="269"/>
      <c r="V140" s="263"/>
      <c r="W140" s="152"/>
      <c r="X140" s="168"/>
      <c r="Y140" s="168"/>
      <c r="Z140" s="168"/>
      <c r="AA140" s="169"/>
      <c r="AB140" s="178" t="str">
        <f>IF(AA140=Controles!$D$5,Controles!$E$5,IF(AA140=Controles!$D$6,Controles!$E$6,IF(AA140=Controles!$D$7,Controles!$E$7," ")))</f>
        <v xml:space="preserve"> </v>
      </c>
      <c r="AC140" s="169"/>
      <c r="AD140" s="68" t="str">
        <f>IF(AC140=Controles!$D$8,Controles!$E$8,IF(AC140=Controles!$D$9,Controles!$E$9," "))</f>
        <v xml:space="preserve"> </v>
      </c>
      <c r="AE140" s="68" t="str">
        <f t="shared" ref="AE140:AE203" si="74">+IFERROR(AB140+AD140,"")</f>
        <v/>
      </c>
      <c r="AF140" s="169"/>
      <c r="AG140" s="169"/>
      <c r="AH140" s="169"/>
      <c r="AI140" s="100" t="str">
        <f>+IF(AA140=Controles!$D$5,Controles!$N$5,IF(AA140=Controles!$D$6,Controles!$N$6,IF(AA140=Controles!$D$7,Controles!$N$7," ")))</f>
        <v xml:space="preserve"> </v>
      </c>
      <c r="AJ140" s="141" t="str">
        <f>IFERROR(IF(AND(AI139=Controles!$N$5,AI140=Controles!$N$5),(AJ139-(+AJ139*AE140)),IF(AND(AI139=Controles!$N$7,AI140=Controles!$N$5),(AJ138-(+AJ138*AE140)),IF(AI140=Controles!$N$7,AJ139,""))),"")</f>
        <v/>
      </c>
      <c r="AK140" s="141" t="str">
        <f>IFERROR(IF(AND(AI139=Controles!$N$7,AI140=Controles!$N$7),(AK139-(+AK139*AE140)),IF(AND(AI139=Controles!$N$5,AI140=Controles!$N$7),(AK138-(+AK138*AE140)),IF(AI140=Controles!$N$5,AK139,""))),"")</f>
        <v/>
      </c>
      <c r="AL140" s="181" t="str">
        <f t="shared" si="71"/>
        <v/>
      </c>
      <c r="AM140" s="181" t="str">
        <f t="shared" si="72"/>
        <v/>
      </c>
      <c r="AN140" s="182" t="str">
        <f t="shared" si="73"/>
        <v xml:space="preserve"> </v>
      </c>
      <c r="AO140" s="183" t="str">
        <f>IFERROR(VLOOKUP(AN140,'Matriz Calificación'!$C$54:$F$78,2,FALSE),"")</f>
        <v/>
      </c>
      <c r="AP140" s="184" t="str">
        <f>IFERROR(VLOOKUP(AO140,'Matriz Calificación'!$D$54:$I$78,4,FALSE)," ")</f>
        <v xml:space="preserve"> </v>
      </c>
      <c r="AQ140" s="246"/>
      <c r="AR140" s="246"/>
      <c r="AS140" s="263"/>
      <c r="AT140" s="268"/>
      <c r="AU140" s="69"/>
      <c r="AV140" s="170"/>
      <c r="AW140" s="170"/>
      <c r="AX140" s="170"/>
      <c r="AY140" s="69"/>
      <c r="AZ140" s="170"/>
      <c r="BA140" s="172"/>
      <c r="BB140" s="172"/>
      <c r="BC140" s="256"/>
      <c r="BD140" s="248"/>
      <c r="BE140" s="172"/>
      <c r="BF140" s="248"/>
    </row>
    <row r="141" spans="2:58" s="173" customFormat="1" ht="21" customHeight="1" x14ac:dyDescent="0.25">
      <c r="B141" s="250"/>
      <c r="C141" s="253"/>
      <c r="D141" s="255"/>
      <c r="E141" s="256"/>
      <c r="F141" s="258"/>
      <c r="G141" s="255"/>
      <c r="H141" s="248"/>
      <c r="I141" s="266"/>
      <c r="J141" s="259"/>
      <c r="K141" s="185"/>
      <c r="L141" s="260"/>
      <c r="M141" s="260"/>
      <c r="N141" s="260"/>
      <c r="O141" s="261"/>
      <c r="P141" s="263"/>
      <c r="Q141" s="260"/>
      <c r="R141" s="264"/>
      <c r="S141" s="264"/>
      <c r="T141" s="264"/>
      <c r="U141" s="269"/>
      <c r="V141" s="263"/>
      <c r="W141" s="152"/>
      <c r="X141" s="168"/>
      <c r="Y141" s="168"/>
      <c r="Z141" s="168"/>
      <c r="AA141" s="169"/>
      <c r="AB141" s="178" t="str">
        <f>IF(AA141=Controles!$D$5,Controles!$E$5,IF(AA141=Controles!$D$6,Controles!$E$6,IF(AA141=Controles!$D$7,Controles!$E$7," ")))</f>
        <v xml:space="preserve"> </v>
      </c>
      <c r="AC141" s="169"/>
      <c r="AD141" s="68" t="str">
        <f>IF(AC141=Controles!$D$8,Controles!$E$8,IF(AC141=Controles!$D$9,Controles!$E$9," "))</f>
        <v xml:space="preserve"> </v>
      </c>
      <c r="AE141" s="68" t="str">
        <f t="shared" si="74"/>
        <v/>
      </c>
      <c r="AF141" s="169"/>
      <c r="AG141" s="169"/>
      <c r="AH141" s="169"/>
      <c r="AI141" s="100" t="str">
        <f>+IF(AA141=Controles!$D$5,Controles!$N$5,IF(AA141=Controles!$D$6,Controles!$N$6,IF(AA141=Controles!$D$7,Controles!$N$7," ")))</f>
        <v xml:space="preserve"> </v>
      </c>
      <c r="AJ141" s="141" t="str">
        <f>IFERROR(IF(AND(AI140=Controles!$N$5,AI141=Controles!$N$5),(AJ140-(+AJ140*AE141)),IF(AND(AI140=Controles!$N$7,AI141=Controles!$N$5),(AJ139-(+AJ139*AE141)),IF(AI141=Controles!$N$7,AJ140,""))),"")</f>
        <v/>
      </c>
      <c r="AK141" s="141" t="str">
        <f>IFERROR(IF(AND(AI140=Controles!$N$7,AI141=Controles!$N$7),(AK140-(+AK140*AE141)),IF(AND(AI140=Controles!$N$5,AI141=Controles!$N$7),(AK139-(+AK139*AE141)),IF(AI141=Controles!$N$5,AK140,""))),"")</f>
        <v/>
      </c>
      <c r="AL141" s="181" t="str">
        <f t="shared" si="71"/>
        <v/>
      </c>
      <c r="AM141" s="181" t="str">
        <f t="shared" si="72"/>
        <v/>
      </c>
      <c r="AN141" s="182" t="str">
        <f t="shared" si="73"/>
        <v xml:space="preserve"> </v>
      </c>
      <c r="AO141" s="183" t="str">
        <f>IFERROR(VLOOKUP(AN141,'Matriz Calificación'!$C$54:$F$78,2,FALSE),"")</f>
        <v/>
      </c>
      <c r="AP141" s="184" t="str">
        <f>IFERROR(VLOOKUP(AO141,'Matriz Calificación'!$D$54:$I$78,4,FALSE)," ")</f>
        <v xml:space="preserve"> </v>
      </c>
      <c r="AQ141" s="246"/>
      <c r="AR141" s="246"/>
      <c r="AS141" s="263"/>
      <c r="AT141" s="268"/>
      <c r="AU141" s="69"/>
      <c r="AV141" s="170"/>
      <c r="AW141" s="170"/>
      <c r="AX141" s="170"/>
      <c r="AY141" s="69"/>
      <c r="AZ141" s="170"/>
      <c r="BA141" s="172"/>
      <c r="BB141" s="172"/>
      <c r="BC141" s="256"/>
      <c r="BD141" s="248"/>
      <c r="BE141" s="172"/>
      <c r="BF141" s="248"/>
    </row>
    <row r="142" spans="2:58" s="173" customFormat="1" ht="21" customHeight="1" x14ac:dyDescent="0.25">
      <c r="B142" s="250"/>
      <c r="C142" s="253"/>
      <c r="D142" s="255"/>
      <c r="E142" s="256"/>
      <c r="F142" s="258"/>
      <c r="G142" s="255"/>
      <c r="H142" s="248"/>
      <c r="I142" s="266"/>
      <c r="J142" s="259"/>
      <c r="K142" s="185"/>
      <c r="L142" s="260"/>
      <c r="M142" s="260"/>
      <c r="N142" s="260"/>
      <c r="O142" s="261"/>
      <c r="P142" s="263"/>
      <c r="Q142" s="260"/>
      <c r="R142" s="264"/>
      <c r="S142" s="264"/>
      <c r="T142" s="264"/>
      <c r="U142" s="269"/>
      <c r="V142" s="263"/>
      <c r="W142" s="152"/>
      <c r="X142" s="168"/>
      <c r="Y142" s="168"/>
      <c r="Z142" s="168"/>
      <c r="AA142" s="169"/>
      <c r="AB142" s="178" t="str">
        <f>IF(AA142=Controles!$D$5,Controles!$E$5,IF(AA142=Controles!$D$6,Controles!$E$6,IF(AA142=Controles!$D$7,Controles!$E$7," ")))</f>
        <v xml:space="preserve"> </v>
      </c>
      <c r="AC142" s="169"/>
      <c r="AD142" s="68" t="str">
        <f>IF(AC142=Controles!$D$8,Controles!$E$8,IF(AC142=Controles!$D$9,Controles!$E$9," "))</f>
        <v xml:space="preserve"> </v>
      </c>
      <c r="AE142" s="68" t="str">
        <f t="shared" si="74"/>
        <v/>
      </c>
      <c r="AF142" s="169"/>
      <c r="AG142" s="169"/>
      <c r="AH142" s="169"/>
      <c r="AI142" s="100" t="str">
        <f>+IF(AA142=Controles!$D$5,Controles!$N$5,IF(AA142=Controles!$D$6,Controles!$N$6,IF(AA142=Controles!$D$7,Controles!$N$7," ")))</f>
        <v xml:space="preserve"> </v>
      </c>
      <c r="AJ142" s="141" t="str">
        <f>IFERROR(IF(AND(AI141=Controles!$N$5,AI142=Controles!$N$5),(AJ141-(+AJ141*AE142)),IF(AND(AI141=Controles!$N$7,AI142=Controles!$N$5),(AJ140-(+AJ140*AE142)),IF(AI142=Controles!$N$7,AJ141,""))),"")</f>
        <v/>
      </c>
      <c r="AK142" s="141" t="str">
        <f>IFERROR(IF(AND(AI141=Controles!$N$7,AI142=Controles!$N$7),(AK141-(+AK141*AE142)),IF(AND(AI141=Controles!$N$5,AI142=Controles!$N$7),(AK140-(+AK140*AE142)),IF(AI142=Controles!$N$5,AK141,""))),"")</f>
        <v/>
      </c>
      <c r="AL142" s="181" t="str">
        <f t="shared" si="71"/>
        <v/>
      </c>
      <c r="AM142" s="181" t="str">
        <f t="shared" si="72"/>
        <v/>
      </c>
      <c r="AN142" s="182" t="str">
        <f t="shared" si="73"/>
        <v xml:space="preserve"> </v>
      </c>
      <c r="AO142" s="183" t="str">
        <f>IFERROR(VLOOKUP(AN142,'Matriz Calificación'!$C$54:$F$78,2,FALSE),"")</f>
        <v/>
      </c>
      <c r="AP142" s="184" t="str">
        <f>IFERROR(VLOOKUP(AO142,'Matriz Calificación'!$D$54:$I$78,4,FALSE)," ")</f>
        <v xml:space="preserve"> </v>
      </c>
      <c r="AQ142" s="246"/>
      <c r="AR142" s="246"/>
      <c r="AS142" s="263"/>
      <c r="AT142" s="268"/>
      <c r="AU142" s="69"/>
      <c r="AV142" s="170"/>
      <c r="AW142" s="170"/>
      <c r="AX142" s="170"/>
      <c r="AY142" s="69"/>
      <c r="AZ142" s="170"/>
      <c r="BA142" s="172"/>
      <c r="BB142" s="172"/>
      <c r="BC142" s="256"/>
      <c r="BD142" s="248"/>
      <c r="BE142" s="172"/>
      <c r="BF142" s="248"/>
    </row>
    <row r="143" spans="2:58" s="173" customFormat="1" ht="21" customHeight="1" x14ac:dyDescent="0.25">
      <c r="B143" s="250"/>
      <c r="C143" s="253"/>
      <c r="D143" s="255"/>
      <c r="E143" s="256"/>
      <c r="F143" s="258"/>
      <c r="G143" s="255"/>
      <c r="H143" s="248"/>
      <c r="I143" s="266"/>
      <c r="J143" s="259"/>
      <c r="K143" s="185"/>
      <c r="L143" s="260"/>
      <c r="M143" s="260"/>
      <c r="N143" s="260"/>
      <c r="O143" s="261"/>
      <c r="P143" s="263"/>
      <c r="Q143" s="260"/>
      <c r="R143" s="264"/>
      <c r="S143" s="264"/>
      <c r="T143" s="264"/>
      <c r="U143" s="269"/>
      <c r="V143" s="263"/>
      <c r="W143" s="152"/>
      <c r="X143" s="168"/>
      <c r="Y143" s="168"/>
      <c r="Z143" s="168"/>
      <c r="AA143" s="169"/>
      <c r="AB143" s="178" t="str">
        <f>IF(AA143=Controles!$D$5,Controles!$E$5,IF(AA143=Controles!$D$6,Controles!$E$6,IF(AA143=Controles!$D$7,Controles!$E$7," ")))</f>
        <v xml:space="preserve"> </v>
      </c>
      <c r="AC143" s="169"/>
      <c r="AD143" s="68" t="str">
        <f>IF(AC143=Controles!$D$8,Controles!$E$8,IF(AC143=Controles!$D$9,Controles!$E$9," "))</f>
        <v xml:space="preserve"> </v>
      </c>
      <c r="AE143" s="68" t="str">
        <f t="shared" si="74"/>
        <v/>
      </c>
      <c r="AF143" s="169"/>
      <c r="AG143" s="169"/>
      <c r="AH143" s="169"/>
      <c r="AI143" s="100" t="str">
        <f>+IF(AA143=Controles!$D$5,Controles!$N$5,IF(AA143=Controles!$D$6,Controles!$N$6,IF(AA143=Controles!$D$7,Controles!$N$7," ")))</f>
        <v xml:space="preserve"> </v>
      </c>
      <c r="AJ143" s="141" t="str">
        <f>IFERROR(IF(AND(AI142=Controles!$N$5,AI143=Controles!$N$5),(AJ142-(+AJ142*AE143)),IF(AND(AI142=Controles!$N$7,AI143=Controles!$N$5),(AJ141-(+AJ141*AE143)),IF(AI143=Controles!$N$7,AJ142,""))),"")</f>
        <v/>
      </c>
      <c r="AK143" s="141" t="str">
        <f>IFERROR(IF(AND(AI142=Controles!$N$7,AI143=Controles!$N$7),(AK142-(+AK142*AE143)),IF(AND(AI142=Controles!$N$5,AI143=Controles!$N$7),(AK141-(+AK141*AE143)),IF(AI143=Controles!$N$5,AK142,""))),"")</f>
        <v/>
      </c>
      <c r="AL143" s="181" t="str">
        <f t="shared" si="71"/>
        <v/>
      </c>
      <c r="AM143" s="181" t="str">
        <f t="shared" si="72"/>
        <v/>
      </c>
      <c r="AN143" s="182" t="str">
        <f t="shared" si="73"/>
        <v xml:space="preserve"> </v>
      </c>
      <c r="AO143" s="183" t="str">
        <f>IFERROR(VLOOKUP(AN143,'Matriz Calificación'!$C$54:$F$78,2,FALSE),"")</f>
        <v/>
      </c>
      <c r="AP143" s="184" t="str">
        <f>IFERROR(VLOOKUP(AO143,'Matriz Calificación'!$D$54:$I$78,4,FALSE)," ")</f>
        <v xml:space="preserve"> </v>
      </c>
      <c r="AQ143" s="246"/>
      <c r="AR143" s="246"/>
      <c r="AS143" s="263"/>
      <c r="AT143" s="268"/>
      <c r="AU143" s="69"/>
      <c r="AV143" s="168"/>
      <c r="AW143" s="171"/>
      <c r="AX143" s="171"/>
      <c r="AY143" s="69"/>
      <c r="AZ143" s="170"/>
      <c r="BA143" s="172"/>
      <c r="BB143" s="172"/>
      <c r="BC143" s="256"/>
      <c r="BD143" s="248"/>
      <c r="BE143" s="172"/>
      <c r="BF143" s="248"/>
    </row>
    <row r="144" spans="2:58" s="173" customFormat="1" ht="21" customHeight="1" x14ac:dyDescent="0.25">
      <c r="B144" s="250"/>
      <c r="C144" s="253"/>
      <c r="D144" s="255"/>
      <c r="E144" s="256"/>
      <c r="F144" s="258"/>
      <c r="G144" s="255"/>
      <c r="H144" s="248"/>
      <c r="I144" s="266"/>
      <c r="J144" s="259"/>
      <c r="K144" s="185"/>
      <c r="L144" s="260"/>
      <c r="M144" s="260"/>
      <c r="N144" s="260"/>
      <c r="O144" s="261"/>
      <c r="P144" s="263"/>
      <c r="Q144" s="260"/>
      <c r="R144" s="264"/>
      <c r="S144" s="264"/>
      <c r="T144" s="264"/>
      <c r="U144" s="269"/>
      <c r="V144" s="263"/>
      <c r="W144" s="152"/>
      <c r="X144" s="168"/>
      <c r="Y144" s="168"/>
      <c r="Z144" s="168"/>
      <c r="AA144" s="169"/>
      <c r="AB144" s="178" t="str">
        <f>IF(AA144=Controles!$D$5,Controles!$E$5,IF(AA144=Controles!$D$6,Controles!$E$6,IF(AA144=Controles!$D$7,Controles!$E$7," ")))</f>
        <v xml:space="preserve"> </v>
      </c>
      <c r="AC144" s="169"/>
      <c r="AD144" s="68" t="str">
        <f>IF(AC144=Controles!$D$8,Controles!$E$8,IF(AC144=Controles!$D$9,Controles!$E$9," "))</f>
        <v xml:space="preserve"> </v>
      </c>
      <c r="AE144" s="68" t="str">
        <f t="shared" si="74"/>
        <v/>
      </c>
      <c r="AF144" s="169"/>
      <c r="AG144" s="169"/>
      <c r="AH144" s="169"/>
      <c r="AI144" s="100" t="str">
        <f>+IF(AA144=Controles!$D$5,Controles!$N$5,IF(AA144=Controles!$D$6,Controles!$N$6,IF(AA144=Controles!$D$7,Controles!$N$7," ")))</f>
        <v xml:space="preserve"> </v>
      </c>
      <c r="AJ144" s="141" t="str">
        <f>IFERROR(IF(AND(AI143=Controles!$N$5,AI144=Controles!$N$5),(AJ143-(+AJ143*AE144)),IF(AND(AI143=Controles!$N$7,AI144=Controles!$N$5),(AJ142-(+AJ142*AE144)),IF(AI144=Controles!$N$7,AJ143,""))),"")</f>
        <v/>
      </c>
      <c r="AK144" s="141" t="str">
        <f>IFERROR(IF(AND(AI143=Controles!$N$7,AI144=Controles!$N$7),(AK143-(+AK143*AE144)),IF(AND(AI143=Controles!$N$5,AI144=Controles!$N$7),(AK142-(+AK142*AE144)),IF(AI144=Controles!$N$5,AK143,""))),"")</f>
        <v/>
      </c>
      <c r="AL144" s="181" t="str">
        <f t="shared" si="71"/>
        <v/>
      </c>
      <c r="AM144" s="181" t="str">
        <f t="shared" si="72"/>
        <v/>
      </c>
      <c r="AN144" s="182" t="str">
        <f t="shared" si="73"/>
        <v xml:space="preserve"> </v>
      </c>
      <c r="AO144" s="183" t="str">
        <f>IFERROR(VLOOKUP(AN144,'Matriz Calificación'!$C$54:$F$78,2,FALSE),"")</f>
        <v/>
      </c>
      <c r="AP144" s="184" t="str">
        <f>IFERROR(VLOOKUP(AO144,'Matriz Calificación'!$D$54:$I$78,4,FALSE)," ")</f>
        <v xml:space="preserve"> </v>
      </c>
      <c r="AQ144" s="246"/>
      <c r="AR144" s="246"/>
      <c r="AS144" s="263"/>
      <c r="AT144" s="268"/>
      <c r="AU144" s="69"/>
      <c r="AV144" s="168"/>
      <c r="AW144" s="171"/>
      <c r="AX144" s="171"/>
      <c r="AY144" s="69"/>
      <c r="AZ144" s="170"/>
      <c r="BA144" s="172"/>
      <c r="BB144" s="172"/>
      <c r="BC144" s="256"/>
      <c r="BD144" s="248"/>
      <c r="BE144" s="172"/>
      <c r="BF144" s="248"/>
    </row>
    <row r="145" spans="2:58" s="173" customFormat="1" ht="21" customHeight="1" x14ac:dyDescent="0.25">
      <c r="B145" s="251"/>
      <c r="C145" s="254"/>
      <c r="D145" s="255"/>
      <c r="E145" s="256"/>
      <c r="F145" s="258"/>
      <c r="G145" s="255"/>
      <c r="H145" s="248"/>
      <c r="I145" s="267"/>
      <c r="J145" s="259"/>
      <c r="K145" s="185"/>
      <c r="L145" s="260"/>
      <c r="M145" s="260"/>
      <c r="N145" s="260"/>
      <c r="O145" s="262"/>
      <c r="P145" s="263"/>
      <c r="Q145" s="260"/>
      <c r="R145" s="264"/>
      <c r="S145" s="264"/>
      <c r="T145" s="264"/>
      <c r="U145" s="269"/>
      <c r="V145" s="263"/>
      <c r="W145" s="152"/>
      <c r="X145" s="168"/>
      <c r="Y145" s="168"/>
      <c r="Z145" s="168"/>
      <c r="AA145" s="169"/>
      <c r="AB145" s="178" t="str">
        <f>IF(AA145=Controles!$D$5,Controles!$E$5,IF(AA145=Controles!$D$6,Controles!$E$6,IF(AA145=Controles!$D$7,Controles!$E$7," ")))</f>
        <v xml:space="preserve"> </v>
      </c>
      <c r="AC145" s="169"/>
      <c r="AD145" s="68" t="str">
        <f>IF(AC145=Controles!$D$8,Controles!$E$8,IF(AC145=Controles!$D$9,Controles!$E$9," "))</f>
        <v xml:space="preserve"> </v>
      </c>
      <c r="AE145" s="68" t="str">
        <f t="shared" si="74"/>
        <v/>
      </c>
      <c r="AF145" s="169"/>
      <c r="AG145" s="169"/>
      <c r="AH145" s="169"/>
      <c r="AI145" s="100" t="str">
        <f>+IF(AA145=Controles!$D$5,Controles!$N$5,IF(AA145=Controles!$D$6,Controles!$N$6,IF(AA145=Controles!$D$7,Controles!$N$7," ")))</f>
        <v xml:space="preserve"> </v>
      </c>
      <c r="AJ145" s="141" t="str">
        <f>IFERROR(IF(AND(AI144=Controles!$N$5,AI145=Controles!$N$5),(AJ144-(+AJ144*AE145)),IF(AND(AI144=Controles!$N$7,AI145=Controles!$N$5),(AJ143-(+AJ143*AE145)),IF(AI145=Controles!$N$7,AJ144,""))),"")</f>
        <v/>
      </c>
      <c r="AK145" s="141" t="str">
        <f>IFERROR(IF(AND(AI144=Controles!$N$7,AI145=Controles!$N$7),(AK144-(+AK144*AE145)),IF(AND(AI144=Controles!$N$5,AI145=Controles!$N$7),(AK143-(+AK143*AE145)),IF(AI145=Controles!$N$5,AK144,""))),"")</f>
        <v/>
      </c>
      <c r="AL145" s="181" t="str">
        <f t="shared" si="71"/>
        <v/>
      </c>
      <c r="AM145" s="181" t="str">
        <f t="shared" si="72"/>
        <v/>
      </c>
      <c r="AN145" s="182" t="str">
        <f t="shared" si="73"/>
        <v xml:space="preserve"> </v>
      </c>
      <c r="AO145" s="183" t="str">
        <f>IFERROR(VLOOKUP(AN145,'Matriz Calificación'!$C$54:$F$78,2,FALSE),"")</f>
        <v/>
      </c>
      <c r="AP145" s="184" t="str">
        <f>IFERROR(VLOOKUP(AO145,'Matriz Calificación'!$D$54:$I$78,4,FALSE)," ")</f>
        <v xml:space="preserve"> </v>
      </c>
      <c r="AQ145" s="247"/>
      <c r="AR145" s="247"/>
      <c r="AS145" s="263"/>
      <c r="AT145" s="268"/>
      <c r="AU145" s="69"/>
      <c r="AV145" s="168"/>
      <c r="AW145" s="70"/>
      <c r="AX145" s="70"/>
      <c r="AY145" s="69"/>
      <c r="AZ145" s="170"/>
      <c r="BA145" s="172"/>
      <c r="BB145" s="172"/>
      <c r="BC145" s="256"/>
      <c r="BD145" s="248"/>
      <c r="BE145" s="172"/>
      <c r="BF145" s="248"/>
    </row>
    <row r="146" spans="2:58" s="173" customFormat="1" ht="61.5" x14ac:dyDescent="0.25">
      <c r="B146" s="249" t="s">
        <v>561</v>
      </c>
      <c r="C146" s="252" t="str">
        <f>+IFERROR(VLOOKUP(B146,INF!$A$2:$B$90,2,FALSE)," ")</f>
        <v>Orientar y coordinar las actividades de control de inventarios de los bienes de la Universidad.</v>
      </c>
      <c r="D146" s="255" t="s">
        <v>115</v>
      </c>
      <c r="E146" s="256" t="s">
        <v>669</v>
      </c>
      <c r="F146" s="257" t="s">
        <v>1215</v>
      </c>
      <c r="G146" s="255" t="s">
        <v>825</v>
      </c>
      <c r="H146" s="248" t="s">
        <v>1216</v>
      </c>
      <c r="I146" s="265" t="s">
        <v>1217</v>
      </c>
      <c r="J146" s="259" t="str">
        <f t="shared" ref="J146" si="75">IF(G146&lt;&gt;"",CONCATENATE("Posibilidad de ",G146," por"," ",H146," debido a"," ",I146),"")</f>
        <v>Posibilidad de Efecto dañoso sobre bienes públicos por Pérdida de elementos no marcados e identificados a cargo de servidores públicos debido a No reporte por parte de las Unidades Académico y Administrativas cuando se realiza la adquisición de bienes muebles propiedad de la Universidad</v>
      </c>
      <c r="K146" s="185" t="s">
        <v>1218</v>
      </c>
      <c r="L146" s="260" t="s">
        <v>181</v>
      </c>
      <c r="M146" s="260" t="s">
        <v>188</v>
      </c>
      <c r="N146" s="260" t="s">
        <v>211</v>
      </c>
      <c r="O146" s="261">
        <v>160</v>
      </c>
      <c r="P146" s="263" t="str">
        <f>IF(O146="","",IF(O146&lt;=2,Probabilidad!$B$8,IF(O146&lt;=11.999,Probabilidad!$B$7,IF(O146&lt;=48,Probabilidad!$B$6,IF(O146&lt;=239.999,Probabilidad!$B$5,IF(O146&gt;=240,Probabilidad!$B$4,""))))))</f>
        <v>ALTA</v>
      </c>
      <c r="Q146" s="260" t="s">
        <v>92</v>
      </c>
      <c r="R146" s="264">
        <f>IFERROR(VLOOKUP(P146,Probabilidad!$B$4:$C$8,2,FALSE),"")</f>
        <v>80</v>
      </c>
      <c r="S146" s="264">
        <f>IFERROR(VLOOKUP(Q146,Impacto!$B$4:$C$16,2,FALSE),"")</f>
        <v>80</v>
      </c>
      <c r="T146" s="264">
        <f t="shared" ref="T146" si="76">IFERROR(VALUE((R146&amp;""&amp;S146))," ")</f>
        <v>8080</v>
      </c>
      <c r="U146" s="269" t="str">
        <f>IFERROR(VLOOKUP(T146,'Matriz Calificación'!$C$54:$D$78,2,FALSE)," ")</f>
        <v>ALTA (P 80% , I 80%)</v>
      </c>
      <c r="V146" s="263" t="str">
        <f>IFERROR(VLOOKUP(T146,'Matriz Calificación'!$C$54:$F$78,3,FALSE)," ")</f>
        <v>REDUCIR</v>
      </c>
      <c r="W146" s="152" t="s">
        <v>731</v>
      </c>
      <c r="X146" s="168" t="s">
        <v>1221</v>
      </c>
      <c r="Y146" s="168" t="s">
        <v>1214</v>
      </c>
      <c r="Z146" s="168" t="s">
        <v>1224</v>
      </c>
      <c r="AA146" s="169" t="s">
        <v>427</v>
      </c>
      <c r="AB146" s="178">
        <f>IF(AA146=Controles!$D$5,Controles!$E$5,IF(AA146=Controles!$D$6,Controles!$E$6,IF(AA146=Controles!$D$7,Controles!$E$7," ")))</f>
        <v>0.25</v>
      </c>
      <c r="AC146" s="169" t="s">
        <v>460</v>
      </c>
      <c r="AD146" s="68">
        <f>IF(AC146=Controles!$D$8,Controles!$E$8,IF(AC146=Controles!$D$9,Controles!$E$9," "))</f>
        <v>0.15</v>
      </c>
      <c r="AE146" s="68">
        <f t="shared" si="74"/>
        <v>0.4</v>
      </c>
      <c r="AF146" s="169" t="s">
        <v>464</v>
      </c>
      <c r="AG146" s="169" t="s">
        <v>487</v>
      </c>
      <c r="AH146" s="169" t="s">
        <v>489</v>
      </c>
      <c r="AI146" s="100" t="str">
        <f>+IF(AA146=Controles!$D$5,Controles!$N$5,IF(AA146=Controles!$D$6,Controles!$N$6,IF(AA146=Controles!$D$7,Controles!$N$7," ")))</f>
        <v>Probabilidad</v>
      </c>
      <c r="AJ146" s="141">
        <f>IFERROR(IF(AI146=Controles!$N$5,(($R$146-($R$146*AE146))),IF(AI146=Controles!$N$7,$R$146,""))," ")</f>
        <v>48</v>
      </c>
      <c r="AK146" s="141">
        <f>IFERROR(IF(AI146=Controles!$N$7,(($S$146-($S$146*AE146))),IF(AI146=Controles!$N$5,$S$146,""))," ")</f>
        <v>80</v>
      </c>
      <c r="AL146" s="181" t="str">
        <f>IFERROR(IF(AJ146="","",IF(AJ146&lt;=20,"20",IF(AJ146&lt;=40,"40",IF(AJ146&lt;=60,"60",IF(AJ146&lt;=80,"80","100"))))),"")</f>
        <v>60</v>
      </c>
      <c r="AM146" s="181" t="str">
        <f>IFERROR(IF(AK146="","",IF(AK146&lt;=20,"20",IF(AK146&lt;=40,"40",IF(AK146&lt;=60,"60",IF(AK146&lt;=80,"80","100"))))),"")</f>
        <v>80</v>
      </c>
      <c r="AN146" s="182">
        <f>IFERROR(VALUE((AL146&amp;""&amp;AM146))," ")</f>
        <v>6080</v>
      </c>
      <c r="AO146" s="183" t="str">
        <f>IFERROR(VLOOKUP(AN146,'Matriz Calificación'!$C$54:$F$78,2,FALSE),"")</f>
        <v>ALTA (P 60% , I 80%)</v>
      </c>
      <c r="AP146" s="184" t="str">
        <f>IFERROR(VLOOKUP(AO146,'Matriz Calificación'!$D$54:$I$78,4,FALSE)," ")</f>
        <v>REDUCIR</v>
      </c>
      <c r="AQ146" s="245" cm="1">
        <f t="array" ref="AQ146">INDEX(AN146:AN154,COUNT(AN146:AN154))</f>
        <v>4080</v>
      </c>
      <c r="AR146" s="245" t="str">
        <f>IFERROR(VLOOKUP(AQ146,'Matriz Calificación'!$C$54:$F$78,2,FALSE),"")</f>
        <v>ALTA (P 40% , I 80%)</v>
      </c>
      <c r="AS146" s="263" t="str">
        <f>IFERROR(VLOOKUP(AR146,'Matriz Calificación'!$D$54:$I$78,4,FALSE)," ")</f>
        <v>REDUCIR</v>
      </c>
      <c r="AT146" s="268" t="str">
        <f>IFERROR(VLOOKUP(AR146,'Matriz Calificación'!$D$54:$I$78,5,FALSE)," ")</f>
        <v>Acciones encaminadas a fortalecer los controles existentes o crear nuevos controles, a través de acciones de mitigación, reducción o transferencia.
Requiere plan de acción</v>
      </c>
      <c r="AU146" s="69"/>
      <c r="AV146" s="170"/>
      <c r="AW146" s="170"/>
      <c r="AX146" s="170"/>
      <c r="AY146" s="69"/>
      <c r="AZ146" s="170"/>
      <c r="BA146" s="172"/>
      <c r="BB146" s="172"/>
      <c r="BC146" s="256"/>
      <c r="BD146" s="248"/>
      <c r="BE146" s="172"/>
      <c r="BF146" s="248"/>
    </row>
    <row r="147" spans="2:58" s="173" customFormat="1" ht="61.5" x14ac:dyDescent="0.25">
      <c r="B147" s="250"/>
      <c r="C147" s="253"/>
      <c r="D147" s="255"/>
      <c r="E147" s="256"/>
      <c r="F147" s="258"/>
      <c r="G147" s="255"/>
      <c r="H147" s="248"/>
      <c r="I147" s="266"/>
      <c r="J147" s="259"/>
      <c r="K147" s="185" t="s">
        <v>1219</v>
      </c>
      <c r="L147" s="260"/>
      <c r="M147" s="260"/>
      <c r="N147" s="260"/>
      <c r="O147" s="261"/>
      <c r="P147" s="263"/>
      <c r="Q147" s="260"/>
      <c r="R147" s="264"/>
      <c r="S147" s="264"/>
      <c r="T147" s="264"/>
      <c r="U147" s="269"/>
      <c r="V147" s="263"/>
      <c r="W147" s="152" t="s">
        <v>732</v>
      </c>
      <c r="X147" s="168" t="s">
        <v>1222</v>
      </c>
      <c r="Y147" s="168" t="s">
        <v>1223</v>
      </c>
      <c r="Z147" s="168" t="s">
        <v>1225</v>
      </c>
      <c r="AA147" s="169" t="s">
        <v>437</v>
      </c>
      <c r="AB147" s="178">
        <f>IF(AA147=Controles!$D$5,Controles!$E$5,IF(AA147=Controles!$D$6,Controles!$E$6,IF(AA147=Controles!$D$7,Controles!$E$7," ")))</f>
        <v>0.15</v>
      </c>
      <c r="AC147" s="169" t="s">
        <v>460</v>
      </c>
      <c r="AD147" s="68">
        <f>IF(AC147=Controles!$D$8,Controles!$E$8,IF(AC147=Controles!$D$9,Controles!$E$9," "))</f>
        <v>0.15</v>
      </c>
      <c r="AE147" s="68">
        <f t="shared" si="74"/>
        <v>0.3</v>
      </c>
      <c r="AF147" s="169" t="s">
        <v>464</v>
      </c>
      <c r="AG147" s="169" t="s">
        <v>479</v>
      </c>
      <c r="AH147" s="169" t="s">
        <v>489</v>
      </c>
      <c r="AI147" s="100" t="str">
        <f>+IF(AA147=Controles!$D$5,Controles!$N$5,IF(AA147=Controles!$D$6,Controles!$N$6,IF(AA147=Controles!$D$7,Controles!$N$7," ")))</f>
        <v>Probabilidad</v>
      </c>
      <c r="AJ147" s="141">
        <f>IFERROR(IF(AND(AI146=Controles!$N$5,AI147=Controles!$N$5),(AJ146-(+AJ146*AE147)),IF(AI147=Controles!$N$5,(R146-(+R146*AE147)),IF(AI147=Controles!$N$7,AJ146,""))),"")</f>
        <v>33.6</v>
      </c>
      <c r="AK147" s="141">
        <f>IFERROR(IF(AND(AI146=Controles!$N$7,AI147=Controles!$N$7),(AK146-(+AK146*AE147)),IF(AI147=Controles!$N$7,($S$146-(+$S$146*AE147)),IF(AI147=Controles!$N$5,AK146,""))),"")</f>
        <v>80</v>
      </c>
      <c r="AL147" s="181" t="str">
        <f t="shared" ref="AL147:AL154" si="77">IFERROR(IF(AJ147="","",IF(AJ147&lt;=20,"20",IF(AJ147&lt;=40,"40",IF(AJ147&lt;=60,"60",IF(AJ147&lt;=80,"80","100"))))),"")</f>
        <v>40</v>
      </c>
      <c r="AM147" s="181" t="str">
        <f t="shared" ref="AM147:AM154" si="78">IFERROR(IF(AK147="","",IF(AK147&lt;=20,"20",IF(AK147&lt;=40,"40",IF(AK147&lt;=60,"60",IF(AK147&lt;=80,"80","100"))))),"")</f>
        <v>80</v>
      </c>
      <c r="AN147" s="182">
        <f t="shared" ref="AN147:AN154" si="79">IFERROR(VALUE((AL147&amp;""&amp;AM147))," ")</f>
        <v>4080</v>
      </c>
      <c r="AO147" s="183" t="str">
        <f>IFERROR(VLOOKUP(AN147,'Matriz Calificación'!$C$54:$F$78,2,FALSE),"")</f>
        <v>ALTA (P 40% , I 80%)</v>
      </c>
      <c r="AP147" s="184" t="str">
        <f>IFERROR(VLOOKUP(AO147,'Matriz Calificación'!$D$54:$I$78,4,FALSE)," ")</f>
        <v>REDUCIR</v>
      </c>
      <c r="AQ147" s="246"/>
      <c r="AR147" s="246"/>
      <c r="AS147" s="263"/>
      <c r="AT147" s="268"/>
      <c r="AU147" s="69"/>
      <c r="AV147" s="170"/>
      <c r="AW147" s="170"/>
      <c r="AX147" s="170"/>
      <c r="AY147" s="69"/>
      <c r="AZ147" s="170"/>
      <c r="BA147" s="172"/>
      <c r="BB147" s="172"/>
      <c r="BC147" s="256"/>
      <c r="BD147" s="248"/>
      <c r="BE147" s="172"/>
      <c r="BF147" s="248"/>
    </row>
    <row r="148" spans="2:58" s="173" customFormat="1" ht="21" customHeight="1" x14ac:dyDescent="0.25">
      <c r="B148" s="250"/>
      <c r="C148" s="253"/>
      <c r="D148" s="255"/>
      <c r="E148" s="256"/>
      <c r="F148" s="258"/>
      <c r="G148" s="255"/>
      <c r="H148" s="248"/>
      <c r="I148" s="266"/>
      <c r="J148" s="259"/>
      <c r="K148" s="185" t="s">
        <v>1220</v>
      </c>
      <c r="L148" s="260"/>
      <c r="M148" s="260"/>
      <c r="N148" s="260"/>
      <c r="O148" s="261"/>
      <c r="P148" s="263"/>
      <c r="Q148" s="260"/>
      <c r="R148" s="264"/>
      <c r="S148" s="264"/>
      <c r="T148" s="264"/>
      <c r="U148" s="269"/>
      <c r="V148" s="263"/>
      <c r="W148" s="152"/>
      <c r="X148" s="168"/>
      <c r="Y148" s="168"/>
      <c r="Z148" s="168"/>
      <c r="AA148" s="169"/>
      <c r="AB148" s="178" t="str">
        <f>IF(AA148=Controles!$D$5,Controles!$E$5,IF(AA148=Controles!$D$6,Controles!$E$6,IF(AA148=Controles!$D$7,Controles!$E$7," ")))</f>
        <v xml:space="preserve"> </v>
      </c>
      <c r="AC148" s="169"/>
      <c r="AD148" s="68" t="str">
        <f>IF(AC148=Controles!$D$8,Controles!$E$8,IF(AC148=Controles!$D$9,Controles!$E$9," "))</f>
        <v xml:space="preserve"> </v>
      </c>
      <c r="AE148" s="68" t="str">
        <f t="shared" si="74"/>
        <v/>
      </c>
      <c r="AF148" s="169"/>
      <c r="AG148" s="169"/>
      <c r="AH148" s="169"/>
      <c r="AI148" s="100" t="str">
        <f>+IF(AA148=Controles!$D$5,Controles!$N$5,IF(AA148=Controles!$D$6,Controles!$N$6,IF(AA148=Controles!$D$7,Controles!$N$7," ")))</f>
        <v xml:space="preserve"> </v>
      </c>
      <c r="AJ148" s="141" t="str">
        <f>IFERROR(IF(AND(AI147=Controles!$N$5,AI148=Controles!$N$5),(AJ147-(+AJ147*AE148)),IF(AND(AI147=Controles!$N$7,AI148=Controles!$N$5),(AJ146-(+AJ146*AE148)),IF(AI148=Controles!$N$7,AJ147,""))),"")</f>
        <v/>
      </c>
      <c r="AK148" s="141" t="str">
        <f>IFERROR(IF(AND(AI147=Controles!$N$7,AI148=Controles!$N$7),(AK147-(+AK147*AE148)),IF(AND(AI147=Controles!$N$5,AI148=Controles!$N$7),(AK146-(+AK146*AE148)),IF(AI148=Controles!$N$5,AK147,""))),"")</f>
        <v/>
      </c>
      <c r="AL148" s="181" t="str">
        <f t="shared" si="77"/>
        <v/>
      </c>
      <c r="AM148" s="181" t="str">
        <f t="shared" si="78"/>
        <v/>
      </c>
      <c r="AN148" s="182" t="str">
        <f t="shared" si="79"/>
        <v xml:space="preserve"> </v>
      </c>
      <c r="AO148" s="183" t="str">
        <f>IFERROR(VLOOKUP(AN148,'Matriz Calificación'!$C$54:$F$78,2,FALSE),"")</f>
        <v/>
      </c>
      <c r="AP148" s="184" t="str">
        <f>IFERROR(VLOOKUP(AO148,'Matriz Calificación'!$D$54:$I$78,4,FALSE)," ")</f>
        <v xml:space="preserve"> </v>
      </c>
      <c r="AQ148" s="246"/>
      <c r="AR148" s="246"/>
      <c r="AS148" s="263"/>
      <c r="AT148" s="268"/>
      <c r="AU148" s="69"/>
      <c r="AV148" s="170"/>
      <c r="AW148" s="170"/>
      <c r="AX148" s="170"/>
      <c r="AY148" s="69"/>
      <c r="AZ148" s="170"/>
      <c r="BA148" s="172"/>
      <c r="BB148" s="172"/>
      <c r="BC148" s="256"/>
      <c r="BD148" s="248"/>
      <c r="BE148" s="172"/>
      <c r="BF148" s="248"/>
    </row>
    <row r="149" spans="2:58" s="173" customFormat="1" ht="21" customHeight="1" x14ac:dyDescent="0.25">
      <c r="B149" s="250"/>
      <c r="C149" s="253"/>
      <c r="D149" s="255"/>
      <c r="E149" s="256"/>
      <c r="F149" s="258"/>
      <c r="G149" s="255"/>
      <c r="H149" s="248"/>
      <c r="I149" s="266"/>
      <c r="J149" s="259"/>
      <c r="K149" s="185"/>
      <c r="L149" s="260"/>
      <c r="M149" s="260"/>
      <c r="N149" s="260"/>
      <c r="O149" s="261"/>
      <c r="P149" s="263"/>
      <c r="Q149" s="260"/>
      <c r="R149" s="264"/>
      <c r="S149" s="264"/>
      <c r="T149" s="264"/>
      <c r="U149" s="269"/>
      <c r="V149" s="263"/>
      <c r="W149" s="152"/>
      <c r="X149" s="168"/>
      <c r="Y149" s="168"/>
      <c r="Z149" s="168"/>
      <c r="AA149" s="169"/>
      <c r="AB149" s="178" t="str">
        <f>IF(AA149=Controles!$D$5,Controles!$E$5,IF(AA149=Controles!$D$6,Controles!$E$6,IF(AA149=Controles!$D$7,Controles!$E$7," ")))</f>
        <v xml:space="preserve"> </v>
      </c>
      <c r="AC149" s="169"/>
      <c r="AD149" s="68" t="str">
        <f>IF(AC149=Controles!$D$8,Controles!$E$8,IF(AC149=Controles!$D$9,Controles!$E$9," "))</f>
        <v xml:space="preserve"> </v>
      </c>
      <c r="AE149" s="68" t="str">
        <f t="shared" si="74"/>
        <v/>
      </c>
      <c r="AF149" s="169"/>
      <c r="AG149" s="169"/>
      <c r="AH149" s="169"/>
      <c r="AI149" s="100" t="str">
        <f>+IF(AA149=Controles!$D$5,Controles!$N$5,IF(AA149=Controles!$D$6,Controles!$N$6,IF(AA149=Controles!$D$7,Controles!$N$7," ")))</f>
        <v xml:space="preserve"> </v>
      </c>
      <c r="AJ149" s="141" t="str">
        <f>IFERROR(IF(AND(AI148=Controles!$N$5,AI149=Controles!$N$5),(AJ148-(+AJ148*AE149)),IF(AND(AI148=Controles!$N$7,AI149=Controles!$N$5),(AJ147-(+AJ147*AE149)),IF(AI149=Controles!$N$7,AJ148,""))),"")</f>
        <v/>
      </c>
      <c r="AK149" s="141" t="str">
        <f>IFERROR(IF(AND(AI148=Controles!$N$7,AI149=Controles!$N$7),(AK148-(+AK148*AE149)),IF(AND(AI148=Controles!$N$5,AI149=Controles!$N$7),(AK147-(+AK147*AE149)),IF(AI149=Controles!$N$5,AK148,""))),"")</f>
        <v/>
      </c>
      <c r="AL149" s="181" t="str">
        <f t="shared" si="77"/>
        <v/>
      </c>
      <c r="AM149" s="181" t="str">
        <f t="shared" si="78"/>
        <v/>
      </c>
      <c r="AN149" s="182" t="str">
        <f t="shared" si="79"/>
        <v xml:space="preserve"> </v>
      </c>
      <c r="AO149" s="183" t="str">
        <f>IFERROR(VLOOKUP(AN149,'Matriz Calificación'!$C$54:$F$78,2,FALSE),"")</f>
        <v/>
      </c>
      <c r="AP149" s="184" t="str">
        <f>IFERROR(VLOOKUP(AO149,'Matriz Calificación'!$D$54:$I$78,4,FALSE)," ")</f>
        <v xml:space="preserve"> </v>
      </c>
      <c r="AQ149" s="246"/>
      <c r="AR149" s="246"/>
      <c r="AS149" s="263"/>
      <c r="AT149" s="268"/>
      <c r="AU149" s="69"/>
      <c r="AV149" s="170"/>
      <c r="AW149" s="170"/>
      <c r="AX149" s="170"/>
      <c r="AY149" s="69"/>
      <c r="AZ149" s="170"/>
      <c r="BA149" s="172"/>
      <c r="BB149" s="172"/>
      <c r="BC149" s="256"/>
      <c r="BD149" s="248"/>
      <c r="BE149" s="172"/>
      <c r="BF149" s="248"/>
    </row>
    <row r="150" spans="2:58" s="173" customFormat="1" ht="21" customHeight="1" x14ac:dyDescent="0.25">
      <c r="B150" s="250"/>
      <c r="C150" s="253"/>
      <c r="D150" s="255"/>
      <c r="E150" s="256"/>
      <c r="F150" s="258"/>
      <c r="G150" s="255"/>
      <c r="H150" s="248"/>
      <c r="I150" s="266"/>
      <c r="J150" s="259"/>
      <c r="K150" s="185"/>
      <c r="L150" s="260"/>
      <c r="M150" s="260"/>
      <c r="N150" s="260"/>
      <c r="O150" s="261"/>
      <c r="P150" s="263"/>
      <c r="Q150" s="260"/>
      <c r="R150" s="264"/>
      <c r="S150" s="264"/>
      <c r="T150" s="264"/>
      <c r="U150" s="269"/>
      <c r="V150" s="263"/>
      <c r="W150" s="152"/>
      <c r="X150" s="168"/>
      <c r="Y150" s="168"/>
      <c r="Z150" s="168"/>
      <c r="AA150" s="169"/>
      <c r="AB150" s="178" t="str">
        <f>IF(AA150=Controles!$D$5,Controles!$E$5,IF(AA150=Controles!$D$6,Controles!$E$6,IF(AA150=Controles!$D$7,Controles!$E$7," ")))</f>
        <v xml:space="preserve"> </v>
      </c>
      <c r="AC150" s="169"/>
      <c r="AD150" s="68" t="str">
        <f>IF(AC150=Controles!$D$8,Controles!$E$8,IF(AC150=Controles!$D$9,Controles!$E$9," "))</f>
        <v xml:space="preserve"> </v>
      </c>
      <c r="AE150" s="68" t="str">
        <f t="shared" si="74"/>
        <v/>
      </c>
      <c r="AF150" s="169"/>
      <c r="AG150" s="169"/>
      <c r="AH150" s="169"/>
      <c r="AI150" s="100" t="str">
        <f>+IF(AA150=Controles!$D$5,Controles!$N$5,IF(AA150=Controles!$D$6,Controles!$N$6,IF(AA150=Controles!$D$7,Controles!$N$7," ")))</f>
        <v xml:space="preserve"> </v>
      </c>
      <c r="AJ150" s="141" t="str">
        <f>IFERROR(IF(AND(AI149=Controles!$N$5,AI150=Controles!$N$5),(AJ149-(+AJ149*AE150)),IF(AND(AI149=Controles!$N$7,AI150=Controles!$N$5),(AJ148-(+AJ148*AE150)),IF(AI150=Controles!$N$7,AJ149,""))),"")</f>
        <v/>
      </c>
      <c r="AK150" s="141" t="str">
        <f>IFERROR(IF(AND(AI149=Controles!$N$7,AI150=Controles!$N$7),(AK149-(+AK149*AE150)),IF(AND(AI149=Controles!$N$5,AI150=Controles!$N$7),(AK148-(+AK148*AE150)),IF(AI150=Controles!$N$5,AK149,""))),"")</f>
        <v/>
      </c>
      <c r="AL150" s="181" t="str">
        <f t="shared" si="77"/>
        <v/>
      </c>
      <c r="AM150" s="181" t="str">
        <f t="shared" si="78"/>
        <v/>
      </c>
      <c r="AN150" s="182" t="str">
        <f t="shared" si="79"/>
        <v xml:space="preserve"> </v>
      </c>
      <c r="AO150" s="183" t="str">
        <f>IFERROR(VLOOKUP(AN150,'Matriz Calificación'!$C$54:$F$78,2,FALSE),"")</f>
        <v/>
      </c>
      <c r="AP150" s="184" t="str">
        <f>IFERROR(VLOOKUP(AO150,'Matriz Calificación'!$D$54:$I$78,4,FALSE)," ")</f>
        <v xml:space="preserve"> </v>
      </c>
      <c r="AQ150" s="246"/>
      <c r="AR150" s="246"/>
      <c r="AS150" s="263"/>
      <c r="AT150" s="268"/>
      <c r="AU150" s="69"/>
      <c r="AV150" s="170"/>
      <c r="AW150" s="170"/>
      <c r="AX150" s="170"/>
      <c r="AY150" s="69"/>
      <c r="AZ150" s="170"/>
      <c r="BA150" s="172"/>
      <c r="BB150" s="172"/>
      <c r="BC150" s="256"/>
      <c r="BD150" s="248"/>
      <c r="BE150" s="172"/>
      <c r="BF150" s="248"/>
    </row>
    <row r="151" spans="2:58" s="173" customFormat="1" ht="21" customHeight="1" x14ac:dyDescent="0.25">
      <c r="B151" s="250"/>
      <c r="C151" s="253"/>
      <c r="D151" s="255"/>
      <c r="E151" s="256"/>
      <c r="F151" s="258"/>
      <c r="G151" s="255"/>
      <c r="H151" s="248"/>
      <c r="I151" s="266"/>
      <c r="J151" s="259"/>
      <c r="K151" s="185"/>
      <c r="L151" s="260"/>
      <c r="M151" s="260"/>
      <c r="N151" s="260"/>
      <c r="O151" s="261"/>
      <c r="P151" s="263"/>
      <c r="Q151" s="260"/>
      <c r="R151" s="264"/>
      <c r="S151" s="264"/>
      <c r="T151" s="264"/>
      <c r="U151" s="269"/>
      <c r="V151" s="263"/>
      <c r="W151" s="152"/>
      <c r="X151" s="168"/>
      <c r="Y151" s="168"/>
      <c r="Z151" s="168"/>
      <c r="AA151" s="169"/>
      <c r="AB151" s="178" t="str">
        <f>IF(AA151=Controles!$D$5,Controles!$E$5,IF(AA151=Controles!$D$6,Controles!$E$6,IF(AA151=Controles!$D$7,Controles!$E$7," ")))</f>
        <v xml:space="preserve"> </v>
      </c>
      <c r="AC151" s="169"/>
      <c r="AD151" s="68" t="str">
        <f>IF(AC151=Controles!$D$8,Controles!$E$8,IF(AC151=Controles!$D$9,Controles!$E$9," "))</f>
        <v xml:space="preserve"> </v>
      </c>
      <c r="AE151" s="68" t="str">
        <f t="shared" si="74"/>
        <v/>
      </c>
      <c r="AF151" s="169"/>
      <c r="AG151" s="169"/>
      <c r="AH151" s="169"/>
      <c r="AI151" s="100" t="str">
        <f>+IF(AA151=Controles!$D$5,Controles!$N$5,IF(AA151=Controles!$D$6,Controles!$N$6,IF(AA151=Controles!$D$7,Controles!$N$7," ")))</f>
        <v xml:space="preserve"> </v>
      </c>
      <c r="AJ151" s="141" t="str">
        <f>IFERROR(IF(AND(AI150=Controles!$N$5,AI151=Controles!$N$5),(AJ150-(+AJ150*AE151)),IF(AND(AI150=Controles!$N$7,AI151=Controles!$N$5),(AJ149-(+AJ149*AE151)),IF(AI151=Controles!$N$7,AJ150,""))),"")</f>
        <v/>
      </c>
      <c r="AK151" s="141" t="str">
        <f>IFERROR(IF(AND(AI150=Controles!$N$7,AI151=Controles!$N$7),(AK150-(+AK150*AE151)),IF(AND(AI150=Controles!$N$5,AI151=Controles!$N$7),(AK149-(+AK149*AE151)),IF(AI151=Controles!$N$5,AK150,""))),"")</f>
        <v/>
      </c>
      <c r="AL151" s="181" t="str">
        <f t="shared" si="77"/>
        <v/>
      </c>
      <c r="AM151" s="181" t="str">
        <f t="shared" si="78"/>
        <v/>
      </c>
      <c r="AN151" s="182" t="str">
        <f t="shared" si="79"/>
        <v xml:space="preserve"> </v>
      </c>
      <c r="AO151" s="183" t="str">
        <f>IFERROR(VLOOKUP(AN151,'Matriz Calificación'!$C$54:$F$78,2,FALSE),"")</f>
        <v/>
      </c>
      <c r="AP151" s="184" t="str">
        <f>IFERROR(VLOOKUP(AO151,'Matriz Calificación'!$D$54:$I$78,4,FALSE)," ")</f>
        <v xml:space="preserve"> </v>
      </c>
      <c r="AQ151" s="246"/>
      <c r="AR151" s="246"/>
      <c r="AS151" s="263"/>
      <c r="AT151" s="268"/>
      <c r="AU151" s="69"/>
      <c r="AV151" s="170"/>
      <c r="AW151" s="170"/>
      <c r="AX151" s="170"/>
      <c r="AY151" s="69"/>
      <c r="AZ151" s="170"/>
      <c r="BA151" s="172"/>
      <c r="BB151" s="172"/>
      <c r="BC151" s="256"/>
      <c r="BD151" s="248"/>
      <c r="BE151" s="172"/>
      <c r="BF151" s="248"/>
    </row>
    <row r="152" spans="2:58" s="173" customFormat="1" ht="21" customHeight="1" x14ac:dyDescent="0.25">
      <c r="B152" s="250"/>
      <c r="C152" s="253"/>
      <c r="D152" s="255"/>
      <c r="E152" s="256"/>
      <c r="F152" s="258"/>
      <c r="G152" s="255"/>
      <c r="H152" s="248"/>
      <c r="I152" s="266"/>
      <c r="J152" s="259"/>
      <c r="K152" s="185"/>
      <c r="L152" s="260"/>
      <c r="M152" s="260"/>
      <c r="N152" s="260"/>
      <c r="O152" s="261"/>
      <c r="P152" s="263"/>
      <c r="Q152" s="260"/>
      <c r="R152" s="264"/>
      <c r="S152" s="264"/>
      <c r="T152" s="264"/>
      <c r="U152" s="269"/>
      <c r="V152" s="263"/>
      <c r="W152" s="152"/>
      <c r="X152" s="168"/>
      <c r="Y152" s="168"/>
      <c r="Z152" s="168"/>
      <c r="AA152" s="169"/>
      <c r="AB152" s="178" t="str">
        <f>IF(AA152=Controles!$D$5,Controles!$E$5,IF(AA152=Controles!$D$6,Controles!$E$6,IF(AA152=Controles!$D$7,Controles!$E$7," ")))</f>
        <v xml:space="preserve"> </v>
      </c>
      <c r="AC152" s="169"/>
      <c r="AD152" s="68" t="str">
        <f>IF(AC152=Controles!$D$8,Controles!$E$8,IF(AC152=Controles!$D$9,Controles!$E$9," "))</f>
        <v xml:space="preserve"> </v>
      </c>
      <c r="AE152" s="68" t="str">
        <f t="shared" si="74"/>
        <v/>
      </c>
      <c r="AF152" s="169"/>
      <c r="AG152" s="169"/>
      <c r="AH152" s="169"/>
      <c r="AI152" s="100" t="str">
        <f>+IF(AA152=Controles!$D$5,Controles!$N$5,IF(AA152=Controles!$D$6,Controles!$N$6,IF(AA152=Controles!$D$7,Controles!$N$7," ")))</f>
        <v xml:space="preserve"> </v>
      </c>
      <c r="AJ152" s="141" t="str">
        <f>IFERROR(IF(AND(AI151=Controles!$N$5,AI152=Controles!$N$5),(AJ151-(+AJ151*AE152)),IF(AND(AI151=Controles!$N$7,AI152=Controles!$N$5),(AJ150-(+AJ150*AE152)),IF(AI152=Controles!$N$7,AJ151,""))),"")</f>
        <v/>
      </c>
      <c r="AK152" s="141" t="str">
        <f>IFERROR(IF(AND(AI151=Controles!$N$7,AI152=Controles!$N$7),(AK151-(+AK151*AE152)),IF(AND(AI151=Controles!$N$5,AI152=Controles!$N$7),(AK150-(+AK150*AE152)),IF(AI152=Controles!$N$5,AK151,""))),"")</f>
        <v/>
      </c>
      <c r="AL152" s="181" t="str">
        <f t="shared" si="77"/>
        <v/>
      </c>
      <c r="AM152" s="181" t="str">
        <f t="shared" si="78"/>
        <v/>
      </c>
      <c r="AN152" s="182" t="str">
        <f t="shared" si="79"/>
        <v xml:space="preserve"> </v>
      </c>
      <c r="AO152" s="183" t="str">
        <f>IFERROR(VLOOKUP(AN152,'Matriz Calificación'!$C$54:$F$78,2,FALSE),"")</f>
        <v/>
      </c>
      <c r="AP152" s="184" t="str">
        <f>IFERROR(VLOOKUP(AO152,'Matriz Calificación'!$D$54:$I$78,4,FALSE)," ")</f>
        <v xml:space="preserve"> </v>
      </c>
      <c r="AQ152" s="246"/>
      <c r="AR152" s="246"/>
      <c r="AS152" s="263"/>
      <c r="AT152" s="268"/>
      <c r="AU152" s="69"/>
      <c r="AV152" s="168"/>
      <c r="AW152" s="171"/>
      <c r="AX152" s="171"/>
      <c r="AY152" s="69"/>
      <c r="AZ152" s="170"/>
      <c r="BA152" s="172"/>
      <c r="BB152" s="172"/>
      <c r="BC152" s="256"/>
      <c r="BD152" s="248"/>
      <c r="BE152" s="172"/>
      <c r="BF152" s="248"/>
    </row>
    <row r="153" spans="2:58" s="173" customFormat="1" ht="21" customHeight="1" x14ac:dyDescent="0.25">
      <c r="B153" s="250"/>
      <c r="C153" s="253"/>
      <c r="D153" s="255"/>
      <c r="E153" s="256"/>
      <c r="F153" s="258"/>
      <c r="G153" s="255"/>
      <c r="H153" s="248"/>
      <c r="I153" s="266"/>
      <c r="J153" s="259"/>
      <c r="K153" s="185"/>
      <c r="L153" s="260"/>
      <c r="M153" s="260"/>
      <c r="N153" s="260"/>
      <c r="O153" s="261"/>
      <c r="P153" s="263"/>
      <c r="Q153" s="260"/>
      <c r="R153" s="264"/>
      <c r="S153" s="264"/>
      <c r="T153" s="264"/>
      <c r="U153" s="269"/>
      <c r="V153" s="263"/>
      <c r="W153" s="152"/>
      <c r="X153" s="168"/>
      <c r="Y153" s="168"/>
      <c r="Z153" s="168"/>
      <c r="AA153" s="169"/>
      <c r="AB153" s="178" t="str">
        <f>IF(AA153=Controles!$D$5,Controles!$E$5,IF(AA153=Controles!$D$6,Controles!$E$6,IF(AA153=Controles!$D$7,Controles!$E$7," ")))</f>
        <v xml:space="preserve"> </v>
      </c>
      <c r="AC153" s="169"/>
      <c r="AD153" s="68" t="str">
        <f>IF(AC153=Controles!$D$8,Controles!$E$8,IF(AC153=Controles!$D$9,Controles!$E$9," "))</f>
        <v xml:space="preserve"> </v>
      </c>
      <c r="AE153" s="68" t="str">
        <f t="shared" si="74"/>
        <v/>
      </c>
      <c r="AF153" s="169"/>
      <c r="AG153" s="169"/>
      <c r="AH153" s="169"/>
      <c r="AI153" s="100" t="str">
        <f>+IF(AA153=Controles!$D$5,Controles!$N$5,IF(AA153=Controles!$D$6,Controles!$N$6,IF(AA153=Controles!$D$7,Controles!$N$7," ")))</f>
        <v xml:space="preserve"> </v>
      </c>
      <c r="AJ153" s="141" t="str">
        <f>IFERROR(IF(AND(AI152=Controles!$N$5,AI153=Controles!$N$5),(AJ152-(+AJ152*AE153)),IF(AND(AI152=Controles!$N$7,AI153=Controles!$N$5),(AJ151-(+AJ151*AE153)),IF(AI153=Controles!$N$7,AJ152,""))),"")</f>
        <v/>
      </c>
      <c r="AK153" s="141" t="str">
        <f>IFERROR(IF(AND(AI152=Controles!$N$7,AI153=Controles!$N$7),(AK152-(+AK152*AE153)),IF(AND(AI152=Controles!$N$5,AI153=Controles!$N$7),(AK151-(+AK151*AE153)),IF(AI153=Controles!$N$5,AK152,""))),"")</f>
        <v/>
      </c>
      <c r="AL153" s="181" t="str">
        <f t="shared" si="77"/>
        <v/>
      </c>
      <c r="AM153" s="181" t="str">
        <f t="shared" si="78"/>
        <v/>
      </c>
      <c r="AN153" s="182" t="str">
        <f t="shared" si="79"/>
        <v xml:space="preserve"> </v>
      </c>
      <c r="AO153" s="183" t="str">
        <f>IFERROR(VLOOKUP(AN153,'Matriz Calificación'!$C$54:$F$78,2,FALSE),"")</f>
        <v/>
      </c>
      <c r="AP153" s="184" t="str">
        <f>IFERROR(VLOOKUP(AO153,'Matriz Calificación'!$D$54:$I$78,4,FALSE)," ")</f>
        <v xml:space="preserve"> </v>
      </c>
      <c r="AQ153" s="246"/>
      <c r="AR153" s="246"/>
      <c r="AS153" s="263"/>
      <c r="AT153" s="268"/>
      <c r="AU153" s="69"/>
      <c r="AV153" s="168"/>
      <c r="AW153" s="171"/>
      <c r="AX153" s="171"/>
      <c r="AY153" s="69"/>
      <c r="AZ153" s="170"/>
      <c r="BA153" s="172"/>
      <c r="BB153" s="172"/>
      <c r="BC153" s="256"/>
      <c r="BD153" s="248"/>
      <c r="BE153" s="172"/>
      <c r="BF153" s="248"/>
    </row>
    <row r="154" spans="2:58" s="173" customFormat="1" ht="21" customHeight="1" x14ac:dyDescent="0.25">
      <c r="B154" s="251"/>
      <c r="C154" s="254"/>
      <c r="D154" s="255"/>
      <c r="E154" s="256"/>
      <c r="F154" s="258"/>
      <c r="G154" s="255"/>
      <c r="H154" s="248"/>
      <c r="I154" s="267"/>
      <c r="J154" s="259"/>
      <c r="K154" s="185"/>
      <c r="L154" s="260"/>
      <c r="M154" s="260"/>
      <c r="N154" s="260"/>
      <c r="O154" s="262"/>
      <c r="P154" s="263"/>
      <c r="Q154" s="260"/>
      <c r="R154" s="264"/>
      <c r="S154" s="264"/>
      <c r="T154" s="264"/>
      <c r="U154" s="269"/>
      <c r="V154" s="263"/>
      <c r="W154" s="152"/>
      <c r="X154" s="168"/>
      <c r="Y154" s="168"/>
      <c r="Z154" s="168"/>
      <c r="AA154" s="169"/>
      <c r="AB154" s="178" t="str">
        <f>IF(AA154=Controles!$D$5,Controles!$E$5,IF(AA154=Controles!$D$6,Controles!$E$6,IF(AA154=Controles!$D$7,Controles!$E$7," ")))</f>
        <v xml:space="preserve"> </v>
      </c>
      <c r="AC154" s="169"/>
      <c r="AD154" s="68" t="str">
        <f>IF(AC154=Controles!$D$8,Controles!$E$8,IF(AC154=Controles!$D$9,Controles!$E$9," "))</f>
        <v xml:space="preserve"> </v>
      </c>
      <c r="AE154" s="68" t="str">
        <f t="shared" si="74"/>
        <v/>
      </c>
      <c r="AF154" s="169"/>
      <c r="AG154" s="169"/>
      <c r="AH154" s="169"/>
      <c r="AI154" s="100" t="str">
        <f>+IF(AA154=Controles!$D$5,Controles!$N$5,IF(AA154=Controles!$D$6,Controles!$N$6,IF(AA154=Controles!$D$7,Controles!$N$7," ")))</f>
        <v xml:space="preserve"> </v>
      </c>
      <c r="AJ154" s="141" t="str">
        <f>IFERROR(IF(AND(AI153=Controles!$N$5,AI154=Controles!$N$5),(AJ153-(+AJ153*AE154)),IF(AND(AI153=Controles!$N$7,AI154=Controles!$N$5),(AJ152-(+AJ152*AE154)),IF(AI154=Controles!$N$7,AJ153,""))),"")</f>
        <v/>
      </c>
      <c r="AK154" s="141" t="str">
        <f>IFERROR(IF(AND(AI153=Controles!$N$7,AI154=Controles!$N$7),(AK153-(+AK153*AE154)),IF(AND(AI153=Controles!$N$5,AI154=Controles!$N$7),(AK152-(+AK152*AE154)),IF(AI154=Controles!$N$5,AK153,""))),"")</f>
        <v/>
      </c>
      <c r="AL154" s="181" t="str">
        <f t="shared" si="77"/>
        <v/>
      </c>
      <c r="AM154" s="181" t="str">
        <f t="shared" si="78"/>
        <v/>
      </c>
      <c r="AN154" s="182" t="str">
        <f t="shared" si="79"/>
        <v xml:space="preserve"> </v>
      </c>
      <c r="AO154" s="183" t="str">
        <f>IFERROR(VLOOKUP(AN154,'Matriz Calificación'!$C$54:$F$78,2,FALSE),"")</f>
        <v/>
      </c>
      <c r="AP154" s="184" t="str">
        <f>IFERROR(VLOOKUP(AO154,'Matriz Calificación'!$D$54:$I$78,4,FALSE)," ")</f>
        <v xml:space="preserve"> </v>
      </c>
      <c r="AQ154" s="247"/>
      <c r="AR154" s="247"/>
      <c r="AS154" s="263"/>
      <c r="AT154" s="268"/>
      <c r="AU154" s="69"/>
      <c r="AV154" s="168"/>
      <c r="AW154" s="70"/>
      <c r="AX154" s="70"/>
      <c r="AY154" s="69"/>
      <c r="AZ154" s="170"/>
      <c r="BA154" s="172"/>
      <c r="BB154" s="172"/>
      <c r="BC154" s="256"/>
      <c r="BD154" s="248"/>
      <c r="BE154" s="172"/>
      <c r="BF154" s="248"/>
    </row>
    <row r="155" spans="2:58" s="173" customFormat="1" ht="53.25" customHeight="1" x14ac:dyDescent="0.25">
      <c r="B155" s="249" t="s">
        <v>628</v>
      </c>
      <c r="C155" s="252" t="str">
        <f>+IFERROR(VLOOKUP(B155,INF!$A$2:$B$90,2,FALSE)," ")</f>
        <v>Organizar, disponer y conservar los documentos de forma que se garantice el acceso y la integridad física de los mismos de
acuerdo a los lineamientos aplicables de la Ley General de Archivo.</v>
      </c>
      <c r="D155" s="255" t="s">
        <v>115</v>
      </c>
      <c r="E155" s="256" t="s">
        <v>670</v>
      </c>
      <c r="F155" s="257" t="s">
        <v>1226</v>
      </c>
      <c r="G155" s="255" t="s">
        <v>825</v>
      </c>
      <c r="H155" s="248" t="s">
        <v>1227</v>
      </c>
      <c r="I155" s="265" t="s">
        <v>1228</v>
      </c>
      <c r="J155" s="259" t="str">
        <f t="shared" ref="J155" si="80">IF(G155&lt;&gt;"",CONCATENATE("Posibilidad de ",G155," por"," ",H155," debido a"," ",I155),"")</f>
        <v>Posibilidad de Efecto dañoso sobre bienes públicos por Pérdida de información relevante para la Institución o la UAA debido a Incorrecta eliminación documental en soporte físico o electrónico por incumplimiento de los lineamientos institucionales.</v>
      </c>
      <c r="K155" s="185" t="s">
        <v>1229</v>
      </c>
      <c r="L155" s="260" t="s">
        <v>177</v>
      </c>
      <c r="M155" s="260" t="s">
        <v>191</v>
      </c>
      <c r="N155" s="260" t="s">
        <v>207</v>
      </c>
      <c r="O155" s="261">
        <v>27</v>
      </c>
      <c r="P155" s="263" t="str">
        <f>IF(O155="","",IF(O155&lt;=2,Probabilidad!$B$8,IF(O155&lt;=11.999,Probabilidad!$B$7,IF(O155&lt;=48,Probabilidad!$B$6,IF(O155&lt;=239.999,Probabilidad!$B$5,IF(O155&gt;=240,Probabilidad!$B$4,""))))))</f>
        <v>MEDIA</v>
      </c>
      <c r="Q155" s="260" t="s">
        <v>89</v>
      </c>
      <c r="R155" s="264">
        <f>IFERROR(VLOOKUP(P155,Probabilidad!$B$4:$C$8,2,FALSE),"")</f>
        <v>60</v>
      </c>
      <c r="S155" s="264">
        <f>IFERROR(VLOOKUP(Q155,Impacto!$B$4:$C$16,2,FALSE),"")</f>
        <v>20</v>
      </c>
      <c r="T155" s="264">
        <f t="shared" ref="T155" si="81">IFERROR(VALUE((R155&amp;""&amp;S155))," ")</f>
        <v>6020</v>
      </c>
      <c r="U155" s="269" t="str">
        <f>IFERROR(VLOOKUP(T155,'Matriz Calificación'!$C$54:$D$78,2,FALSE)," ")</f>
        <v>MODERADA (P 60% , I 20%)</v>
      </c>
      <c r="V155" s="263" t="str">
        <f>IFERROR(VLOOKUP(T155,'Matriz Calificación'!$C$54:$F$78,3,FALSE)," ")</f>
        <v>ACEPTAR</v>
      </c>
      <c r="W155" s="152" t="s">
        <v>731</v>
      </c>
      <c r="X155" s="168" t="s">
        <v>1231</v>
      </c>
      <c r="Y155" s="168" t="s">
        <v>1233</v>
      </c>
      <c r="Z155" s="168" t="s">
        <v>1234</v>
      </c>
      <c r="AA155" s="169" t="s">
        <v>427</v>
      </c>
      <c r="AB155" s="178">
        <f>IF(AA155=Controles!$D$5,Controles!$E$5,IF(AA155=Controles!$D$6,Controles!$E$6,IF(AA155=Controles!$D$7,Controles!$E$7," ")))</f>
        <v>0.25</v>
      </c>
      <c r="AC155" s="169" t="s">
        <v>460</v>
      </c>
      <c r="AD155" s="68">
        <f>IF(AC155=Controles!$D$8,Controles!$E$8,IF(AC155=Controles!$D$9,Controles!$E$9," "))</f>
        <v>0.15</v>
      </c>
      <c r="AE155" s="68">
        <f t="shared" si="74"/>
        <v>0.4</v>
      </c>
      <c r="AF155" s="169" t="s">
        <v>464</v>
      </c>
      <c r="AG155" s="169" t="s">
        <v>487</v>
      </c>
      <c r="AH155" s="169" t="s">
        <v>489</v>
      </c>
      <c r="AI155" s="100" t="str">
        <f>+IF(AA155=Controles!$D$5,Controles!$N$5,IF(AA155=Controles!$D$6,Controles!$N$6,IF(AA155=Controles!$D$7,Controles!$N$7," ")))</f>
        <v>Probabilidad</v>
      </c>
      <c r="AJ155" s="141">
        <f>IFERROR(IF(AI155=Controles!$N$5,(($R$155-($R$155*AE155))),IF(AI155=Controles!$N$7,$R$155,""))," ")</f>
        <v>36</v>
      </c>
      <c r="AK155" s="141">
        <f>IFERROR(IF(AI155=Controles!$N$7,(($S$155-($S$155*AE155))),IF(AI155=Controles!$N$5,$S$155,""))," ")</f>
        <v>20</v>
      </c>
      <c r="AL155" s="181" t="str">
        <f>IFERROR(IF(AJ155="","",IF(AJ155&lt;=20,"20",IF(AJ155&lt;=40,"40",IF(AJ155&lt;=60,"60",IF(AJ155&lt;=80,"80","100"))))),"")</f>
        <v>40</v>
      </c>
      <c r="AM155" s="181" t="str">
        <f>IFERROR(IF(AK155="","",IF(AK155&lt;=20,"20",IF(AK155&lt;=40,"40",IF(AK155&lt;=60,"60",IF(AK155&lt;=80,"80","100"))))),"")</f>
        <v>20</v>
      </c>
      <c r="AN155" s="182">
        <f>IFERROR(VALUE((AL155&amp;""&amp;AM155))," ")</f>
        <v>4020</v>
      </c>
      <c r="AO155" s="183" t="str">
        <f>IFERROR(VLOOKUP(AN155,'Matriz Calificación'!$C$54:$F$78,2,FALSE),"")</f>
        <v>BAJA (P 40% , I 20% )</v>
      </c>
      <c r="AP155" s="184" t="str">
        <f>IFERROR(VLOOKUP(AO155,'Matriz Calificación'!$D$54:$I$78,4,FALSE)," ")</f>
        <v>ASUMIR</v>
      </c>
      <c r="AQ155" s="245" cm="1">
        <f t="array" ref="AQ155">INDEX(AN155:AN163,COUNT(AN155:AN163))</f>
        <v>4020</v>
      </c>
      <c r="AR155" s="245" t="str">
        <f>IFERROR(VLOOKUP(AQ155,'Matriz Calificación'!$C$54:$F$78,2,FALSE),"")</f>
        <v>BAJA (P 40% , I 20% )</v>
      </c>
      <c r="AS155" s="263" t="str">
        <f>IFERROR(VLOOKUP(AR155,'Matriz Calificación'!$D$54:$I$78,4,FALSE)," ")</f>
        <v>ASUMIR</v>
      </c>
      <c r="AT155" s="268" t="str">
        <f>IFERROR(VLOOKUP(AR155,'Matriz Calificación'!$D$54:$I$78,5,FALSE)," ")</f>
        <v xml:space="preserve">NO requiere Plan de Acción  </v>
      </c>
      <c r="AU155" s="69"/>
      <c r="AV155" s="170"/>
      <c r="AW155" s="170"/>
      <c r="AX155" s="170"/>
      <c r="AY155" s="69"/>
      <c r="AZ155" s="170"/>
      <c r="BA155" s="172"/>
      <c r="BB155" s="172"/>
      <c r="BC155" s="256"/>
      <c r="BD155" s="248"/>
      <c r="BE155" s="172"/>
      <c r="BF155" s="248"/>
    </row>
    <row r="156" spans="2:58" s="173" customFormat="1" ht="53.25" customHeight="1" x14ac:dyDescent="0.25">
      <c r="B156" s="250"/>
      <c r="C156" s="253"/>
      <c r="D156" s="255"/>
      <c r="E156" s="256"/>
      <c r="F156" s="258"/>
      <c r="G156" s="255"/>
      <c r="H156" s="248"/>
      <c r="I156" s="266"/>
      <c r="J156" s="259"/>
      <c r="K156" s="185" t="s">
        <v>1230</v>
      </c>
      <c r="L156" s="260"/>
      <c r="M156" s="260"/>
      <c r="N156" s="260"/>
      <c r="O156" s="261"/>
      <c r="P156" s="263"/>
      <c r="Q156" s="260"/>
      <c r="R156" s="264"/>
      <c r="S156" s="264"/>
      <c r="T156" s="264"/>
      <c r="U156" s="269"/>
      <c r="V156" s="263"/>
      <c r="W156" s="152" t="s">
        <v>732</v>
      </c>
      <c r="X156" s="168" t="s">
        <v>1232</v>
      </c>
      <c r="Y156" s="168" t="s">
        <v>1233</v>
      </c>
      <c r="Z156" s="168" t="s">
        <v>1235</v>
      </c>
      <c r="AA156" s="169" t="s">
        <v>437</v>
      </c>
      <c r="AB156" s="178">
        <f>IF(AA156=Controles!$D$5,Controles!$E$5,IF(AA156=Controles!$D$6,Controles!$E$6,IF(AA156=Controles!$D$7,Controles!$E$7," ")))</f>
        <v>0.15</v>
      </c>
      <c r="AC156" s="169" t="s">
        <v>460</v>
      </c>
      <c r="AD156" s="68">
        <f>IF(AC156=Controles!$D$8,Controles!$E$8,IF(AC156=Controles!$D$9,Controles!$E$9," "))</f>
        <v>0.15</v>
      </c>
      <c r="AE156" s="68">
        <f t="shared" si="74"/>
        <v>0.3</v>
      </c>
      <c r="AF156" s="169" t="s">
        <v>464</v>
      </c>
      <c r="AG156" s="169" t="s">
        <v>479</v>
      </c>
      <c r="AH156" s="169" t="s">
        <v>489</v>
      </c>
      <c r="AI156" s="100" t="str">
        <f>+IF(AA156=Controles!$D$5,Controles!$N$5,IF(AA156=Controles!$D$6,Controles!$N$6,IF(AA156=Controles!$D$7,Controles!$N$7," ")))</f>
        <v>Probabilidad</v>
      </c>
      <c r="AJ156" s="141">
        <f>IFERROR(IF(AND(AI155=Controles!$N$5,AI156=Controles!$N$5),(AJ155-(+AJ155*AE156)),IF(AI156=Controles!$N$5,(R155-(+R155*AE156)),IF(AI156=Controles!$N$7,AJ155,""))),"")</f>
        <v>25.200000000000003</v>
      </c>
      <c r="AK156" s="141">
        <f>IFERROR(IF(AND(AI155=Controles!$N$7,AI156=Controles!$N$7),(AK155-(+AK155*AE156)),IF(AI156=Controles!$N$7,($S$155-(+$S$155*AE156)),IF(AI156=Controles!$N$5,AK155,""))),"")</f>
        <v>20</v>
      </c>
      <c r="AL156" s="181" t="str">
        <f t="shared" ref="AL156:AL163" si="82">IFERROR(IF(AJ156="","",IF(AJ156&lt;=20,"20",IF(AJ156&lt;=40,"40",IF(AJ156&lt;=60,"60",IF(AJ156&lt;=80,"80","100"))))),"")</f>
        <v>40</v>
      </c>
      <c r="AM156" s="181" t="str">
        <f t="shared" ref="AM156:AM163" si="83">IFERROR(IF(AK156="","",IF(AK156&lt;=20,"20",IF(AK156&lt;=40,"40",IF(AK156&lt;=60,"60",IF(AK156&lt;=80,"80","100"))))),"")</f>
        <v>20</v>
      </c>
      <c r="AN156" s="182">
        <f t="shared" ref="AN156:AN163" si="84">IFERROR(VALUE((AL156&amp;""&amp;AM156))," ")</f>
        <v>4020</v>
      </c>
      <c r="AO156" s="183" t="str">
        <f>IFERROR(VLOOKUP(AN156,'Matriz Calificación'!$C$54:$F$78,2,FALSE),"")</f>
        <v>BAJA (P 40% , I 20% )</v>
      </c>
      <c r="AP156" s="184" t="str">
        <f>IFERROR(VLOOKUP(AO156,'Matriz Calificación'!$D$54:$I$78,4,FALSE)," ")</f>
        <v>ASUMIR</v>
      </c>
      <c r="AQ156" s="246"/>
      <c r="AR156" s="246"/>
      <c r="AS156" s="263"/>
      <c r="AT156" s="268"/>
      <c r="AU156" s="69"/>
      <c r="AV156" s="170"/>
      <c r="AW156" s="170"/>
      <c r="AX156" s="170"/>
      <c r="AY156" s="69"/>
      <c r="AZ156" s="170"/>
      <c r="BA156" s="172"/>
      <c r="BB156" s="172"/>
      <c r="BC156" s="256"/>
      <c r="BD156" s="248"/>
      <c r="BE156" s="172"/>
      <c r="BF156" s="248"/>
    </row>
    <row r="157" spans="2:58" s="173" customFormat="1" ht="21" customHeight="1" x14ac:dyDescent="0.25">
      <c r="B157" s="250"/>
      <c r="C157" s="253"/>
      <c r="D157" s="255"/>
      <c r="E157" s="256"/>
      <c r="F157" s="258"/>
      <c r="G157" s="255"/>
      <c r="H157" s="248"/>
      <c r="I157" s="266"/>
      <c r="J157" s="259"/>
      <c r="K157" s="185"/>
      <c r="L157" s="260"/>
      <c r="M157" s="260"/>
      <c r="N157" s="260"/>
      <c r="O157" s="261"/>
      <c r="P157" s="263"/>
      <c r="Q157" s="260"/>
      <c r="R157" s="264"/>
      <c r="S157" s="264"/>
      <c r="T157" s="264"/>
      <c r="U157" s="269"/>
      <c r="V157" s="263"/>
      <c r="W157" s="152"/>
      <c r="X157" s="168"/>
      <c r="Y157" s="168"/>
      <c r="Z157" s="168"/>
      <c r="AA157" s="169"/>
      <c r="AB157" s="178" t="str">
        <f>IF(AA157=Controles!$D$5,Controles!$E$5,IF(AA157=Controles!$D$6,Controles!$E$6,IF(AA157=Controles!$D$7,Controles!$E$7," ")))</f>
        <v xml:space="preserve"> </v>
      </c>
      <c r="AC157" s="169"/>
      <c r="AD157" s="68" t="str">
        <f>IF(AC157=Controles!$D$8,Controles!$E$8,IF(AC157=Controles!$D$9,Controles!$E$9," "))</f>
        <v xml:space="preserve"> </v>
      </c>
      <c r="AE157" s="68" t="str">
        <f t="shared" si="74"/>
        <v/>
      </c>
      <c r="AF157" s="169"/>
      <c r="AG157" s="169"/>
      <c r="AH157" s="169"/>
      <c r="AI157" s="100" t="str">
        <f>+IF(AA157=Controles!$D$5,Controles!$N$5,IF(AA157=Controles!$D$6,Controles!$N$6,IF(AA157=Controles!$D$7,Controles!$N$7," ")))</f>
        <v xml:space="preserve"> </v>
      </c>
      <c r="AJ157" s="141" t="str">
        <f>IFERROR(IF(AND(AI156=Controles!$N$5,AI157=Controles!$N$5),(AJ156-(+AJ156*AE157)),IF(AND(AI156=Controles!$N$7,AI157=Controles!$N$5),(AJ155-(+AJ155*AE157)),IF(AI157=Controles!$N$7,AJ156,""))),"")</f>
        <v/>
      </c>
      <c r="AK157" s="141" t="str">
        <f>IFERROR(IF(AND(AI156=Controles!$N$7,AI157=Controles!$N$7),(AK156-(+AK156*AE157)),IF(AND(AI156=Controles!$N$5,AI157=Controles!$N$7),(AK155-(+AK155*AE157)),IF(AI157=Controles!$N$5,AK156,""))),"")</f>
        <v/>
      </c>
      <c r="AL157" s="181" t="str">
        <f t="shared" si="82"/>
        <v/>
      </c>
      <c r="AM157" s="181" t="str">
        <f t="shared" si="83"/>
        <v/>
      </c>
      <c r="AN157" s="182" t="str">
        <f t="shared" si="84"/>
        <v xml:space="preserve"> </v>
      </c>
      <c r="AO157" s="183" t="str">
        <f>IFERROR(VLOOKUP(AN157,'Matriz Calificación'!$C$54:$F$78,2,FALSE),"")</f>
        <v/>
      </c>
      <c r="AP157" s="184" t="str">
        <f>IFERROR(VLOOKUP(AO157,'Matriz Calificación'!$D$54:$I$78,4,FALSE)," ")</f>
        <v xml:space="preserve"> </v>
      </c>
      <c r="AQ157" s="246"/>
      <c r="AR157" s="246"/>
      <c r="AS157" s="263"/>
      <c r="AT157" s="268"/>
      <c r="AU157" s="69"/>
      <c r="AV157" s="170"/>
      <c r="AW157" s="170"/>
      <c r="AX157" s="170"/>
      <c r="AY157" s="69"/>
      <c r="AZ157" s="170"/>
      <c r="BA157" s="172"/>
      <c r="BB157" s="172"/>
      <c r="BC157" s="256"/>
      <c r="BD157" s="248"/>
      <c r="BE157" s="172"/>
      <c r="BF157" s="248"/>
    </row>
    <row r="158" spans="2:58" s="173" customFormat="1" ht="21" customHeight="1" x14ac:dyDescent="0.25">
      <c r="B158" s="250"/>
      <c r="C158" s="253"/>
      <c r="D158" s="255"/>
      <c r="E158" s="256"/>
      <c r="F158" s="258"/>
      <c r="G158" s="255"/>
      <c r="H158" s="248"/>
      <c r="I158" s="266"/>
      <c r="J158" s="259"/>
      <c r="K158" s="185"/>
      <c r="L158" s="260"/>
      <c r="M158" s="260"/>
      <c r="N158" s="260"/>
      <c r="O158" s="261"/>
      <c r="P158" s="263"/>
      <c r="Q158" s="260"/>
      <c r="R158" s="264"/>
      <c r="S158" s="264"/>
      <c r="T158" s="264"/>
      <c r="U158" s="269"/>
      <c r="V158" s="263"/>
      <c r="W158" s="152"/>
      <c r="X158" s="168"/>
      <c r="Y158" s="168"/>
      <c r="Z158" s="168"/>
      <c r="AA158" s="169"/>
      <c r="AB158" s="178" t="str">
        <f>IF(AA158=Controles!$D$5,Controles!$E$5,IF(AA158=Controles!$D$6,Controles!$E$6,IF(AA158=Controles!$D$7,Controles!$E$7," ")))</f>
        <v xml:space="preserve"> </v>
      </c>
      <c r="AC158" s="169"/>
      <c r="AD158" s="68" t="str">
        <f>IF(AC158=Controles!$D$8,Controles!$E$8,IF(AC158=Controles!$D$9,Controles!$E$9," "))</f>
        <v xml:space="preserve"> </v>
      </c>
      <c r="AE158" s="68" t="str">
        <f t="shared" si="74"/>
        <v/>
      </c>
      <c r="AF158" s="169"/>
      <c r="AG158" s="169"/>
      <c r="AH158" s="169"/>
      <c r="AI158" s="100" t="str">
        <f>+IF(AA158=Controles!$D$5,Controles!$N$5,IF(AA158=Controles!$D$6,Controles!$N$6,IF(AA158=Controles!$D$7,Controles!$N$7," ")))</f>
        <v xml:space="preserve"> </v>
      </c>
      <c r="AJ158" s="141" t="str">
        <f>IFERROR(IF(AND(AI157=Controles!$N$5,AI158=Controles!$N$5),(AJ157-(+AJ157*AE158)),IF(AND(AI157=Controles!$N$7,AI158=Controles!$N$5),(AJ156-(+AJ156*AE158)),IF(AI158=Controles!$N$7,AJ157,""))),"")</f>
        <v/>
      </c>
      <c r="AK158" s="141" t="str">
        <f>IFERROR(IF(AND(AI157=Controles!$N$7,AI158=Controles!$N$7),(AK157-(+AK157*AE158)),IF(AND(AI157=Controles!$N$5,AI158=Controles!$N$7),(AK156-(+AK156*AE158)),IF(AI158=Controles!$N$5,AK157,""))),"")</f>
        <v/>
      </c>
      <c r="AL158" s="181" t="str">
        <f t="shared" si="82"/>
        <v/>
      </c>
      <c r="AM158" s="181" t="str">
        <f t="shared" si="83"/>
        <v/>
      </c>
      <c r="AN158" s="182" t="str">
        <f t="shared" si="84"/>
        <v xml:space="preserve"> </v>
      </c>
      <c r="AO158" s="183" t="str">
        <f>IFERROR(VLOOKUP(AN158,'Matriz Calificación'!$C$54:$F$78,2,FALSE),"")</f>
        <v/>
      </c>
      <c r="AP158" s="184" t="str">
        <f>IFERROR(VLOOKUP(AO158,'Matriz Calificación'!$D$54:$I$78,4,FALSE)," ")</f>
        <v xml:space="preserve"> </v>
      </c>
      <c r="AQ158" s="246"/>
      <c r="AR158" s="246"/>
      <c r="AS158" s="263"/>
      <c r="AT158" s="268"/>
      <c r="AU158" s="69"/>
      <c r="AV158" s="170"/>
      <c r="AW158" s="170"/>
      <c r="AX158" s="170"/>
      <c r="AY158" s="69"/>
      <c r="AZ158" s="170"/>
      <c r="BA158" s="172"/>
      <c r="BB158" s="172"/>
      <c r="BC158" s="256"/>
      <c r="BD158" s="248"/>
      <c r="BE158" s="172"/>
      <c r="BF158" s="248"/>
    </row>
    <row r="159" spans="2:58" s="173" customFormat="1" ht="21" customHeight="1" x14ac:dyDescent="0.25">
      <c r="B159" s="250"/>
      <c r="C159" s="253"/>
      <c r="D159" s="255"/>
      <c r="E159" s="256"/>
      <c r="F159" s="258"/>
      <c r="G159" s="255"/>
      <c r="H159" s="248"/>
      <c r="I159" s="266"/>
      <c r="J159" s="259"/>
      <c r="K159" s="185"/>
      <c r="L159" s="260"/>
      <c r="M159" s="260"/>
      <c r="N159" s="260"/>
      <c r="O159" s="261"/>
      <c r="P159" s="263"/>
      <c r="Q159" s="260"/>
      <c r="R159" s="264"/>
      <c r="S159" s="264"/>
      <c r="T159" s="264"/>
      <c r="U159" s="269"/>
      <c r="V159" s="263"/>
      <c r="W159" s="152"/>
      <c r="X159" s="168"/>
      <c r="Y159" s="168"/>
      <c r="Z159" s="168"/>
      <c r="AA159" s="169"/>
      <c r="AB159" s="178" t="str">
        <f>IF(AA159=Controles!$D$5,Controles!$E$5,IF(AA159=Controles!$D$6,Controles!$E$6,IF(AA159=Controles!$D$7,Controles!$E$7," ")))</f>
        <v xml:space="preserve"> </v>
      </c>
      <c r="AC159" s="169"/>
      <c r="AD159" s="68" t="str">
        <f>IF(AC159=Controles!$D$8,Controles!$E$8,IF(AC159=Controles!$D$9,Controles!$E$9," "))</f>
        <v xml:space="preserve"> </v>
      </c>
      <c r="AE159" s="68" t="str">
        <f t="shared" si="74"/>
        <v/>
      </c>
      <c r="AF159" s="169"/>
      <c r="AG159" s="169"/>
      <c r="AH159" s="169"/>
      <c r="AI159" s="100" t="str">
        <f>+IF(AA159=Controles!$D$5,Controles!$N$5,IF(AA159=Controles!$D$6,Controles!$N$6,IF(AA159=Controles!$D$7,Controles!$N$7," ")))</f>
        <v xml:space="preserve"> </v>
      </c>
      <c r="AJ159" s="141" t="str">
        <f>IFERROR(IF(AND(AI158=Controles!$N$5,AI159=Controles!$N$5),(AJ158-(+AJ158*AE159)),IF(AND(AI158=Controles!$N$7,AI159=Controles!$N$5),(AJ157-(+AJ157*AE159)),IF(AI159=Controles!$N$7,AJ158,""))),"")</f>
        <v/>
      </c>
      <c r="AK159" s="141" t="str">
        <f>IFERROR(IF(AND(AI158=Controles!$N$7,AI159=Controles!$N$7),(AK158-(+AK158*AE159)),IF(AND(AI158=Controles!$N$5,AI159=Controles!$N$7),(AK157-(+AK157*AE159)),IF(AI159=Controles!$N$5,AK158,""))),"")</f>
        <v/>
      </c>
      <c r="AL159" s="181" t="str">
        <f t="shared" si="82"/>
        <v/>
      </c>
      <c r="AM159" s="181" t="str">
        <f t="shared" si="83"/>
        <v/>
      </c>
      <c r="AN159" s="182" t="str">
        <f t="shared" si="84"/>
        <v xml:space="preserve"> </v>
      </c>
      <c r="AO159" s="183" t="str">
        <f>IFERROR(VLOOKUP(AN159,'Matriz Calificación'!$C$54:$F$78,2,FALSE),"")</f>
        <v/>
      </c>
      <c r="AP159" s="184" t="str">
        <f>IFERROR(VLOOKUP(AO159,'Matriz Calificación'!$D$54:$I$78,4,FALSE)," ")</f>
        <v xml:space="preserve"> </v>
      </c>
      <c r="AQ159" s="246"/>
      <c r="AR159" s="246"/>
      <c r="AS159" s="263"/>
      <c r="AT159" s="268"/>
      <c r="AU159" s="69"/>
      <c r="AV159" s="170"/>
      <c r="AW159" s="170"/>
      <c r="AX159" s="170"/>
      <c r="AY159" s="69"/>
      <c r="AZ159" s="170"/>
      <c r="BA159" s="172"/>
      <c r="BB159" s="172"/>
      <c r="BC159" s="256"/>
      <c r="BD159" s="248"/>
      <c r="BE159" s="172"/>
      <c r="BF159" s="248"/>
    </row>
    <row r="160" spans="2:58" s="173" customFormat="1" ht="21" customHeight="1" x14ac:dyDescent="0.25">
      <c r="B160" s="250"/>
      <c r="C160" s="253"/>
      <c r="D160" s="255"/>
      <c r="E160" s="256"/>
      <c r="F160" s="258"/>
      <c r="G160" s="255"/>
      <c r="H160" s="248"/>
      <c r="I160" s="266"/>
      <c r="J160" s="259"/>
      <c r="K160" s="185"/>
      <c r="L160" s="260"/>
      <c r="M160" s="260"/>
      <c r="N160" s="260"/>
      <c r="O160" s="261"/>
      <c r="P160" s="263"/>
      <c r="Q160" s="260"/>
      <c r="R160" s="264"/>
      <c r="S160" s="264"/>
      <c r="T160" s="264"/>
      <c r="U160" s="269"/>
      <c r="V160" s="263"/>
      <c r="W160" s="152"/>
      <c r="X160" s="168"/>
      <c r="Y160" s="168"/>
      <c r="Z160" s="168"/>
      <c r="AA160" s="169"/>
      <c r="AB160" s="178" t="str">
        <f>IF(AA160=Controles!$D$5,Controles!$E$5,IF(AA160=Controles!$D$6,Controles!$E$6,IF(AA160=Controles!$D$7,Controles!$E$7," ")))</f>
        <v xml:space="preserve"> </v>
      </c>
      <c r="AC160" s="169"/>
      <c r="AD160" s="68" t="str">
        <f>IF(AC160=Controles!$D$8,Controles!$E$8,IF(AC160=Controles!$D$9,Controles!$E$9," "))</f>
        <v xml:space="preserve"> </v>
      </c>
      <c r="AE160" s="68" t="str">
        <f t="shared" si="74"/>
        <v/>
      </c>
      <c r="AF160" s="169"/>
      <c r="AG160" s="169"/>
      <c r="AH160" s="169"/>
      <c r="AI160" s="100" t="str">
        <f>+IF(AA160=Controles!$D$5,Controles!$N$5,IF(AA160=Controles!$D$6,Controles!$N$6,IF(AA160=Controles!$D$7,Controles!$N$7," ")))</f>
        <v xml:space="preserve"> </v>
      </c>
      <c r="AJ160" s="141" t="str">
        <f>IFERROR(IF(AND(AI159=Controles!$N$5,AI160=Controles!$N$5),(AJ159-(+AJ159*AE160)),IF(AND(AI159=Controles!$N$7,AI160=Controles!$N$5),(AJ158-(+AJ158*AE160)),IF(AI160=Controles!$N$7,AJ159,""))),"")</f>
        <v/>
      </c>
      <c r="AK160" s="141" t="str">
        <f>IFERROR(IF(AND(AI159=Controles!$N$7,AI160=Controles!$N$7),(AK159-(+AK159*AE160)),IF(AND(AI159=Controles!$N$5,AI160=Controles!$N$7),(AK158-(+AK158*AE160)),IF(AI160=Controles!$N$5,AK159,""))),"")</f>
        <v/>
      </c>
      <c r="AL160" s="181" t="str">
        <f t="shared" si="82"/>
        <v/>
      </c>
      <c r="AM160" s="181" t="str">
        <f t="shared" si="83"/>
        <v/>
      </c>
      <c r="AN160" s="182" t="str">
        <f t="shared" si="84"/>
        <v xml:space="preserve"> </v>
      </c>
      <c r="AO160" s="183" t="str">
        <f>IFERROR(VLOOKUP(AN160,'Matriz Calificación'!$C$54:$F$78,2,FALSE),"")</f>
        <v/>
      </c>
      <c r="AP160" s="184" t="str">
        <f>IFERROR(VLOOKUP(AO160,'Matriz Calificación'!$D$54:$I$78,4,FALSE)," ")</f>
        <v xml:space="preserve"> </v>
      </c>
      <c r="AQ160" s="246"/>
      <c r="AR160" s="246"/>
      <c r="AS160" s="263"/>
      <c r="AT160" s="268"/>
      <c r="AU160" s="69"/>
      <c r="AV160" s="170"/>
      <c r="AW160" s="170"/>
      <c r="AX160" s="170"/>
      <c r="AY160" s="69"/>
      <c r="AZ160" s="170"/>
      <c r="BA160" s="172"/>
      <c r="BB160" s="172"/>
      <c r="BC160" s="256"/>
      <c r="BD160" s="248"/>
      <c r="BE160" s="172"/>
      <c r="BF160" s="248"/>
    </row>
    <row r="161" spans="2:58" s="173" customFormat="1" ht="21" customHeight="1" x14ac:dyDescent="0.25">
      <c r="B161" s="250"/>
      <c r="C161" s="253"/>
      <c r="D161" s="255"/>
      <c r="E161" s="256"/>
      <c r="F161" s="258"/>
      <c r="G161" s="255"/>
      <c r="H161" s="248"/>
      <c r="I161" s="266"/>
      <c r="J161" s="259"/>
      <c r="K161" s="185"/>
      <c r="L161" s="260"/>
      <c r="M161" s="260"/>
      <c r="N161" s="260"/>
      <c r="O161" s="261"/>
      <c r="P161" s="263"/>
      <c r="Q161" s="260"/>
      <c r="R161" s="264"/>
      <c r="S161" s="264"/>
      <c r="T161" s="264"/>
      <c r="U161" s="269"/>
      <c r="V161" s="263"/>
      <c r="W161" s="152"/>
      <c r="X161" s="168"/>
      <c r="Y161" s="168"/>
      <c r="Z161" s="168"/>
      <c r="AA161" s="169"/>
      <c r="AB161" s="178" t="str">
        <f>IF(AA161=Controles!$D$5,Controles!$E$5,IF(AA161=Controles!$D$6,Controles!$E$6,IF(AA161=Controles!$D$7,Controles!$E$7," ")))</f>
        <v xml:space="preserve"> </v>
      </c>
      <c r="AC161" s="169"/>
      <c r="AD161" s="68" t="str">
        <f>IF(AC161=Controles!$D$8,Controles!$E$8,IF(AC161=Controles!$D$9,Controles!$E$9," "))</f>
        <v xml:space="preserve"> </v>
      </c>
      <c r="AE161" s="68" t="str">
        <f t="shared" si="74"/>
        <v/>
      </c>
      <c r="AF161" s="169"/>
      <c r="AG161" s="169"/>
      <c r="AH161" s="169"/>
      <c r="AI161" s="100" t="str">
        <f>+IF(AA161=Controles!$D$5,Controles!$N$5,IF(AA161=Controles!$D$6,Controles!$N$6,IF(AA161=Controles!$D$7,Controles!$N$7," ")))</f>
        <v xml:space="preserve"> </v>
      </c>
      <c r="AJ161" s="141" t="str">
        <f>IFERROR(IF(AND(AI160=Controles!$N$5,AI161=Controles!$N$5),(AJ160-(+AJ160*AE161)),IF(AND(AI160=Controles!$N$7,AI161=Controles!$N$5),(AJ159-(+AJ159*AE161)),IF(AI161=Controles!$N$7,AJ160,""))),"")</f>
        <v/>
      </c>
      <c r="AK161" s="141" t="str">
        <f>IFERROR(IF(AND(AI160=Controles!$N$7,AI161=Controles!$N$7),(AK160-(+AK160*AE161)),IF(AND(AI160=Controles!$N$5,AI161=Controles!$N$7),(AK159-(+AK159*AE161)),IF(AI161=Controles!$N$5,AK160,""))),"")</f>
        <v/>
      </c>
      <c r="AL161" s="181" t="str">
        <f t="shared" si="82"/>
        <v/>
      </c>
      <c r="AM161" s="181" t="str">
        <f t="shared" si="83"/>
        <v/>
      </c>
      <c r="AN161" s="182" t="str">
        <f t="shared" si="84"/>
        <v xml:space="preserve"> </v>
      </c>
      <c r="AO161" s="183" t="str">
        <f>IFERROR(VLOOKUP(AN161,'Matriz Calificación'!$C$54:$F$78,2,FALSE),"")</f>
        <v/>
      </c>
      <c r="AP161" s="184" t="str">
        <f>IFERROR(VLOOKUP(AO161,'Matriz Calificación'!$D$54:$I$78,4,FALSE)," ")</f>
        <v xml:space="preserve"> </v>
      </c>
      <c r="AQ161" s="246"/>
      <c r="AR161" s="246"/>
      <c r="AS161" s="263"/>
      <c r="AT161" s="268"/>
      <c r="AU161" s="69"/>
      <c r="AV161" s="168"/>
      <c r="AW161" s="171"/>
      <c r="AX161" s="171"/>
      <c r="AY161" s="69"/>
      <c r="AZ161" s="170"/>
      <c r="BA161" s="172"/>
      <c r="BB161" s="172"/>
      <c r="BC161" s="256"/>
      <c r="BD161" s="248"/>
      <c r="BE161" s="172"/>
      <c r="BF161" s="248"/>
    </row>
    <row r="162" spans="2:58" s="173" customFormat="1" ht="21" customHeight="1" x14ac:dyDescent="0.25">
      <c r="B162" s="250"/>
      <c r="C162" s="253"/>
      <c r="D162" s="255"/>
      <c r="E162" s="256"/>
      <c r="F162" s="258"/>
      <c r="G162" s="255"/>
      <c r="H162" s="248"/>
      <c r="I162" s="266"/>
      <c r="J162" s="259"/>
      <c r="K162" s="185"/>
      <c r="L162" s="260"/>
      <c r="M162" s="260"/>
      <c r="N162" s="260"/>
      <c r="O162" s="261"/>
      <c r="P162" s="263"/>
      <c r="Q162" s="260"/>
      <c r="R162" s="264"/>
      <c r="S162" s="264"/>
      <c r="T162" s="264"/>
      <c r="U162" s="269"/>
      <c r="V162" s="263"/>
      <c r="W162" s="152"/>
      <c r="X162" s="168"/>
      <c r="Y162" s="168"/>
      <c r="Z162" s="168"/>
      <c r="AA162" s="169"/>
      <c r="AB162" s="178" t="str">
        <f>IF(AA162=Controles!$D$5,Controles!$E$5,IF(AA162=Controles!$D$6,Controles!$E$6,IF(AA162=Controles!$D$7,Controles!$E$7," ")))</f>
        <v xml:space="preserve"> </v>
      </c>
      <c r="AC162" s="169"/>
      <c r="AD162" s="68" t="str">
        <f>IF(AC162=Controles!$D$8,Controles!$E$8,IF(AC162=Controles!$D$9,Controles!$E$9," "))</f>
        <v xml:space="preserve"> </v>
      </c>
      <c r="AE162" s="68" t="str">
        <f t="shared" si="74"/>
        <v/>
      </c>
      <c r="AF162" s="169"/>
      <c r="AG162" s="169"/>
      <c r="AH162" s="169"/>
      <c r="AI162" s="100" t="str">
        <f>+IF(AA162=Controles!$D$5,Controles!$N$5,IF(AA162=Controles!$D$6,Controles!$N$6,IF(AA162=Controles!$D$7,Controles!$N$7," ")))</f>
        <v xml:space="preserve"> </v>
      </c>
      <c r="AJ162" s="141" t="str">
        <f>IFERROR(IF(AND(AI161=Controles!$N$5,AI162=Controles!$N$5),(AJ161-(+AJ161*AE162)),IF(AND(AI161=Controles!$N$7,AI162=Controles!$N$5),(AJ160-(+AJ160*AE162)),IF(AI162=Controles!$N$7,AJ161,""))),"")</f>
        <v/>
      </c>
      <c r="AK162" s="141" t="str">
        <f>IFERROR(IF(AND(AI161=Controles!$N$7,AI162=Controles!$N$7),(AK161-(+AK161*AE162)),IF(AND(AI161=Controles!$N$5,AI162=Controles!$N$7),(AK160-(+AK160*AE162)),IF(AI162=Controles!$N$5,AK161,""))),"")</f>
        <v/>
      </c>
      <c r="AL162" s="181" t="str">
        <f t="shared" si="82"/>
        <v/>
      </c>
      <c r="AM162" s="181" t="str">
        <f t="shared" si="83"/>
        <v/>
      </c>
      <c r="AN162" s="182" t="str">
        <f t="shared" si="84"/>
        <v xml:space="preserve"> </v>
      </c>
      <c r="AO162" s="183" t="str">
        <f>IFERROR(VLOOKUP(AN162,'Matriz Calificación'!$C$54:$F$78,2,FALSE),"")</f>
        <v/>
      </c>
      <c r="AP162" s="184" t="str">
        <f>IFERROR(VLOOKUP(AO162,'Matriz Calificación'!$D$54:$I$78,4,FALSE)," ")</f>
        <v xml:space="preserve"> </v>
      </c>
      <c r="AQ162" s="246"/>
      <c r="AR162" s="246"/>
      <c r="AS162" s="263"/>
      <c r="AT162" s="268"/>
      <c r="AU162" s="69"/>
      <c r="AV162" s="168"/>
      <c r="AW162" s="171"/>
      <c r="AX162" s="171"/>
      <c r="AY162" s="69"/>
      <c r="AZ162" s="170"/>
      <c r="BA162" s="172"/>
      <c r="BB162" s="172"/>
      <c r="BC162" s="256"/>
      <c r="BD162" s="248"/>
      <c r="BE162" s="172"/>
      <c r="BF162" s="248"/>
    </row>
    <row r="163" spans="2:58" s="173" customFormat="1" ht="21" customHeight="1" x14ac:dyDescent="0.25">
      <c r="B163" s="251"/>
      <c r="C163" s="254"/>
      <c r="D163" s="255"/>
      <c r="E163" s="256"/>
      <c r="F163" s="258"/>
      <c r="G163" s="255"/>
      <c r="H163" s="248"/>
      <c r="I163" s="267"/>
      <c r="J163" s="259"/>
      <c r="K163" s="185"/>
      <c r="L163" s="260"/>
      <c r="M163" s="260"/>
      <c r="N163" s="260"/>
      <c r="O163" s="262"/>
      <c r="P163" s="263"/>
      <c r="Q163" s="260"/>
      <c r="R163" s="264"/>
      <c r="S163" s="264"/>
      <c r="T163" s="264"/>
      <c r="U163" s="269"/>
      <c r="V163" s="263"/>
      <c r="W163" s="152"/>
      <c r="X163" s="168"/>
      <c r="Y163" s="168"/>
      <c r="Z163" s="168"/>
      <c r="AA163" s="169"/>
      <c r="AB163" s="178" t="str">
        <f>IF(AA163=Controles!$D$5,Controles!$E$5,IF(AA163=Controles!$D$6,Controles!$E$6,IF(AA163=Controles!$D$7,Controles!$E$7," ")))</f>
        <v xml:space="preserve"> </v>
      </c>
      <c r="AC163" s="169"/>
      <c r="AD163" s="68" t="str">
        <f>IF(AC163=Controles!$D$8,Controles!$E$8,IF(AC163=Controles!$D$9,Controles!$E$9," "))</f>
        <v xml:space="preserve"> </v>
      </c>
      <c r="AE163" s="68" t="str">
        <f t="shared" si="74"/>
        <v/>
      </c>
      <c r="AF163" s="169"/>
      <c r="AG163" s="169"/>
      <c r="AH163" s="169"/>
      <c r="AI163" s="100" t="str">
        <f>+IF(AA163=Controles!$D$5,Controles!$N$5,IF(AA163=Controles!$D$6,Controles!$N$6,IF(AA163=Controles!$D$7,Controles!$N$7," ")))</f>
        <v xml:space="preserve"> </v>
      </c>
      <c r="AJ163" s="141" t="str">
        <f>IFERROR(IF(AND(AI162=Controles!$N$5,AI163=Controles!$N$5),(AJ162-(+AJ162*AE163)),IF(AND(AI162=Controles!$N$7,AI163=Controles!$N$5),(AJ161-(+AJ161*AE163)),IF(AI163=Controles!$N$7,AJ162,""))),"")</f>
        <v/>
      </c>
      <c r="AK163" s="141" t="str">
        <f>IFERROR(IF(AND(AI162=Controles!$N$7,AI163=Controles!$N$7),(AK162-(+AK162*AE163)),IF(AND(AI162=Controles!$N$5,AI163=Controles!$N$7),(AK161-(+AK161*AE163)),IF(AI163=Controles!$N$5,AK162,""))),"")</f>
        <v/>
      </c>
      <c r="AL163" s="181" t="str">
        <f t="shared" si="82"/>
        <v/>
      </c>
      <c r="AM163" s="181" t="str">
        <f t="shared" si="83"/>
        <v/>
      </c>
      <c r="AN163" s="182" t="str">
        <f t="shared" si="84"/>
        <v xml:space="preserve"> </v>
      </c>
      <c r="AO163" s="183" t="str">
        <f>IFERROR(VLOOKUP(AN163,'Matriz Calificación'!$C$54:$F$78,2,FALSE),"")</f>
        <v/>
      </c>
      <c r="AP163" s="184" t="str">
        <f>IFERROR(VLOOKUP(AO163,'Matriz Calificación'!$D$54:$I$78,4,FALSE)," ")</f>
        <v xml:space="preserve"> </v>
      </c>
      <c r="AQ163" s="247"/>
      <c r="AR163" s="247"/>
      <c r="AS163" s="263"/>
      <c r="AT163" s="268"/>
      <c r="AU163" s="69"/>
      <c r="AV163" s="168"/>
      <c r="AW163" s="70"/>
      <c r="AX163" s="70"/>
      <c r="AY163" s="69"/>
      <c r="AZ163" s="170"/>
      <c r="BA163" s="172"/>
      <c r="BB163" s="172"/>
      <c r="BC163" s="256"/>
      <c r="BD163" s="248"/>
      <c r="BE163" s="172"/>
      <c r="BF163" s="248"/>
    </row>
    <row r="164" spans="2:58" s="173" customFormat="1" ht="61.5" x14ac:dyDescent="0.25">
      <c r="B164" s="249" t="s">
        <v>561</v>
      </c>
      <c r="C164" s="252" t="str">
        <f>+IFERROR(VLOOKUP(B164,INF!$A$2:$B$90,2,FALSE)," ")</f>
        <v>Orientar y coordinar las actividades de control de inventarios de los bienes de la Universidad.</v>
      </c>
      <c r="D164" s="255" t="s">
        <v>115</v>
      </c>
      <c r="E164" s="256" t="s">
        <v>671</v>
      </c>
      <c r="F164" s="257" t="s">
        <v>1236</v>
      </c>
      <c r="G164" s="255" t="s">
        <v>827</v>
      </c>
      <c r="H164" s="248" t="s">
        <v>1237</v>
      </c>
      <c r="I164" s="265" t="s">
        <v>1238</v>
      </c>
      <c r="J164" s="259" t="str">
        <f t="shared" ref="J164" si="85">IF(G164&lt;&gt;"",CONCATENATE("Posibilidad de ",G164," por"," ",H164," debido a"," ",I164),"")</f>
        <v>Posibilidad de Efecto dañoso sobre intereses patrimoniales de naturaleza pública por Detrimento del patrimonio público, pérdidas económicas y sanciones disciplinarias a Funcionaros Públicos debido a No reporte o reporte fuera de  los  plazos  establecidos  a la   Compañía   Aseguradora de los siniestros, daños o robos generados a los bienes  muebles de la Universidad</v>
      </c>
      <c r="K164" s="219" t="s">
        <v>1239</v>
      </c>
      <c r="L164" s="260" t="s">
        <v>167</v>
      </c>
      <c r="M164" s="260" t="s">
        <v>186</v>
      </c>
      <c r="N164" s="260" t="s">
        <v>211</v>
      </c>
      <c r="O164" s="261">
        <v>12</v>
      </c>
      <c r="P164" s="263" t="str">
        <f>IF(O164="","",IF(O164&lt;=2,Probabilidad!$B$8,IF(O164&lt;=11.999,Probabilidad!$B$7,IF(O164&lt;=48,Probabilidad!$B$6,IF(O164&lt;=239.999,Probabilidad!$B$5,IF(O164&gt;=240,Probabilidad!$B$4,""))))))</f>
        <v>MEDIA</v>
      </c>
      <c r="Q164" s="260" t="s">
        <v>92</v>
      </c>
      <c r="R164" s="264">
        <f>IFERROR(VLOOKUP(P164,Probabilidad!$B$4:$C$8,2,FALSE),"")</f>
        <v>60</v>
      </c>
      <c r="S164" s="264">
        <f>IFERROR(VLOOKUP(Q164,Impacto!$B$4:$C$16,2,FALSE),"")</f>
        <v>80</v>
      </c>
      <c r="T164" s="264">
        <f t="shared" ref="T164" si="86">IFERROR(VALUE((R164&amp;""&amp;S164))," ")</f>
        <v>6080</v>
      </c>
      <c r="U164" s="269" t="str">
        <f>IFERROR(VLOOKUP(T164,'Matriz Calificación'!$C$54:$D$78,2,FALSE)," ")</f>
        <v>ALTA (P 60% , I 80%)</v>
      </c>
      <c r="V164" s="263" t="str">
        <f>IFERROR(VLOOKUP(T164,'Matriz Calificación'!$C$54:$F$78,3,FALSE)," ")</f>
        <v>REDUCIR</v>
      </c>
      <c r="W164" s="152" t="s">
        <v>731</v>
      </c>
      <c r="X164" s="168" t="s">
        <v>1221</v>
      </c>
      <c r="Y164" s="168" t="s">
        <v>1244</v>
      </c>
      <c r="Z164" s="168" t="s">
        <v>1247</v>
      </c>
      <c r="AA164" s="169" t="s">
        <v>427</v>
      </c>
      <c r="AB164" s="178">
        <f>IF(AA164=Controles!$D$5,Controles!$E$5,IF(AA164=Controles!$D$6,Controles!$E$6,IF(AA164=Controles!$D$7,Controles!$E$7," ")))</f>
        <v>0.25</v>
      </c>
      <c r="AC164" s="169" t="s">
        <v>460</v>
      </c>
      <c r="AD164" s="68">
        <f>IF(AC164=Controles!$D$8,Controles!$E$8,IF(AC164=Controles!$D$9,Controles!$E$9," "))</f>
        <v>0.15</v>
      </c>
      <c r="AE164" s="68">
        <f t="shared" si="74"/>
        <v>0.4</v>
      </c>
      <c r="AF164" s="169" t="s">
        <v>464</v>
      </c>
      <c r="AG164" s="169" t="s">
        <v>487</v>
      </c>
      <c r="AH164" s="169" t="s">
        <v>489</v>
      </c>
      <c r="AI164" s="100" t="str">
        <f>+IF(AA164=Controles!$D$5,Controles!$N$5,IF(AA164=Controles!$D$6,Controles!$N$6,IF(AA164=Controles!$D$7,Controles!$N$7," ")))</f>
        <v>Probabilidad</v>
      </c>
      <c r="AJ164" s="141">
        <f>IFERROR(IF(AI164=Controles!$N$5,(($R$164-($R$164*AE164))),IF(AI164=Controles!$N$7,$R$164,""))," ")</f>
        <v>36</v>
      </c>
      <c r="AK164" s="141">
        <f>IFERROR(IF(AI164=Controles!$N$7,(($S$164-($S$164*AE164))),IF(AI164=Controles!$N$5,$S$164,""))," ")</f>
        <v>80</v>
      </c>
      <c r="AL164" s="181" t="str">
        <f>IFERROR(IF(AJ164="","",IF(AJ164&lt;=20,"20",IF(AJ164&lt;=40,"40",IF(AJ164&lt;=60,"60",IF(AJ164&lt;=80,"80","100"))))),"")</f>
        <v>40</v>
      </c>
      <c r="AM164" s="181" t="str">
        <f>IFERROR(IF(AK164="","",IF(AK164&lt;=20,"20",IF(AK164&lt;=40,"40",IF(AK164&lt;=60,"60",IF(AK164&lt;=80,"80","100"))))),"")</f>
        <v>80</v>
      </c>
      <c r="AN164" s="182">
        <f>IFERROR(VALUE((AL164&amp;""&amp;AM164))," ")</f>
        <v>4080</v>
      </c>
      <c r="AO164" s="183" t="str">
        <f>IFERROR(VLOOKUP(AN164,'Matriz Calificación'!$C$54:$F$78,2,FALSE),"")</f>
        <v>ALTA (P 40% , I 80%)</v>
      </c>
      <c r="AP164" s="184" t="str">
        <f>IFERROR(VLOOKUP(AO164,'Matriz Calificación'!$D$54:$I$78,4,FALSE)," ")</f>
        <v>REDUCIR</v>
      </c>
      <c r="AQ164" s="245" cm="1">
        <f t="array" ref="AQ164">INDEX(AN164:AN172,COUNT(AN164:AN172))</f>
        <v>2080</v>
      </c>
      <c r="AR164" s="245" t="str">
        <f>IFERROR(VLOOKUP(AQ164,'Matriz Calificación'!$C$54:$F$78,2,FALSE),"")</f>
        <v>ALTA (P 20% , I 80%)</v>
      </c>
      <c r="AS164" s="263" t="str">
        <f>IFERROR(VLOOKUP(AR164,'Matriz Calificación'!$D$54:$I$78,4,FALSE)," ")</f>
        <v>REDUCIR</v>
      </c>
      <c r="AT164" s="268" t="str">
        <f>IFERROR(VLOOKUP(AR164,'Matriz Calificación'!$D$54:$I$78,5,FALSE)," ")</f>
        <v>Acciones encaminadas a fortalecer los controles existentes o crear nuevos controles, a través de acciones de mitigación, reducción o transferencia.
Requiere plan de acción</v>
      </c>
      <c r="AU164" s="69" t="s">
        <v>1248</v>
      </c>
      <c r="AV164" s="170" t="s">
        <v>1251</v>
      </c>
      <c r="AW164" s="204" t="s">
        <v>1212</v>
      </c>
      <c r="AX164" s="204" t="s">
        <v>1213</v>
      </c>
      <c r="AY164" s="204" t="s">
        <v>1214</v>
      </c>
      <c r="AZ164" s="170"/>
      <c r="BA164" s="172"/>
      <c r="BB164" s="172"/>
      <c r="BC164" s="256"/>
      <c r="BD164" s="248"/>
      <c r="BE164" s="172"/>
      <c r="BF164" s="248"/>
    </row>
    <row r="165" spans="2:58" s="173" customFormat="1" ht="61.5" x14ac:dyDescent="0.25">
      <c r="B165" s="250"/>
      <c r="C165" s="253"/>
      <c r="D165" s="255"/>
      <c r="E165" s="256"/>
      <c r="F165" s="258"/>
      <c r="G165" s="255"/>
      <c r="H165" s="248"/>
      <c r="I165" s="266"/>
      <c r="J165" s="259"/>
      <c r="K165" s="219" t="s">
        <v>1240</v>
      </c>
      <c r="L165" s="260"/>
      <c r="M165" s="260"/>
      <c r="N165" s="260"/>
      <c r="O165" s="261"/>
      <c r="P165" s="263"/>
      <c r="Q165" s="260"/>
      <c r="R165" s="264"/>
      <c r="S165" s="264"/>
      <c r="T165" s="264"/>
      <c r="U165" s="269"/>
      <c r="V165" s="263"/>
      <c r="W165" s="152" t="s">
        <v>732</v>
      </c>
      <c r="X165" s="219" t="s">
        <v>1205</v>
      </c>
      <c r="Y165" s="219" t="s">
        <v>1244</v>
      </c>
      <c r="Z165" s="219" t="s">
        <v>1245</v>
      </c>
      <c r="AA165" s="169" t="s">
        <v>437</v>
      </c>
      <c r="AB165" s="178">
        <f>IF(AA165=Controles!$D$5,Controles!$E$5,IF(AA165=Controles!$D$6,Controles!$E$6,IF(AA165=Controles!$D$7,Controles!$E$7," ")))</f>
        <v>0.15</v>
      </c>
      <c r="AC165" s="169" t="s">
        <v>460</v>
      </c>
      <c r="AD165" s="68">
        <f>IF(AC165=Controles!$D$8,Controles!$E$8,IF(AC165=Controles!$D$9,Controles!$E$9," "))</f>
        <v>0.15</v>
      </c>
      <c r="AE165" s="68">
        <f t="shared" si="74"/>
        <v>0.3</v>
      </c>
      <c r="AF165" s="169" t="s">
        <v>464</v>
      </c>
      <c r="AG165" s="169" t="s">
        <v>483</v>
      </c>
      <c r="AH165" s="169" t="s">
        <v>489</v>
      </c>
      <c r="AI165" s="100" t="str">
        <f>+IF(AA165=Controles!$D$5,Controles!$N$5,IF(AA165=Controles!$D$6,Controles!$N$6,IF(AA165=Controles!$D$7,Controles!$N$7," ")))</f>
        <v>Probabilidad</v>
      </c>
      <c r="AJ165" s="141">
        <f>IFERROR(IF(AND(AI164=Controles!$N$5,AI165=Controles!$N$5),(AJ164-(+AJ164*AE165)),IF(AI165=Controles!$N$5,(R164-(+R164*AE165)),IF(AI165=Controles!$N$7,AJ164,""))),"")</f>
        <v>25.200000000000003</v>
      </c>
      <c r="AK165" s="141">
        <f>IFERROR(IF(AND(AI164=Controles!$N$7,AI165=Controles!$N$7),(AK164-(+AK164*AE165)),IF(AI165=Controles!$N$7,($S$164-(+$S$164*AE165)),IF(AI165=Controles!$N$5,AK164,""))),"")</f>
        <v>80</v>
      </c>
      <c r="AL165" s="181" t="str">
        <f t="shared" ref="AL165:AL172" si="87">IFERROR(IF(AJ165="","",IF(AJ165&lt;=20,"20",IF(AJ165&lt;=40,"40",IF(AJ165&lt;=60,"60",IF(AJ165&lt;=80,"80","100"))))),"")</f>
        <v>40</v>
      </c>
      <c r="AM165" s="181" t="str">
        <f t="shared" ref="AM165:AM172" si="88">IFERROR(IF(AK165="","",IF(AK165&lt;=20,"20",IF(AK165&lt;=40,"40",IF(AK165&lt;=60,"60",IF(AK165&lt;=80,"80","100"))))),"")</f>
        <v>80</v>
      </c>
      <c r="AN165" s="182">
        <f t="shared" ref="AN165:AN172" si="89">IFERROR(VALUE((AL165&amp;""&amp;AM165))," ")</f>
        <v>4080</v>
      </c>
      <c r="AO165" s="183" t="str">
        <f>IFERROR(VLOOKUP(AN165,'Matriz Calificación'!$C$54:$F$78,2,FALSE),"")</f>
        <v>ALTA (P 40% , I 80%)</v>
      </c>
      <c r="AP165" s="184" t="str">
        <f>IFERROR(VLOOKUP(AO165,'Matriz Calificación'!$D$54:$I$78,4,FALSE)," ")</f>
        <v>REDUCIR</v>
      </c>
      <c r="AQ165" s="246"/>
      <c r="AR165" s="246"/>
      <c r="AS165" s="263"/>
      <c r="AT165" s="268"/>
      <c r="AU165" s="69" t="s">
        <v>1249</v>
      </c>
      <c r="AV165" s="170" t="s">
        <v>1252</v>
      </c>
      <c r="AW165" s="204" t="s">
        <v>1212</v>
      </c>
      <c r="AX165" s="204" t="s">
        <v>1213</v>
      </c>
      <c r="AY165" s="204" t="s">
        <v>1214</v>
      </c>
      <c r="AZ165" s="170"/>
      <c r="BA165" s="172"/>
      <c r="BB165" s="172"/>
      <c r="BC165" s="256"/>
      <c r="BD165" s="248"/>
      <c r="BE165" s="172"/>
      <c r="BF165" s="248"/>
    </row>
    <row r="166" spans="2:58" s="173" customFormat="1" ht="54.75" x14ac:dyDescent="0.25">
      <c r="B166" s="250"/>
      <c r="C166" s="253"/>
      <c r="D166" s="255"/>
      <c r="E166" s="256"/>
      <c r="F166" s="258"/>
      <c r="G166" s="255"/>
      <c r="H166" s="248"/>
      <c r="I166" s="266"/>
      <c r="J166" s="259"/>
      <c r="K166" s="219" t="s">
        <v>1241</v>
      </c>
      <c r="L166" s="260"/>
      <c r="M166" s="260"/>
      <c r="N166" s="260"/>
      <c r="O166" s="261"/>
      <c r="P166" s="263"/>
      <c r="Q166" s="260"/>
      <c r="R166" s="264"/>
      <c r="S166" s="264"/>
      <c r="T166" s="264"/>
      <c r="U166" s="269"/>
      <c r="V166" s="263"/>
      <c r="W166" s="152"/>
      <c r="X166" s="219" t="s">
        <v>1243</v>
      </c>
      <c r="Y166" s="219" t="s">
        <v>1244</v>
      </c>
      <c r="Z166" s="219" t="s">
        <v>1246</v>
      </c>
      <c r="AA166" s="169" t="s">
        <v>437</v>
      </c>
      <c r="AB166" s="178">
        <f>IF(AA166=Controles!$D$5,Controles!$E$5,IF(AA166=Controles!$D$6,Controles!$E$6,IF(AA166=Controles!$D$7,Controles!$E$7," ")))</f>
        <v>0.15</v>
      </c>
      <c r="AC166" s="169" t="s">
        <v>460</v>
      </c>
      <c r="AD166" s="68">
        <f>IF(AC166=Controles!$D$8,Controles!$E$8,IF(AC166=Controles!$D$9,Controles!$E$9," "))</f>
        <v>0.15</v>
      </c>
      <c r="AE166" s="68">
        <f t="shared" si="74"/>
        <v>0.3</v>
      </c>
      <c r="AF166" s="169"/>
      <c r="AG166" s="169" t="s">
        <v>487</v>
      </c>
      <c r="AH166" s="169" t="s">
        <v>489</v>
      </c>
      <c r="AI166" s="100" t="str">
        <f>+IF(AA166=Controles!$D$5,Controles!$N$5,IF(AA166=Controles!$D$6,Controles!$N$6,IF(AA166=Controles!$D$7,Controles!$N$7," ")))</f>
        <v>Probabilidad</v>
      </c>
      <c r="AJ166" s="141">
        <f>IFERROR(IF(AND(AI165=Controles!$N$5,AI166=Controles!$N$5),(AJ165-(+AJ165*AE166)),IF(AND(AI165=Controles!$N$7,AI166=Controles!$N$5),(AJ164-(+AJ164*AE166)),IF(AI166=Controles!$N$7,AJ165,""))),"")</f>
        <v>17.64</v>
      </c>
      <c r="AK166" s="141">
        <f>IFERROR(IF(AND(AI165=Controles!$N$7,AI166=Controles!$N$7),(AK165-(+AK165*AE166)),IF(AND(AI165=Controles!$N$5,AI166=Controles!$N$7),(AK164-(+AK164*AE166)),IF(AI166=Controles!$N$5,AK165,""))),"")</f>
        <v>80</v>
      </c>
      <c r="AL166" s="181" t="str">
        <f t="shared" si="87"/>
        <v>20</v>
      </c>
      <c r="AM166" s="181" t="str">
        <f t="shared" si="88"/>
        <v>80</v>
      </c>
      <c r="AN166" s="182">
        <f t="shared" si="89"/>
        <v>2080</v>
      </c>
      <c r="AO166" s="183" t="str">
        <f>IFERROR(VLOOKUP(AN166,'Matriz Calificación'!$C$54:$F$78,2,FALSE),"")</f>
        <v>ALTA (P 20% , I 80%)</v>
      </c>
      <c r="AP166" s="184" t="str">
        <f>IFERROR(VLOOKUP(AO166,'Matriz Calificación'!$D$54:$I$78,4,FALSE)," ")</f>
        <v>REDUCIR</v>
      </c>
      <c r="AQ166" s="246"/>
      <c r="AR166" s="246"/>
      <c r="AS166" s="263"/>
      <c r="AT166" s="268"/>
      <c r="AU166" s="69" t="s">
        <v>1250</v>
      </c>
      <c r="AV166" s="170" t="s">
        <v>1253</v>
      </c>
      <c r="AW166" s="204" t="s">
        <v>1212</v>
      </c>
      <c r="AX166" s="204" t="s">
        <v>1213</v>
      </c>
      <c r="AY166" s="204" t="s">
        <v>1214</v>
      </c>
      <c r="AZ166" s="170"/>
      <c r="BA166" s="172"/>
      <c r="BB166" s="172"/>
      <c r="BC166" s="256"/>
      <c r="BD166" s="248"/>
      <c r="BE166" s="172"/>
      <c r="BF166" s="248"/>
    </row>
    <row r="167" spans="2:58" s="173" customFormat="1" ht="38.25" x14ac:dyDescent="0.25">
      <c r="B167" s="250"/>
      <c r="C167" s="253"/>
      <c r="D167" s="255"/>
      <c r="E167" s="256"/>
      <c r="F167" s="258"/>
      <c r="G167" s="255"/>
      <c r="H167" s="248"/>
      <c r="I167" s="266"/>
      <c r="J167" s="259"/>
      <c r="K167" s="219" t="s">
        <v>1242</v>
      </c>
      <c r="L167" s="260"/>
      <c r="M167" s="260"/>
      <c r="N167" s="260"/>
      <c r="O167" s="261"/>
      <c r="P167" s="263"/>
      <c r="Q167" s="260"/>
      <c r="R167" s="264"/>
      <c r="S167" s="264"/>
      <c r="T167" s="264"/>
      <c r="U167" s="269"/>
      <c r="V167" s="263"/>
      <c r="W167" s="152"/>
      <c r="X167" s="168"/>
      <c r="Y167" s="168"/>
      <c r="Z167" s="168"/>
      <c r="AA167" s="169"/>
      <c r="AB167" s="178" t="str">
        <f>IF(AA167=Controles!$D$5,Controles!$E$5,IF(AA167=Controles!$D$6,Controles!$E$6,IF(AA167=Controles!$D$7,Controles!$E$7," ")))</f>
        <v xml:space="preserve"> </v>
      </c>
      <c r="AC167" s="169"/>
      <c r="AD167" s="68" t="str">
        <f>IF(AC167=Controles!$D$8,Controles!$E$8,IF(AC167=Controles!$D$9,Controles!$E$9," "))</f>
        <v xml:space="preserve"> </v>
      </c>
      <c r="AE167" s="68" t="str">
        <f t="shared" si="74"/>
        <v/>
      </c>
      <c r="AF167" s="169"/>
      <c r="AG167" s="169"/>
      <c r="AH167" s="169"/>
      <c r="AI167" s="100" t="str">
        <f>+IF(AA167=Controles!$D$5,Controles!$N$5,IF(AA167=Controles!$D$6,Controles!$N$6,IF(AA167=Controles!$D$7,Controles!$N$7," ")))</f>
        <v xml:space="preserve"> </v>
      </c>
      <c r="AJ167" s="141" t="str">
        <f>IFERROR(IF(AND(AI166=Controles!$N$5,AI167=Controles!$N$5),(AJ166-(+AJ166*AE167)),IF(AND(AI166=Controles!$N$7,AI167=Controles!$N$5),(AJ165-(+AJ165*AE167)),IF(AI167=Controles!$N$7,AJ166,""))),"")</f>
        <v/>
      </c>
      <c r="AK167" s="141" t="str">
        <f>IFERROR(IF(AND(AI166=Controles!$N$7,AI167=Controles!$N$7),(AK166-(+AK166*AE167)),IF(AND(AI166=Controles!$N$5,AI167=Controles!$N$7),(AK165-(+AK165*AE167)),IF(AI167=Controles!$N$5,AK166,""))),"")</f>
        <v/>
      </c>
      <c r="AL167" s="181" t="str">
        <f t="shared" si="87"/>
        <v/>
      </c>
      <c r="AM167" s="181" t="str">
        <f t="shared" si="88"/>
        <v/>
      </c>
      <c r="AN167" s="182" t="str">
        <f t="shared" si="89"/>
        <v xml:space="preserve"> </v>
      </c>
      <c r="AO167" s="183" t="str">
        <f>IFERROR(VLOOKUP(AN167,'Matriz Calificación'!$C$54:$F$78,2,FALSE),"")</f>
        <v/>
      </c>
      <c r="AP167" s="184" t="str">
        <f>IFERROR(VLOOKUP(AO167,'Matriz Calificación'!$D$54:$I$78,4,FALSE)," ")</f>
        <v xml:space="preserve"> </v>
      </c>
      <c r="AQ167" s="246"/>
      <c r="AR167" s="246"/>
      <c r="AS167" s="263"/>
      <c r="AT167" s="268"/>
      <c r="AU167" s="69"/>
      <c r="AV167" s="170"/>
      <c r="AW167" s="170"/>
      <c r="AX167" s="170"/>
      <c r="AY167" s="69"/>
      <c r="AZ167" s="170"/>
      <c r="BA167" s="172"/>
      <c r="BB167" s="172"/>
      <c r="BC167" s="256"/>
      <c r="BD167" s="248"/>
      <c r="BE167" s="172"/>
      <c r="BF167" s="248"/>
    </row>
    <row r="168" spans="2:58" s="173" customFormat="1" ht="21" customHeight="1" x14ac:dyDescent="0.25">
      <c r="B168" s="250"/>
      <c r="C168" s="253"/>
      <c r="D168" s="255"/>
      <c r="E168" s="256"/>
      <c r="F168" s="258"/>
      <c r="G168" s="255"/>
      <c r="H168" s="248"/>
      <c r="I168" s="266"/>
      <c r="J168" s="259"/>
      <c r="K168" s="185"/>
      <c r="L168" s="260"/>
      <c r="M168" s="260"/>
      <c r="N168" s="260"/>
      <c r="O168" s="261"/>
      <c r="P168" s="263"/>
      <c r="Q168" s="260"/>
      <c r="R168" s="264"/>
      <c r="S168" s="264"/>
      <c r="T168" s="264"/>
      <c r="U168" s="269"/>
      <c r="V168" s="263"/>
      <c r="W168" s="152"/>
      <c r="X168" s="168"/>
      <c r="Y168" s="168"/>
      <c r="Z168" s="168"/>
      <c r="AA168" s="169"/>
      <c r="AB168" s="178" t="str">
        <f>IF(AA168=Controles!$D$5,Controles!$E$5,IF(AA168=Controles!$D$6,Controles!$E$6,IF(AA168=Controles!$D$7,Controles!$E$7," ")))</f>
        <v xml:space="preserve"> </v>
      </c>
      <c r="AC168" s="169"/>
      <c r="AD168" s="68" t="str">
        <f>IF(AC168=Controles!$D$8,Controles!$E$8,IF(AC168=Controles!$D$9,Controles!$E$9," "))</f>
        <v xml:space="preserve"> </v>
      </c>
      <c r="AE168" s="68" t="str">
        <f t="shared" si="74"/>
        <v/>
      </c>
      <c r="AF168" s="169"/>
      <c r="AG168" s="169"/>
      <c r="AH168" s="169"/>
      <c r="AI168" s="100" t="str">
        <f>+IF(AA168=Controles!$D$5,Controles!$N$5,IF(AA168=Controles!$D$6,Controles!$N$6,IF(AA168=Controles!$D$7,Controles!$N$7," ")))</f>
        <v xml:space="preserve"> </v>
      </c>
      <c r="AJ168" s="141" t="str">
        <f>IFERROR(IF(AND(AI167=Controles!$N$5,AI168=Controles!$N$5),(AJ167-(+AJ167*AE168)),IF(AND(AI167=Controles!$N$7,AI168=Controles!$N$5),(AJ166-(+AJ166*AE168)),IF(AI168=Controles!$N$7,AJ167,""))),"")</f>
        <v/>
      </c>
      <c r="AK168" s="141" t="str">
        <f>IFERROR(IF(AND(AI167=Controles!$N$7,AI168=Controles!$N$7),(AK167-(+AK167*AE168)),IF(AND(AI167=Controles!$N$5,AI168=Controles!$N$7),(AK166-(+AK166*AE168)),IF(AI168=Controles!$N$5,AK167,""))),"")</f>
        <v/>
      </c>
      <c r="AL168" s="181" t="str">
        <f t="shared" si="87"/>
        <v/>
      </c>
      <c r="AM168" s="181" t="str">
        <f t="shared" si="88"/>
        <v/>
      </c>
      <c r="AN168" s="182" t="str">
        <f t="shared" si="89"/>
        <v xml:space="preserve"> </v>
      </c>
      <c r="AO168" s="183" t="str">
        <f>IFERROR(VLOOKUP(AN168,'Matriz Calificación'!$C$54:$F$78,2,FALSE),"")</f>
        <v/>
      </c>
      <c r="AP168" s="184" t="str">
        <f>IFERROR(VLOOKUP(AO168,'Matriz Calificación'!$D$54:$I$78,4,FALSE)," ")</f>
        <v xml:space="preserve"> </v>
      </c>
      <c r="AQ168" s="246"/>
      <c r="AR168" s="246"/>
      <c r="AS168" s="263"/>
      <c r="AT168" s="268"/>
      <c r="AU168" s="69"/>
      <c r="AV168" s="170"/>
      <c r="AW168" s="170"/>
      <c r="AX168" s="170"/>
      <c r="AY168" s="69"/>
      <c r="AZ168" s="170"/>
      <c r="BA168" s="172"/>
      <c r="BB168" s="172"/>
      <c r="BC168" s="256"/>
      <c r="BD168" s="248"/>
      <c r="BE168" s="172"/>
      <c r="BF168" s="248"/>
    </row>
    <row r="169" spans="2:58" s="173" customFormat="1" ht="21" customHeight="1" x14ac:dyDescent="0.25">
      <c r="B169" s="250"/>
      <c r="C169" s="253"/>
      <c r="D169" s="255"/>
      <c r="E169" s="256"/>
      <c r="F169" s="258"/>
      <c r="G169" s="255"/>
      <c r="H169" s="248"/>
      <c r="I169" s="266"/>
      <c r="J169" s="259"/>
      <c r="K169" s="185"/>
      <c r="L169" s="260"/>
      <c r="M169" s="260"/>
      <c r="N169" s="260"/>
      <c r="O169" s="261"/>
      <c r="P169" s="263"/>
      <c r="Q169" s="260"/>
      <c r="R169" s="264"/>
      <c r="S169" s="264"/>
      <c r="T169" s="264"/>
      <c r="U169" s="269"/>
      <c r="V169" s="263"/>
      <c r="W169" s="152"/>
      <c r="X169" s="168"/>
      <c r="Y169" s="168"/>
      <c r="Z169" s="168"/>
      <c r="AA169" s="169"/>
      <c r="AB169" s="178" t="str">
        <f>IF(AA169=Controles!$D$5,Controles!$E$5,IF(AA169=Controles!$D$6,Controles!$E$6,IF(AA169=Controles!$D$7,Controles!$E$7," ")))</f>
        <v xml:space="preserve"> </v>
      </c>
      <c r="AC169" s="169"/>
      <c r="AD169" s="68" t="str">
        <f>IF(AC169=Controles!$D$8,Controles!$E$8,IF(AC169=Controles!$D$9,Controles!$E$9," "))</f>
        <v xml:space="preserve"> </v>
      </c>
      <c r="AE169" s="68" t="str">
        <f t="shared" si="74"/>
        <v/>
      </c>
      <c r="AF169" s="169"/>
      <c r="AG169" s="169"/>
      <c r="AH169" s="169"/>
      <c r="AI169" s="100" t="str">
        <f>+IF(AA169=Controles!$D$5,Controles!$N$5,IF(AA169=Controles!$D$6,Controles!$N$6,IF(AA169=Controles!$D$7,Controles!$N$7," ")))</f>
        <v xml:space="preserve"> </v>
      </c>
      <c r="AJ169" s="141" t="str">
        <f>IFERROR(IF(AND(AI168=Controles!$N$5,AI169=Controles!$N$5),(AJ168-(+AJ168*AE169)),IF(AND(AI168=Controles!$N$7,AI169=Controles!$N$5),(AJ167-(+AJ167*AE169)),IF(AI169=Controles!$N$7,AJ168,""))),"")</f>
        <v/>
      </c>
      <c r="AK169" s="141" t="str">
        <f>IFERROR(IF(AND(AI168=Controles!$N$7,AI169=Controles!$N$7),(AK168-(+AK168*AE169)),IF(AND(AI168=Controles!$N$5,AI169=Controles!$N$7),(AK167-(+AK167*AE169)),IF(AI169=Controles!$N$5,AK168,""))),"")</f>
        <v/>
      </c>
      <c r="AL169" s="181" t="str">
        <f t="shared" si="87"/>
        <v/>
      </c>
      <c r="AM169" s="181" t="str">
        <f t="shared" si="88"/>
        <v/>
      </c>
      <c r="AN169" s="182" t="str">
        <f t="shared" si="89"/>
        <v xml:space="preserve"> </v>
      </c>
      <c r="AO169" s="183" t="str">
        <f>IFERROR(VLOOKUP(AN169,'Matriz Calificación'!$C$54:$F$78,2,FALSE),"")</f>
        <v/>
      </c>
      <c r="AP169" s="184" t="str">
        <f>IFERROR(VLOOKUP(AO169,'Matriz Calificación'!$D$54:$I$78,4,FALSE)," ")</f>
        <v xml:space="preserve"> </v>
      </c>
      <c r="AQ169" s="246"/>
      <c r="AR169" s="246"/>
      <c r="AS169" s="263"/>
      <c r="AT169" s="268"/>
      <c r="AU169" s="69"/>
      <c r="AV169" s="170"/>
      <c r="AW169" s="170"/>
      <c r="AX169" s="170"/>
      <c r="AY169" s="69"/>
      <c r="AZ169" s="170"/>
      <c r="BA169" s="172"/>
      <c r="BB169" s="172"/>
      <c r="BC169" s="256"/>
      <c r="BD169" s="248"/>
      <c r="BE169" s="172"/>
      <c r="BF169" s="248"/>
    </row>
    <row r="170" spans="2:58" s="173" customFormat="1" ht="21" customHeight="1" x14ac:dyDescent="0.25">
      <c r="B170" s="250"/>
      <c r="C170" s="253"/>
      <c r="D170" s="255"/>
      <c r="E170" s="256"/>
      <c r="F170" s="258"/>
      <c r="G170" s="255"/>
      <c r="H170" s="248"/>
      <c r="I170" s="266"/>
      <c r="J170" s="259"/>
      <c r="K170" s="185"/>
      <c r="L170" s="260"/>
      <c r="M170" s="260"/>
      <c r="N170" s="260"/>
      <c r="O170" s="261"/>
      <c r="P170" s="263"/>
      <c r="Q170" s="260"/>
      <c r="R170" s="264"/>
      <c r="S170" s="264"/>
      <c r="T170" s="264"/>
      <c r="U170" s="269"/>
      <c r="V170" s="263"/>
      <c r="W170" s="152"/>
      <c r="X170" s="168"/>
      <c r="Y170" s="168"/>
      <c r="Z170" s="168"/>
      <c r="AA170" s="169"/>
      <c r="AB170" s="178" t="str">
        <f>IF(AA170=Controles!$D$5,Controles!$E$5,IF(AA170=Controles!$D$6,Controles!$E$6,IF(AA170=Controles!$D$7,Controles!$E$7," ")))</f>
        <v xml:space="preserve"> </v>
      </c>
      <c r="AC170" s="169"/>
      <c r="AD170" s="68" t="str">
        <f>IF(AC170=Controles!$D$8,Controles!$E$8,IF(AC170=Controles!$D$9,Controles!$E$9," "))</f>
        <v xml:space="preserve"> </v>
      </c>
      <c r="AE170" s="68" t="str">
        <f t="shared" si="74"/>
        <v/>
      </c>
      <c r="AF170" s="169"/>
      <c r="AG170" s="169"/>
      <c r="AH170" s="169"/>
      <c r="AI170" s="100" t="str">
        <f>+IF(AA170=Controles!$D$5,Controles!$N$5,IF(AA170=Controles!$D$6,Controles!$N$6,IF(AA170=Controles!$D$7,Controles!$N$7," ")))</f>
        <v xml:space="preserve"> </v>
      </c>
      <c r="AJ170" s="141" t="str">
        <f>IFERROR(IF(AND(AI169=Controles!$N$5,AI170=Controles!$N$5),(AJ169-(+AJ169*AE170)),IF(AND(AI169=Controles!$N$7,AI170=Controles!$N$5),(AJ168-(+AJ168*AE170)),IF(AI170=Controles!$N$7,AJ169,""))),"")</f>
        <v/>
      </c>
      <c r="AK170" s="141" t="str">
        <f>IFERROR(IF(AND(AI169=Controles!$N$7,AI170=Controles!$N$7),(AK169-(+AK169*AE170)),IF(AND(AI169=Controles!$N$5,AI170=Controles!$N$7),(AK168-(+AK168*AE170)),IF(AI170=Controles!$N$5,AK169,""))),"")</f>
        <v/>
      </c>
      <c r="AL170" s="181" t="str">
        <f t="shared" si="87"/>
        <v/>
      </c>
      <c r="AM170" s="181" t="str">
        <f t="shared" si="88"/>
        <v/>
      </c>
      <c r="AN170" s="182" t="str">
        <f t="shared" si="89"/>
        <v xml:space="preserve"> </v>
      </c>
      <c r="AO170" s="183" t="str">
        <f>IFERROR(VLOOKUP(AN170,'Matriz Calificación'!$C$54:$F$78,2,FALSE),"")</f>
        <v/>
      </c>
      <c r="AP170" s="184" t="str">
        <f>IFERROR(VLOOKUP(AO170,'Matriz Calificación'!$D$54:$I$78,4,FALSE)," ")</f>
        <v xml:space="preserve"> </v>
      </c>
      <c r="AQ170" s="246"/>
      <c r="AR170" s="246"/>
      <c r="AS170" s="263"/>
      <c r="AT170" s="268"/>
      <c r="AU170" s="69"/>
      <c r="AV170" s="168"/>
      <c r="AW170" s="171"/>
      <c r="AX170" s="171"/>
      <c r="AY170" s="69"/>
      <c r="AZ170" s="170"/>
      <c r="BA170" s="172"/>
      <c r="BB170" s="172"/>
      <c r="BC170" s="256"/>
      <c r="BD170" s="248"/>
      <c r="BE170" s="172"/>
      <c r="BF170" s="248"/>
    </row>
    <row r="171" spans="2:58" s="173" customFormat="1" ht="21" customHeight="1" x14ac:dyDescent="0.25">
      <c r="B171" s="250"/>
      <c r="C171" s="253"/>
      <c r="D171" s="255"/>
      <c r="E171" s="256"/>
      <c r="F171" s="258"/>
      <c r="G171" s="255"/>
      <c r="H171" s="248"/>
      <c r="I171" s="266"/>
      <c r="J171" s="259"/>
      <c r="K171" s="185"/>
      <c r="L171" s="260"/>
      <c r="M171" s="260"/>
      <c r="N171" s="260"/>
      <c r="O171" s="261"/>
      <c r="P171" s="263"/>
      <c r="Q171" s="260"/>
      <c r="R171" s="264"/>
      <c r="S171" s="264"/>
      <c r="T171" s="264"/>
      <c r="U171" s="269"/>
      <c r="V171" s="263"/>
      <c r="W171" s="152"/>
      <c r="X171" s="168"/>
      <c r="Y171" s="168"/>
      <c r="Z171" s="168"/>
      <c r="AA171" s="169"/>
      <c r="AB171" s="178" t="str">
        <f>IF(AA171=Controles!$D$5,Controles!$E$5,IF(AA171=Controles!$D$6,Controles!$E$6,IF(AA171=Controles!$D$7,Controles!$E$7," ")))</f>
        <v xml:space="preserve"> </v>
      </c>
      <c r="AC171" s="169"/>
      <c r="AD171" s="68" t="str">
        <f>IF(AC171=Controles!$D$8,Controles!$E$8,IF(AC171=Controles!$D$9,Controles!$E$9," "))</f>
        <v xml:space="preserve"> </v>
      </c>
      <c r="AE171" s="68" t="str">
        <f t="shared" si="74"/>
        <v/>
      </c>
      <c r="AF171" s="169"/>
      <c r="AG171" s="169"/>
      <c r="AH171" s="169"/>
      <c r="AI171" s="100" t="str">
        <f>+IF(AA171=Controles!$D$5,Controles!$N$5,IF(AA171=Controles!$D$6,Controles!$N$6,IF(AA171=Controles!$D$7,Controles!$N$7," ")))</f>
        <v xml:space="preserve"> </v>
      </c>
      <c r="AJ171" s="141" t="str">
        <f>IFERROR(IF(AND(AI170=Controles!$N$5,AI171=Controles!$N$5),(AJ170-(+AJ170*AE171)),IF(AND(AI170=Controles!$N$7,AI171=Controles!$N$5),(AJ169-(+AJ169*AE171)),IF(AI171=Controles!$N$7,AJ170,""))),"")</f>
        <v/>
      </c>
      <c r="AK171" s="141" t="str">
        <f>IFERROR(IF(AND(AI170=Controles!$N$7,AI171=Controles!$N$7),(AK170-(+AK170*AE171)),IF(AND(AI170=Controles!$N$5,AI171=Controles!$N$7),(AK169-(+AK169*AE171)),IF(AI171=Controles!$N$5,AK170,""))),"")</f>
        <v/>
      </c>
      <c r="AL171" s="181" t="str">
        <f t="shared" si="87"/>
        <v/>
      </c>
      <c r="AM171" s="181" t="str">
        <f t="shared" si="88"/>
        <v/>
      </c>
      <c r="AN171" s="182" t="str">
        <f t="shared" si="89"/>
        <v xml:space="preserve"> </v>
      </c>
      <c r="AO171" s="183" t="str">
        <f>IFERROR(VLOOKUP(AN171,'Matriz Calificación'!$C$54:$F$78,2,FALSE),"")</f>
        <v/>
      </c>
      <c r="AP171" s="184" t="str">
        <f>IFERROR(VLOOKUP(AO171,'Matriz Calificación'!$D$54:$I$78,4,FALSE)," ")</f>
        <v xml:space="preserve"> </v>
      </c>
      <c r="AQ171" s="246"/>
      <c r="AR171" s="246"/>
      <c r="AS171" s="263"/>
      <c r="AT171" s="268"/>
      <c r="AU171" s="69"/>
      <c r="AV171" s="168"/>
      <c r="AW171" s="171"/>
      <c r="AX171" s="171"/>
      <c r="AY171" s="69"/>
      <c r="AZ171" s="170"/>
      <c r="BA171" s="172"/>
      <c r="BB171" s="172"/>
      <c r="BC171" s="256"/>
      <c r="BD171" s="248"/>
      <c r="BE171" s="172"/>
      <c r="BF171" s="248"/>
    </row>
    <row r="172" spans="2:58" s="173" customFormat="1" ht="21" customHeight="1" x14ac:dyDescent="0.25">
      <c r="B172" s="251"/>
      <c r="C172" s="254"/>
      <c r="D172" s="255"/>
      <c r="E172" s="256"/>
      <c r="F172" s="258"/>
      <c r="G172" s="255"/>
      <c r="H172" s="248"/>
      <c r="I172" s="267"/>
      <c r="J172" s="259"/>
      <c r="K172" s="185"/>
      <c r="L172" s="260"/>
      <c r="M172" s="260"/>
      <c r="N172" s="260"/>
      <c r="O172" s="262"/>
      <c r="P172" s="263"/>
      <c r="Q172" s="260"/>
      <c r="R172" s="264"/>
      <c r="S172" s="264"/>
      <c r="T172" s="264"/>
      <c r="U172" s="269"/>
      <c r="V172" s="263"/>
      <c r="W172" s="152"/>
      <c r="X172" s="168"/>
      <c r="Y172" s="168"/>
      <c r="Z172" s="168"/>
      <c r="AA172" s="169"/>
      <c r="AB172" s="178" t="str">
        <f>IF(AA172=Controles!$D$5,Controles!$E$5,IF(AA172=Controles!$D$6,Controles!$E$6,IF(AA172=Controles!$D$7,Controles!$E$7," ")))</f>
        <v xml:space="preserve"> </v>
      </c>
      <c r="AC172" s="169"/>
      <c r="AD172" s="68" t="str">
        <f>IF(AC172=Controles!$D$8,Controles!$E$8,IF(AC172=Controles!$D$9,Controles!$E$9," "))</f>
        <v xml:space="preserve"> </v>
      </c>
      <c r="AE172" s="68" t="str">
        <f t="shared" si="74"/>
        <v/>
      </c>
      <c r="AF172" s="169"/>
      <c r="AG172" s="169"/>
      <c r="AH172" s="169"/>
      <c r="AI172" s="100" t="str">
        <f>+IF(AA172=Controles!$D$5,Controles!$N$5,IF(AA172=Controles!$D$6,Controles!$N$6,IF(AA172=Controles!$D$7,Controles!$N$7," ")))</f>
        <v xml:space="preserve"> </v>
      </c>
      <c r="AJ172" s="141" t="str">
        <f>IFERROR(IF(AND(AI171=Controles!$N$5,AI172=Controles!$N$5),(AJ171-(+AJ171*AE172)),IF(AND(AI171=Controles!$N$7,AI172=Controles!$N$5),(AJ170-(+AJ170*AE172)),IF(AI172=Controles!$N$7,AJ171,""))),"")</f>
        <v/>
      </c>
      <c r="AK172" s="141" t="str">
        <f>IFERROR(IF(AND(AI171=Controles!$N$7,AI172=Controles!$N$7),(AK171-(+AK171*AE172)),IF(AND(AI171=Controles!$N$5,AI172=Controles!$N$7),(AK170-(+AK170*AE172)),IF(AI172=Controles!$N$5,AK171,""))),"")</f>
        <v/>
      </c>
      <c r="AL172" s="181" t="str">
        <f t="shared" si="87"/>
        <v/>
      </c>
      <c r="AM172" s="181" t="str">
        <f t="shared" si="88"/>
        <v/>
      </c>
      <c r="AN172" s="182" t="str">
        <f t="shared" si="89"/>
        <v xml:space="preserve"> </v>
      </c>
      <c r="AO172" s="183" t="str">
        <f>IFERROR(VLOOKUP(AN172,'Matriz Calificación'!$C$54:$F$78,2,FALSE),"")</f>
        <v/>
      </c>
      <c r="AP172" s="184" t="str">
        <f>IFERROR(VLOOKUP(AO172,'Matriz Calificación'!$D$54:$I$78,4,FALSE)," ")</f>
        <v xml:space="preserve"> </v>
      </c>
      <c r="AQ172" s="247"/>
      <c r="AR172" s="247"/>
      <c r="AS172" s="263"/>
      <c r="AT172" s="268"/>
      <c r="AU172" s="69"/>
      <c r="AV172" s="168"/>
      <c r="AW172" s="70"/>
      <c r="AX172" s="70"/>
      <c r="AY172" s="69"/>
      <c r="AZ172" s="170"/>
      <c r="BA172" s="172"/>
      <c r="BB172" s="172"/>
      <c r="BC172" s="256"/>
      <c r="BD172" s="248"/>
      <c r="BE172" s="172"/>
      <c r="BF172" s="248"/>
    </row>
    <row r="173" spans="2:58" s="173" customFormat="1" ht="57" customHeight="1" x14ac:dyDescent="0.25">
      <c r="B173" s="249" t="s">
        <v>612</v>
      </c>
      <c r="C173" s="252" t="str">
        <f>+IFERROR(VLOOKUP(B173,INF!$A$2:$B$90,2,FALSE)," ")</f>
        <v>Gestionar y tramitar asuntos pensionales conforme a la legislación vigente y demás disposiciones de la Universidad Industrial de Santander</v>
      </c>
      <c r="D173" s="255" t="s">
        <v>115</v>
      </c>
      <c r="E173" s="256" t="s">
        <v>672</v>
      </c>
      <c r="F173" s="257" t="s">
        <v>1254</v>
      </c>
      <c r="G173" s="255" t="s">
        <v>827</v>
      </c>
      <c r="H173" s="248" t="s">
        <v>1255</v>
      </c>
      <c r="I173" s="265" t="s">
        <v>1256</v>
      </c>
      <c r="J173" s="259" t="str">
        <f t="shared" ref="J173" si="90">IF(G173&lt;&gt;"",CONCATENATE("Posibilidad de ",G173," por"," ",H173," debido a"," ",I173),"")</f>
        <v>Posibilidad de Efecto dañoso sobre intereses patrimoniales de naturaleza pública por hallazgos administrativos disciplinarios, sancionatorios, fiscales por la generación de intereses moratorios, inicio de procesos de cobro coactivos, decreto de medidas cautelares y penales. debido a una gestión tardía o errada de las actividades de cobro y gestión de pago  de cuotas partes pensionales, bonos pensionales (RAIS y RPMPD) y devolución de aportes (art. 17, Ley 549 de 1999).</v>
      </c>
      <c r="K173" s="185" t="s">
        <v>1257</v>
      </c>
      <c r="L173" s="260" t="s">
        <v>177</v>
      </c>
      <c r="M173" s="260" t="s">
        <v>199</v>
      </c>
      <c r="N173" s="260" t="s">
        <v>209</v>
      </c>
      <c r="O173" s="261">
        <v>235</v>
      </c>
      <c r="P173" s="263" t="str">
        <f>IF(O173="","",IF(O173&lt;=2,Probabilidad!$B$8,IF(O173&lt;=11.999,Probabilidad!$B$7,IF(O173&lt;=48,Probabilidad!$B$6,IF(O173&lt;=239.999,Probabilidad!$B$5,IF(O173&gt;=240,Probabilidad!$B$4,""))))))</f>
        <v>ALTA</v>
      </c>
      <c r="Q173" s="260" t="s">
        <v>90</v>
      </c>
      <c r="R173" s="264">
        <f>IFERROR(VLOOKUP(P173,Probabilidad!$B$4:$C$8,2,FALSE),"")</f>
        <v>80</v>
      </c>
      <c r="S173" s="264">
        <f>IFERROR(VLOOKUP(Q173,Impacto!$B$4:$C$16,2,FALSE),"")</f>
        <v>40</v>
      </c>
      <c r="T173" s="264">
        <f t="shared" ref="T173" si="91">IFERROR(VALUE((R173&amp;""&amp;S173))," ")</f>
        <v>8040</v>
      </c>
      <c r="U173" s="269" t="str">
        <f>IFERROR(VLOOKUP(T173,'Matriz Calificación'!$C$54:$D$78,2,FALSE)," ")</f>
        <v>MODERADA (P 80% , I 40%)</v>
      </c>
      <c r="V173" s="263" t="str">
        <f>IFERROR(VLOOKUP(T173,'Matriz Calificación'!$C$54:$F$78,3,FALSE)," ")</f>
        <v>ACEPTAR</v>
      </c>
      <c r="W173" s="152" t="s">
        <v>731</v>
      </c>
      <c r="X173" s="219" t="s">
        <v>1262</v>
      </c>
      <c r="Y173" s="219" t="s">
        <v>1266</v>
      </c>
      <c r="Z173" s="219" t="s">
        <v>1270</v>
      </c>
      <c r="AA173" s="169" t="s">
        <v>427</v>
      </c>
      <c r="AB173" s="178">
        <f>IF(AA173=Controles!$D$5,Controles!$E$5,IF(AA173=Controles!$D$6,Controles!$E$6,IF(AA173=Controles!$D$7,Controles!$E$7," ")))</f>
        <v>0.25</v>
      </c>
      <c r="AC173" s="169" t="s">
        <v>460</v>
      </c>
      <c r="AD173" s="68">
        <f>IF(AC173=Controles!$D$8,Controles!$E$8,IF(AC173=Controles!$D$9,Controles!$E$9," "))</f>
        <v>0.15</v>
      </c>
      <c r="AE173" s="68">
        <f t="shared" si="74"/>
        <v>0.4</v>
      </c>
      <c r="AF173" s="169" t="s">
        <v>464</v>
      </c>
      <c r="AG173" s="169" t="s">
        <v>477</v>
      </c>
      <c r="AH173" s="169"/>
      <c r="AI173" s="100" t="str">
        <f>+IF(AA173=Controles!$D$5,Controles!$N$5,IF(AA173=Controles!$D$6,Controles!$N$6,IF(AA173=Controles!$D$7,Controles!$N$7," ")))</f>
        <v>Probabilidad</v>
      </c>
      <c r="AJ173" s="141">
        <f>IFERROR(IF(AI173=Controles!$N$5,(($R$173-($R$173*AE173))),IF(AI173=Controles!$N$7,$R$173,""))," ")</f>
        <v>48</v>
      </c>
      <c r="AK173" s="141">
        <f>IFERROR(IF(AI173=Controles!$N$7,(($S$173-($S$173*AE173))),IF(AI173=Controles!$N$5,$S$173,""))," ")</f>
        <v>40</v>
      </c>
      <c r="AL173" s="181" t="str">
        <f>IFERROR(IF(AJ173="","",IF(AJ173&lt;=20,"20",IF(AJ173&lt;=40,"40",IF(AJ173&lt;=60,"60",IF(AJ173&lt;=80,"80","100"))))),"")</f>
        <v>60</v>
      </c>
      <c r="AM173" s="181" t="str">
        <f>IFERROR(IF(AK173="","",IF(AK173&lt;=20,"20",IF(AK173&lt;=40,"40",IF(AK173&lt;=60,"60",IF(AK173&lt;=80,"80","100"))))),"")</f>
        <v>40</v>
      </c>
      <c r="AN173" s="182">
        <f>IFERROR(VALUE((AL173&amp;""&amp;AM173))," ")</f>
        <v>6040</v>
      </c>
      <c r="AO173" s="183" t="str">
        <f>IFERROR(VLOOKUP(AN173,'Matriz Calificación'!$C$54:$F$78,2,FALSE),"")</f>
        <v>MODERADA (P 60% , I 40%)</v>
      </c>
      <c r="AP173" s="184" t="str">
        <f>IFERROR(VLOOKUP(AO173,'Matriz Calificación'!$D$54:$I$78,4,FALSE)," ")</f>
        <v>ACEPTAR</v>
      </c>
      <c r="AQ173" s="245" cm="1">
        <f t="array" ref="AQ173">INDEX(AN173:AN181,COUNT(AN173:AN181))</f>
        <v>2040</v>
      </c>
      <c r="AR173" s="245" t="str">
        <f>IFERROR(VLOOKUP(AQ173,'Matriz Calificación'!$C$54:$F$78,2,FALSE),"")</f>
        <v>BAJA (P 20% , I 40%)</v>
      </c>
      <c r="AS173" s="263" t="str">
        <f>IFERROR(VLOOKUP(AR173,'Matriz Calificación'!$D$54:$I$78,4,FALSE)," ")</f>
        <v>ASUMIR</v>
      </c>
      <c r="AT173" s="268" t="str">
        <f>IFERROR(VLOOKUP(AR173,'Matriz Calificación'!$D$54:$I$78,5,FALSE)," ")</f>
        <v xml:space="preserve">NO requiere Plan de Acción  </v>
      </c>
      <c r="AU173" s="69"/>
      <c r="AV173" s="170"/>
      <c r="AW173" s="170"/>
      <c r="AX173" s="170"/>
      <c r="AY173" s="69"/>
      <c r="AZ173" s="170"/>
      <c r="BA173" s="172"/>
      <c r="BB173" s="172"/>
      <c r="BC173" s="256"/>
      <c r="BD173" s="248"/>
      <c r="BE173" s="172"/>
      <c r="BF173" s="248"/>
    </row>
    <row r="174" spans="2:58" s="173" customFormat="1" ht="83.25" customHeight="1" x14ac:dyDescent="0.25">
      <c r="B174" s="250"/>
      <c r="C174" s="253"/>
      <c r="D174" s="255"/>
      <c r="E174" s="256"/>
      <c r="F174" s="258"/>
      <c r="G174" s="255"/>
      <c r="H174" s="248"/>
      <c r="I174" s="266"/>
      <c r="J174" s="259"/>
      <c r="K174" s="185" t="s">
        <v>1258</v>
      </c>
      <c r="L174" s="260"/>
      <c r="M174" s="260"/>
      <c r="N174" s="260"/>
      <c r="O174" s="261"/>
      <c r="P174" s="263"/>
      <c r="Q174" s="260"/>
      <c r="R174" s="264"/>
      <c r="S174" s="264"/>
      <c r="T174" s="264"/>
      <c r="U174" s="269"/>
      <c r="V174" s="263"/>
      <c r="W174" s="152" t="s">
        <v>732</v>
      </c>
      <c r="X174" s="219" t="s">
        <v>1263</v>
      </c>
      <c r="Y174" s="219" t="s">
        <v>1267</v>
      </c>
      <c r="Z174" s="219" t="s">
        <v>1271</v>
      </c>
      <c r="AA174" s="169" t="s">
        <v>427</v>
      </c>
      <c r="AB174" s="178">
        <f>IF(AA174=Controles!$D$5,Controles!$E$5,IF(AA174=Controles!$D$6,Controles!$E$6,IF(AA174=Controles!$D$7,Controles!$E$7," ")))</f>
        <v>0.25</v>
      </c>
      <c r="AC174" s="169" t="s">
        <v>460</v>
      </c>
      <c r="AD174" s="68">
        <f>IF(AC174=Controles!$D$8,Controles!$E$8,IF(AC174=Controles!$D$9,Controles!$E$9," "))</f>
        <v>0.15</v>
      </c>
      <c r="AE174" s="68">
        <f t="shared" si="74"/>
        <v>0.4</v>
      </c>
      <c r="AF174" s="169" t="s">
        <v>464</v>
      </c>
      <c r="AG174" s="169" t="s">
        <v>477</v>
      </c>
      <c r="AH174" s="169"/>
      <c r="AI174" s="100" t="str">
        <f>+IF(AA174=Controles!$D$5,Controles!$N$5,IF(AA174=Controles!$D$6,Controles!$N$6,IF(AA174=Controles!$D$7,Controles!$N$7," ")))</f>
        <v>Probabilidad</v>
      </c>
      <c r="AJ174" s="141">
        <f>IFERROR(IF(AND(AI173=Controles!$N$5,AI174=Controles!$N$5),(AJ173-(+AJ173*AE174)),IF(AI174=Controles!$N$5,(R173-(+R173*AE174)),IF(AI174=Controles!$N$7,AJ173,""))),"")</f>
        <v>28.799999999999997</v>
      </c>
      <c r="AK174" s="141">
        <f>IFERROR(IF(AND(AI173=Controles!$N$7,AI174=Controles!$N$7),(AK173-(+AK173*AE174)),IF(AI174=Controles!$N$7,($S$173-(+$S$173*AE174)),IF(AI174=Controles!$N$5,AK173,""))),"")</f>
        <v>40</v>
      </c>
      <c r="AL174" s="181" t="str">
        <f t="shared" ref="AL174:AL181" si="92">IFERROR(IF(AJ174="","",IF(AJ174&lt;=20,"20",IF(AJ174&lt;=40,"40",IF(AJ174&lt;=60,"60",IF(AJ174&lt;=80,"80","100"))))),"")</f>
        <v>40</v>
      </c>
      <c r="AM174" s="181" t="str">
        <f t="shared" ref="AM174:AM181" si="93">IFERROR(IF(AK174="","",IF(AK174&lt;=20,"20",IF(AK174&lt;=40,"40",IF(AK174&lt;=60,"60",IF(AK174&lt;=80,"80","100"))))),"")</f>
        <v>40</v>
      </c>
      <c r="AN174" s="182">
        <f t="shared" ref="AN174:AN181" si="94">IFERROR(VALUE((AL174&amp;""&amp;AM174))," ")</f>
        <v>4040</v>
      </c>
      <c r="AO174" s="183" t="str">
        <f>IFERROR(VLOOKUP(AN174,'Matriz Calificación'!$C$54:$F$78,2,FALSE),"")</f>
        <v>MODERADA (P 40% , I 40%)</v>
      </c>
      <c r="AP174" s="184" t="str">
        <f>IFERROR(VLOOKUP(AO174,'Matriz Calificación'!$D$54:$I$78,4,FALSE)," ")</f>
        <v>ACEPTAR</v>
      </c>
      <c r="AQ174" s="246"/>
      <c r="AR174" s="246"/>
      <c r="AS174" s="263"/>
      <c r="AT174" s="268"/>
      <c r="AU174" s="69"/>
      <c r="AV174" s="170"/>
      <c r="AW174" s="170"/>
      <c r="AX174" s="170"/>
      <c r="AY174" s="69"/>
      <c r="AZ174" s="170"/>
      <c r="BA174" s="172"/>
      <c r="BB174" s="172"/>
      <c r="BC174" s="256"/>
      <c r="BD174" s="248"/>
      <c r="BE174" s="172"/>
      <c r="BF174" s="248"/>
    </row>
    <row r="175" spans="2:58" s="173" customFormat="1" ht="90" customHeight="1" x14ac:dyDescent="0.25">
      <c r="B175" s="250"/>
      <c r="C175" s="253"/>
      <c r="D175" s="255"/>
      <c r="E175" s="256"/>
      <c r="F175" s="258"/>
      <c r="G175" s="255"/>
      <c r="H175" s="248"/>
      <c r="I175" s="266"/>
      <c r="J175" s="259"/>
      <c r="K175" s="185" t="s">
        <v>1259</v>
      </c>
      <c r="L175" s="260"/>
      <c r="M175" s="260"/>
      <c r="N175" s="260"/>
      <c r="O175" s="261"/>
      <c r="P175" s="263"/>
      <c r="Q175" s="260"/>
      <c r="R175" s="264"/>
      <c r="S175" s="264"/>
      <c r="T175" s="264"/>
      <c r="U175" s="269"/>
      <c r="V175" s="263"/>
      <c r="W175" s="152" t="s">
        <v>733</v>
      </c>
      <c r="X175" s="219" t="s">
        <v>1264</v>
      </c>
      <c r="Y175" s="219" t="s">
        <v>1267</v>
      </c>
      <c r="Z175" s="219" t="s">
        <v>1272</v>
      </c>
      <c r="AA175" s="169" t="s">
        <v>427</v>
      </c>
      <c r="AB175" s="178">
        <f>IF(AA175=Controles!$D$5,Controles!$E$5,IF(AA175=Controles!$D$6,Controles!$E$6,IF(AA175=Controles!$D$7,Controles!$E$7," ")))</f>
        <v>0.25</v>
      </c>
      <c r="AC175" s="169" t="s">
        <v>460</v>
      </c>
      <c r="AD175" s="68">
        <f>IF(AC175=Controles!$D$8,Controles!$E$8,IF(AC175=Controles!$D$9,Controles!$E$9," "))</f>
        <v>0.15</v>
      </c>
      <c r="AE175" s="68">
        <f t="shared" si="74"/>
        <v>0.4</v>
      </c>
      <c r="AF175" s="169" t="s">
        <v>464</v>
      </c>
      <c r="AG175" s="169" t="s">
        <v>479</v>
      </c>
      <c r="AH175" s="169"/>
      <c r="AI175" s="100" t="str">
        <f>+IF(AA175=Controles!$D$5,Controles!$N$5,IF(AA175=Controles!$D$6,Controles!$N$6,IF(AA175=Controles!$D$7,Controles!$N$7," ")))</f>
        <v>Probabilidad</v>
      </c>
      <c r="AJ175" s="141">
        <f>IFERROR(IF(AND(AI174=Controles!$N$5,AI175=Controles!$N$5),(AJ174-(+AJ174*AE175)),IF(AND(AI174=Controles!$N$7,AI175=Controles!$N$5),(AJ173-(+AJ173*AE175)),IF(AI175=Controles!$N$7,AJ174,""))),"")</f>
        <v>17.279999999999998</v>
      </c>
      <c r="AK175" s="141">
        <f>IFERROR(IF(AND(AI174=Controles!$N$7,AI175=Controles!$N$7),(AK174-(+AK174*AE175)),IF(AND(AI174=Controles!$N$5,AI175=Controles!$N$7),(AK173-(+AK173*AE175)),IF(AI175=Controles!$N$5,AK174,""))),"")</f>
        <v>40</v>
      </c>
      <c r="AL175" s="181" t="str">
        <f t="shared" si="92"/>
        <v>20</v>
      </c>
      <c r="AM175" s="181" t="str">
        <f t="shared" si="93"/>
        <v>40</v>
      </c>
      <c r="AN175" s="182">
        <f t="shared" si="94"/>
        <v>2040</v>
      </c>
      <c r="AO175" s="183" t="str">
        <f>IFERROR(VLOOKUP(AN175,'Matriz Calificación'!$C$54:$F$78,2,FALSE),"")</f>
        <v>BAJA (P 20% , I 40%)</v>
      </c>
      <c r="AP175" s="184" t="str">
        <f>IFERROR(VLOOKUP(AO175,'Matriz Calificación'!$D$54:$I$78,4,FALSE)," ")</f>
        <v>ASUMIR</v>
      </c>
      <c r="AQ175" s="246"/>
      <c r="AR175" s="246"/>
      <c r="AS175" s="263"/>
      <c r="AT175" s="268"/>
      <c r="AU175" s="69"/>
      <c r="AV175" s="170"/>
      <c r="AW175" s="170"/>
      <c r="AX175" s="170"/>
      <c r="AY175" s="69"/>
      <c r="AZ175" s="170"/>
      <c r="BA175" s="172"/>
      <c r="BB175" s="172"/>
      <c r="BC175" s="256"/>
      <c r="BD175" s="248"/>
      <c r="BE175" s="172"/>
      <c r="BF175" s="248"/>
    </row>
    <row r="176" spans="2:58" s="173" customFormat="1" ht="81.75" customHeight="1" x14ac:dyDescent="0.25">
      <c r="B176" s="250"/>
      <c r="C176" s="253"/>
      <c r="D176" s="255"/>
      <c r="E176" s="256"/>
      <c r="F176" s="258"/>
      <c r="G176" s="255"/>
      <c r="H176" s="248"/>
      <c r="I176" s="266"/>
      <c r="J176" s="259"/>
      <c r="K176" s="185" t="s">
        <v>1260</v>
      </c>
      <c r="L176" s="260"/>
      <c r="M176" s="260"/>
      <c r="N176" s="260"/>
      <c r="O176" s="261"/>
      <c r="P176" s="263"/>
      <c r="Q176" s="260"/>
      <c r="R176" s="264"/>
      <c r="S176" s="264"/>
      <c r="T176" s="264"/>
      <c r="U176" s="269"/>
      <c r="V176" s="263"/>
      <c r="W176" s="152" t="s">
        <v>734</v>
      </c>
      <c r="X176" s="219" t="s">
        <v>1264</v>
      </c>
      <c r="Y176" s="219" t="s">
        <v>1268</v>
      </c>
      <c r="Z176" s="219" t="s">
        <v>1273</v>
      </c>
      <c r="AA176" s="169" t="s">
        <v>427</v>
      </c>
      <c r="AB176" s="178">
        <f>IF(AA176=Controles!$D$5,Controles!$E$5,IF(AA176=Controles!$D$6,Controles!$E$6,IF(AA176=Controles!$D$7,Controles!$E$7," ")))</f>
        <v>0.25</v>
      </c>
      <c r="AC176" s="169" t="s">
        <v>460</v>
      </c>
      <c r="AD176" s="68">
        <f>IF(AC176=Controles!$D$8,Controles!$E$8,IF(AC176=Controles!$D$9,Controles!$E$9," "))</f>
        <v>0.15</v>
      </c>
      <c r="AE176" s="68">
        <f t="shared" si="74"/>
        <v>0.4</v>
      </c>
      <c r="AF176" s="169" t="s">
        <v>466</v>
      </c>
      <c r="AG176" s="169" t="s">
        <v>479</v>
      </c>
      <c r="AH176" s="169"/>
      <c r="AI176" s="100" t="str">
        <f>+IF(AA176=Controles!$D$5,Controles!$N$5,IF(AA176=Controles!$D$6,Controles!$N$6,IF(AA176=Controles!$D$7,Controles!$N$7," ")))</f>
        <v>Probabilidad</v>
      </c>
      <c r="AJ176" s="141">
        <f>IFERROR(IF(AND(AI175=Controles!$N$5,AI176=Controles!$N$5),(AJ175-(+AJ175*AE176)),IF(AND(AI175=Controles!$N$7,AI176=Controles!$N$5),(AJ174-(+AJ174*AE176)),IF(AI176=Controles!$N$7,AJ175,""))),"")</f>
        <v>10.367999999999999</v>
      </c>
      <c r="AK176" s="141">
        <f>IFERROR(IF(AND(AI175=Controles!$N$7,AI176=Controles!$N$7),(AK175-(+AK175*AE176)),IF(AND(AI175=Controles!$N$5,AI176=Controles!$N$7),(AK174-(+AK174*AE176)),IF(AI176=Controles!$N$5,AK175,""))),"")</f>
        <v>40</v>
      </c>
      <c r="AL176" s="181" t="str">
        <f t="shared" si="92"/>
        <v>20</v>
      </c>
      <c r="AM176" s="181" t="str">
        <f t="shared" si="93"/>
        <v>40</v>
      </c>
      <c r="AN176" s="182">
        <f t="shared" si="94"/>
        <v>2040</v>
      </c>
      <c r="AO176" s="183" t="str">
        <f>IFERROR(VLOOKUP(AN176,'Matriz Calificación'!$C$54:$F$78,2,FALSE),"")</f>
        <v>BAJA (P 20% , I 40%)</v>
      </c>
      <c r="AP176" s="184" t="str">
        <f>IFERROR(VLOOKUP(AO176,'Matriz Calificación'!$D$54:$I$78,4,FALSE)," ")</f>
        <v>ASUMIR</v>
      </c>
      <c r="AQ176" s="246"/>
      <c r="AR176" s="246"/>
      <c r="AS176" s="263"/>
      <c r="AT176" s="268"/>
      <c r="AU176" s="69"/>
      <c r="AV176" s="170"/>
      <c r="AW176" s="170"/>
      <c r="AX176" s="170"/>
      <c r="AY176" s="69"/>
      <c r="AZ176" s="170"/>
      <c r="BA176" s="172"/>
      <c r="BB176" s="172"/>
      <c r="BC176" s="256"/>
      <c r="BD176" s="248"/>
      <c r="BE176" s="172"/>
      <c r="BF176" s="248"/>
    </row>
    <row r="177" spans="2:58" s="173" customFormat="1" ht="57" customHeight="1" x14ac:dyDescent="0.25">
      <c r="B177" s="250"/>
      <c r="C177" s="253"/>
      <c r="D177" s="255"/>
      <c r="E177" s="256"/>
      <c r="F177" s="258"/>
      <c r="G177" s="255"/>
      <c r="H177" s="248"/>
      <c r="I177" s="266"/>
      <c r="J177" s="259"/>
      <c r="K177" s="265" t="s">
        <v>1261</v>
      </c>
      <c r="L177" s="260"/>
      <c r="M177" s="260"/>
      <c r="N177" s="260"/>
      <c r="O177" s="261"/>
      <c r="P177" s="263"/>
      <c r="Q177" s="260"/>
      <c r="R177" s="264"/>
      <c r="S177" s="264"/>
      <c r="T177" s="264"/>
      <c r="U177" s="269"/>
      <c r="V177" s="263"/>
      <c r="W177" s="152" t="s">
        <v>735</v>
      </c>
      <c r="X177" s="219" t="s">
        <v>1265</v>
      </c>
      <c r="Y177" s="219" t="s">
        <v>1269</v>
      </c>
      <c r="Z177" s="219" t="s">
        <v>1274</v>
      </c>
      <c r="AA177" s="169" t="s">
        <v>427</v>
      </c>
      <c r="AB177" s="178">
        <f>IF(AA177=Controles!$D$5,Controles!$E$5,IF(AA177=Controles!$D$6,Controles!$E$6,IF(AA177=Controles!$D$7,Controles!$E$7," ")))</f>
        <v>0.25</v>
      </c>
      <c r="AC177" s="169" t="s">
        <v>460</v>
      </c>
      <c r="AD177" s="68">
        <f>IF(AC177=Controles!$D$8,Controles!$E$8,IF(AC177=Controles!$D$9,Controles!$E$9," "))</f>
        <v>0.15</v>
      </c>
      <c r="AE177" s="68">
        <f t="shared" si="74"/>
        <v>0.4</v>
      </c>
      <c r="AF177" s="169" t="s">
        <v>466</v>
      </c>
      <c r="AG177" s="169" t="s">
        <v>475</v>
      </c>
      <c r="AH177" s="169"/>
      <c r="AI177" s="100" t="str">
        <f>+IF(AA177=Controles!$D$5,Controles!$N$5,IF(AA177=Controles!$D$6,Controles!$N$6,IF(AA177=Controles!$D$7,Controles!$N$7," ")))</f>
        <v>Probabilidad</v>
      </c>
      <c r="AJ177" s="141">
        <f>IFERROR(IF(AND(AI176=Controles!$N$5,AI177=Controles!$N$5),(AJ176-(+AJ176*AE177)),IF(AND(AI176=Controles!$N$7,AI177=Controles!$N$5),(AJ175-(+AJ175*AE177)),IF(AI177=Controles!$N$7,AJ176,""))),"")</f>
        <v>6.2207999999999988</v>
      </c>
      <c r="AK177" s="141">
        <f>IFERROR(IF(AND(AI176=Controles!$N$7,AI177=Controles!$N$7),(AK176-(+AK176*AE177)),IF(AND(AI176=Controles!$N$5,AI177=Controles!$N$7),(AK175-(+AK175*AE177)),IF(AI177=Controles!$N$5,AK176,""))),"")</f>
        <v>40</v>
      </c>
      <c r="AL177" s="181" t="str">
        <f t="shared" si="92"/>
        <v>20</v>
      </c>
      <c r="AM177" s="181" t="str">
        <f t="shared" si="93"/>
        <v>40</v>
      </c>
      <c r="AN177" s="182">
        <f t="shared" si="94"/>
        <v>2040</v>
      </c>
      <c r="AO177" s="183" t="str">
        <f>IFERROR(VLOOKUP(AN177,'Matriz Calificación'!$C$54:$F$78,2,FALSE),"")</f>
        <v>BAJA (P 20% , I 40%)</v>
      </c>
      <c r="AP177" s="184" t="str">
        <f>IFERROR(VLOOKUP(AO177,'Matriz Calificación'!$D$54:$I$78,4,FALSE)," ")</f>
        <v>ASUMIR</v>
      </c>
      <c r="AQ177" s="246"/>
      <c r="AR177" s="246"/>
      <c r="AS177" s="263"/>
      <c r="AT177" s="268"/>
      <c r="AU177" s="69"/>
      <c r="AV177" s="170"/>
      <c r="AW177" s="170"/>
      <c r="AX177" s="170"/>
      <c r="AY177" s="69"/>
      <c r="AZ177" s="170"/>
      <c r="BA177" s="172"/>
      <c r="BB177" s="172"/>
      <c r="BC177" s="256"/>
      <c r="BD177" s="248"/>
      <c r="BE177" s="172"/>
      <c r="BF177" s="248"/>
    </row>
    <row r="178" spans="2:58" s="173" customFormat="1" ht="48" customHeight="1" x14ac:dyDescent="0.25">
      <c r="B178" s="250"/>
      <c r="C178" s="253"/>
      <c r="D178" s="255"/>
      <c r="E178" s="256"/>
      <c r="F178" s="258"/>
      <c r="G178" s="255"/>
      <c r="H178" s="248"/>
      <c r="I178" s="266"/>
      <c r="J178" s="259"/>
      <c r="K178" s="267"/>
      <c r="L178" s="260"/>
      <c r="M178" s="260"/>
      <c r="N178" s="260"/>
      <c r="O178" s="261"/>
      <c r="P178" s="263"/>
      <c r="Q178" s="260"/>
      <c r="R178" s="264"/>
      <c r="S178" s="264"/>
      <c r="T178" s="264"/>
      <c r="U178" s="269"/>
      <c r="V178" s="263"/>
      <c r="W178" s="152" t="s">
        <v>736</v>
      </c>
      <c r="X178" s="168" t="s">
        <v>1275</v>
      </c>
      <c r="Y178" s="168" t="s">
        <v>1268</v>
      </c>
      <c r="Z178" s="168" t="s">
        <v>1276</v>
      </c>
      <c r="AA178" s="169" t="s">
        <v>427</v>
      </c>
      <c r="AB178" s="178">
        <f>IF(AA178=Controles!$D$5,Controles!$E$5,IF(AA178=Controles!$D$6,Controles!$E$6,IF(AA178=Controles!$D$7,Controles!$E$7," ")))</f>
        <v>0.25</v>
      </c>
      <c r="AC178" s="169" t="s">
        <v>460</v>
      </c>
      <c r="AD178" s="68">
        <f>IF(AC178=Controles!$D$8,Controles!$E$8,IF(AC178=Controles!$D$9,Controles!$E$9," "))</f>
        <v>0.15</v>
      </c>
      <c r="AE178" s="68">
        <f t="shared" si="74"/>
        <v>0.4</v>
      </c>
      <c r="AF178" s="169" t="s">
        <v>466</v>
      </c>
      <c r="AG178" s="169" t="s">
        <v>479</v>
      </c>
      <c r="AH178" s="169"/>
      <c r="AI178" s="100" t="str">
        <f>+IF(AA178=Controles!$D$5,Controles!$N$5,IF(AA178=Controles!$D$6,Controles!$N$6,IF(AA178=Controles!$D$7,Controles!$N$7," ")))</f>
        <v>Probabilidad</v>
      </c>
      <c r="AJ178" s="141">
        <f>IFERROR(IF(AND(AI177=Controles!$N$5,AI178=Controles!$N$5),(AJ177-(+AJ177*AE178)),IF(AND(AI177=Controles!$N$7,AI178=Controles!$N$5),(AJ176-(+AJ176*AE178)),IF(AI178=Controles!$N$7,AJ177,""))),"")</f>
        <v>3.7324799999999989</v>
      </c>
      <c r="AK178" s="141">
        <f>IFERROR(IF(AND(AI177=Controles!$N$7,AI178=Controles!$N$7),(AK177-(+AK177*AE178)),IF(AND(AI177=Controles!$N$5,AI178=Controles!$N$7),(AK176-(+AK176*AE178)),IF(AI178=Controles!$N$5,AK177,""))),"")</f>
        <v>40</v>
      </c>
      <c r="AL178" s="181" t="str">
        <f t="shared" si="92"/>
        <v>20</v>
      </c>
      <c r="AM178" s="181" t="str">
        <f t="shared" si="93"/>
        <v>40</v>
      </c>
      <c r="AN178" s="182">
        <f t="shared" si="94"/>
        <v>2040</v>
      </c>
      <c r="AO178" s="183" t="str">
        <f>IFERROR(VLOOKUP(AN178,'Matriz Calificación'!$C$54:$F$78,2,FALSE),"")</f>
        <v>BAJA (P 20% , I 40%)</v>
      </c>
      <c r="AP178" s="184" t="str">
        <f>IFERROR(VLOOKUP(AO178,'Matriz Calificación'!$D$54:$I$78,4,FALSE)," ")</f>
        <v>ASUMIR</v>
      </c>
      <c r="AQ178" s="246"/>
      <c r="AR178" s="246"/>
      <c r="AS178" s="263"/>
      <c r="AT178" s="268"/>
      <c r="AU178" s="69"/>
      <c r="AV178" s="170"/>
      <c r="AW178" s="170"/>
      <c r="AX178" s="170"/>
      <c r="AY178" s="69"/>
      <c r="AZ178" s="170"/>
      <c r="BA178" s="172"/>
      <c r="BB178" s="172"/>
      <c r="BC178" s="256"/>
      <c r="BD178" s="248"/>
      <c r="BE178" s="172"/>
      <c r="BF178" s="248"/>
    </row>
    <row r="179" spans="2:58" s="173" customFormat="1" ht="21" customHeight="1" x14ac:dyDescent="0.25">
      <c r="B179" s="250"/>
      <c r="C179" s="253"/>
      <c r="D179" s="255"/>
      <c r="E179" s="256"/>
      <c r="F179" s="258"/>
      <c r="G179" s="255"/>
      <c r="H179" s="248"/>
      <c r="I179" s="266"/>
      <c r="J179" s="259"/>
      <c r="K179" s="185"/>
      <c r="L179" s="260"/>
      <c r="M179" s="260"/>
      <c r="N179" s="260"/>
      <c r="O179" s="261"/>
      <c r="P179" s="263"/>
      <c r="Q179" s="260"/>
      <c r="R179" s="264"/>
      <c r="S179" s="264"/>
      <c r="T179" s="264"/>
      <c r="U179" s="269"/>
      <c r="V179" s="263"/>
      <c r="W179" s="152"/>
      <c r="X179" s="168"/>
      <c r="Y179" s="168"/>
      <c r="Z179" s="168"/>
      <c r="AA179" s="169"/>
      <c r="AB179" s="178" t="str">
        <f>IF(AA179=Controles!$D$5,Controles!$E$5,IF(AA179=Controles!$D$6,Controles!$E$6,IF(AA179=Controles!$D$7,Controles!$E$7," ")))</f>
        <v xml:space="preserve"> </v>
      </c>
      <c r="AC179" s="169"/>
      <c r="AD179" s="68" t="str">
        <f>IF(AC179=Controles!$D$8,Controles!$E$8,IF(AC179=Controles!$D$9,Controles!$E$9," "))</f>
        <v xml:space="preserve"> </v>
      </c>
      <c r="AE179" s="68" t="str">
        <f t="shared" si="74"/>
        <v/>
      </c>
      <c r="AF179" s="169"/>
      <c r="AG179" s="169"/>
      <c r="AH179" s="169"/>
      <c r="AI179" s="100" t="str">
        <f>+IF(AA179=Controles!$D$5,Controles!$N$5,IF(AA179=Controles!$D$6,Controles!$N$6,IF(AA179=Controles!$D$7,Controles!$N$7," ")))</f>
        <v xml:space="preserve"> </v>
      </c>
      <c r="AJ179" s="141" t="str">
        <f>IFERROR(IF(AND(AI178=Controles!$N$5,AI179=Controles!$N$5),(AJ178-(+AJ178*AE179)),IF(AND(AI178=Controles!$N$7,AI179=Controles!$N$5),(AJ177-(+AJ177*AE179)),IF(AI179=Controles!$N$7,AJ178,""))),"")</f>
        <v/>
      </c>
      <c r="AK179" s="141" t="str">
        <f>IFERROR(IF(AND(AI178=Controles!$N$7,AI179=Controles!$N$7),(AK178-(+AK178*AE179)),IF(AND(AI178=Controles!$N$5,AI179=Controles!$N$7),(AK177-(+AK177*AE179)),IF(AI179=Controles!$N$5,AK178,""))),"")</f>
        <v/>
      </c>
      <c r="AL179" s="181" t="str">
        <f t="shared" si="92"/>
        <v/>
      </c>
      <c r="AM179" s="181" t="str">
        <f t="shared" si="93"/>
        <v/>
      </c>
      <c r="AN179" s="182" t="str">
        <f t="shared" si="94"/>
        <v xml:space="preserve"> </v>
      </c>
      <c r="AO179" s="183" t="str">
        <f>IFERROR(VLOOKUP(AN179,'Matriz Calificación'!$C$54:$F$78,2,FALSE),"")</f>
        <v/>
      </c>
      <c r="AP179" s="184" t="str">
        <f>IFERROR(VLOOKUP(AO179,'Matriz Calificación'!$D$54:$I$78,4,FALSE)," ")</f>
        <v xml:space="preserve"> </v>
      </c>
      <c r="AQ179" s="246"/>
      <c r="AR179" s="246"/>
      <c r="AS179" s="263"/>
      <c r="AT179" s="268"/>
      <c r="AU179" s="69"/>
      <c r="AV179" s="168"/>
      <c r="AW179" s="171"/>
      <c r="AX179" s="171"/>
      <c r="AY179" s="69"/>
      <c r="AZ179" s="170"/>
      <c r="BA179" s="172"/>
      <c r="BB179" s="172"/>
      <c r="BC179" s="256"/>
      <c r="BD179" s="248"/>
      <c r="BE179" s="172"/>
      <c r="BF179" s="248"/>
    </row>
    <row r="180" spans="2:58" s="173" customFormat="1" ht="21" customHeight="1" x14ac:dyDescent="0.25">
      <c r="B180" s="250"/>
      <c r="C180" s="253"/>
      <c r="D180" s="255"/>
      <c r="E180" s="256"/>
      <c r="F180" s="258"/>
      <c r="G180" s="255"/>
      <c r="H180" s="248"/>
      <c r="I180" s="266"/>
      <c r="J180" s="259"/>
      <c r="K180" s="185"/>
      <c r="L180" s="260"/>
      <c r="M180" s="260"/>
      <c r="N180" s="260"/>
      <c r="O180" s="261"/>
      <c r="P180" s="263"/>
      <c r="Q180" s="260"/>
      <c r="R180" s="264"/>
      <c r="S180" s="264"/>
      <c r="T180" s="264"/>
      <c r="U180" s="269"/>
      <c r="V180" s="263"/>
      <c r="W180" s="152"/>
      <c r="X180" s="168"/>
      <c r="Y180" s="168"/>
      <c r="Z180" s="168"/>
      <c r="AA180" s="169"/>
      <c r="AB180" s="178" t="str">
        <f>IF(AA180=Controles!$D$5,Controles!$E$5,IF(AA180=Controles!$D$6,Controles!$E$6,IF(AA180=Controles!$D$7,Controles!$E$7," ")))</f>
        <v xml:space="preserve"> </v>
      </c>
      <c r="AC180" s="169"/>
      <c r="AD180" s="68" t="str">
        <f>IF(AC180=Controles!$D$8,Controles!$E$8,IF(AC180=Controles!$D$9,Controles!$E$9," "))</f>
        <v xml:space="preserve"> </v>
      </c>
      <c r="AE180" s="68" t="str">
        <f t="shared" si="74"/>
        <v/>
      </c>
      <c r="AF180" s="169"/>
      <c r="AG180" s="169"/>
      <c r="AH180" s="169"/>
      <c r="AI180" s="100" t="str">
        <f>+IF(AA180=Controles!$D$5,Controles!$N$5,IF(AA180=Controles!$D$6,Controles!$N$6,IF(AA180=Controles!$D$7,Controles!$N$7," ")))</f>
        <v xml:space="preserve"> </v>
      </c>
      <c r="AJ180" s="141" t="str">
        <f>IFERROR(IF(AND(AI179=Controles!$N$5,AI180=Controles!$N$5),(AJ179-(+AJ179*AE180)),IF(AND(AI179=Controles!$N$7,AI180=Controles!$N$5),(AJ178-(+AJ178*AE180)),IF(AI180=Controles!$N$7,AJ179,""))),"")</f>
        <v/>
      </c>
      <c r="AK180" s="141" t="str">
        <f>IFERROR(IF(AND(AI179=Controles!$N$7,AI180=Controles!$N$7),(AK179-(+AK179*AE180)),IF(AND(AI179=Controles!$N$5,AI180=Controles!$N$7),(AK178-(+AK178*AE180)),IF(AI180=Controles!$N$5,AK179,""))),"")</f>
        <v/>
      </c>
      <c r="AL180" s="181" t="str">
        <f t="shared" si="92"/>
        <v/>
      </c>
      <c r="AM180" s="181" t="str">
        <f t="shared" si="93"/>
        <v/>
      </c>
      <c r="AN180" s="182" t="str">
        <f t="shared" si="94"/>
        <v xml:space="preserve"> </v>
      </c>
      <c r="AO180" s="183" t="str">
        <f>IFERROR(VLOOKUP(AN180,'Matriz Calificación'!$C$54:$F$78,2,FALSE),"")</f>
        <v/>
      </c>
      <c r="AP180" s="184" t="str">
        <f>IFERROR(VLOOKUP(AO180,'Matriz Calificación'!$D$54:$I$78,4,FALSE)," ")</f>
        <v xml:space="preserve"> </v>
      </c>
      <c r="AQ180" s="246"/>
      <c r="AR180" s="246"/>
      <c r="AS180" s="263"/>
      <c r="AT180" s="268"/>
      <c r="AU180" s="69"/>
      <c r="AV180" s="168"/>
      <c r="AW180" s="171"/>
      <c r="AX180" s="171"/>
      <c r="AY180" s="69"/>
      <c r="AZ180" s="170"/>
      <c r="BA180" s="172"/>
      <c r="BB180" s="172"/>
      <c r="BC180" s="256"/>
      <c r="BD180" s="248"/>
      <c r="BE180" s="172"/>
      <c r="BF180" s="248"/>
    </row>
    <row r="181" spans="2:58" s="173" customFormat="1" ht="21" customHeight="1" x14ac:dyDescent="0.25">
      <c r="B181" s="251"/>
      <c r="C181" s="254"/>
      <c r="D181" s="255"/>
      <c r="E181" s="256"/>
      <c r="F181" s="258"/>
      <c r="G181" s="255"/>
      <c r="H181" s="248"/>
      <c r="I181" s="267"/>
      <c r="J181" s="259"/>
      <c r="K181" s="185"/>
      <c r="L181" s="260"/>
      <c r="M181" s="260"/>
      <c r="N181" s="260"/>
      <c r="O181" s="262"/>
      <c r="P181" s="263"/>
      <c r="Q181" s="260"/>
      <c r="R181" s="264"/>
      <c r="S181" s="264"/>
      <c r="T181" s="264"/>
      <c r="U181" s="269"/>
      <c r="V181" s="263"/>
      <c r="W181" s="152"/>
      <c r="X181" s="168"/>
      <c r="Y181" s="168"/>
      <c r="Z181" s="168"/>
      <c r="AA181" s="169"/>
      <c r="AB181" s="178" t="str">
        <f>IF(AA181=Controles!$D$5,Controles!$E$5,IF(AA181=Controles!$D$6,Controles!$E$6,IF(AA181=Controles!$D$7,Controles!$E$7," ")))</f>
        <v xml:space="preserve"> </v>
      </c>
      <c r="AC181" s="169"/>
      <c r="AD181" s="68" t="str">
        <f>IF(AC181=Controles!$D$8,Controles!$E$8,IF(AC181=Controles!$D$9,Controles!$E$9," "))</f>
        <v xml:space="preserve"> </v>
      </c>
      <c r="AE181" s="68" t="str">
        <f t="shared" si="74"/>
        <v/>
      </c>
      <c r="AF181" s="169"/>
      <c r="AG181" s="169"/>
      <c r="AH181" s="169"/>
      <c r="AI181" s="100" t="str">
        <f>+IF(AA181=Controles!$D$5,Controles!$N$5,IF(AA181=Controles!$D$6,Controles!$N$6,IF(AA181=Controles!$D$7,Controles!$N$7," ")))</f>
        <v xml:space="preserve"> </v>
      </c>
      <c r="AJ181" s="141" t="str">
        <f>IFERROR(IF(AND(AI180=Controles!$N$5,AI181=Controles!$N$5),(AJ180-(+AJ180*AE181)),IF(AND(AI180=Controles!$N$7,AI181=Controles!$N$5),(AJ179-(+AJ179*AE181)),IF(AI181=Controles!$N$7,AJ180,""))),"")</f>
        <v/>
      </c>
      <c r="AK181" s="141" t="str">
        <f>IFERROR(IF(AND(AI180=Controles!$N$7,AI181=Controles!$N$7),(AK180-(+AK180*AE181)),IF(AND(AI180=Controles!$N$5,AI181=Controles!$N$7),(AK179-(+AK179*AE181)),IF(AI181=Controles!$N$5,AK180,""))),"")</f>
        <v/>
      </c>
      <c r="AL181" s="181" t="str">
        <f t="shared" si="92"/>
        <v/>
      </c>
      <c r="AM181" s="181" t="str">
        <f t="shared" si="93"/>
        <v/>
      </c>
      <c r="AN181" s="182" t="str">
        <f t="shared" si="94"/>
        <v xml:space="preserve"> </v>
      </c>
      <c r="AO181" s="183" t="str">
        <f>IFERROR(VLOOKUP(AN181,'Matriz Calificación'!$C$54:$F$78,2,FALSE),"")</f>
        <v/>
      </c>
      <c r="AP181" s="184" t="str">
        <f>IFERROR(VLOOKUP(AO181,'Matriz Calificación'!$D$54:$I$78,4,FALSE)," ")</f>
        <v xml:space="preserve"> </v>
      </c>
      <c r="AQ181" s="247"/>
      <c r="AR181" s="247"/>
      <c r="AS181" s="263"/>
      <c r="AT181" s="268"/>
      <c r="AU181" s="69"/>
      <c r="AV181" s="168"/>
      <c r="AW181" s="70"/>
      <c r="AX181" s="70"/>
      <c r="AY181" s="69"/>
      <c r="AZ181" s="170"/>
      <c r="BA181" s="172"/>
      <c r="BB181" s="172"/>
      <c r="BC181" s="256"/>
      <c r="BD181" s="248"/>
      <c r="BE181" s="172"/>
      <c r="BF181" s="248"/>
    </row>
    <row r="182" spans="2:58" s="173" customFormat="1" ht="87" customHeight="1" x14ac:dyDescent="0.25">
      <c r="B182" s="249" t="s">
        <v>515</v>
      </c>
      <c r="C182" s="252" t="str">
        <f>+IFERROR(VLOOKUP(B182,INF!$A$2:$B$90,2,FALSE)," ")</f>
        <v>Garantizar que los programas académicos ofrecidos por la Universidad Industrial de Santander cumplen con las condiciones de calidad para su ofrecimiento y desarrollo.</v>
      </c>
      <c r="D182" s="255" t="s">
        <v>115</v>
      </c>
      <c r="E182" s="256" t="s">
        <v>673</v>
      </c>
      <c r="F182" s="257" t="s">
        <v>1277</v>
      </c>
      <c r="G182" s="255" t="s">
        <v>827</v>
      </c>
      <c r="H182" s="248" t="s">
        <v>1278</v>
      </c>
      <c r="I182" s="265" t="s">
        <v>1279</v>
      </c>
      <c r="J182" s="259" t="str">
        <f t="shared" ref="J182" si="95">IF(G182&lt;&gt;"",CONCATENATE("Posibilidad de ",G182," por"," ",H182," debido a"," ",I182),"")</f>
        <v xml:space="preserve">Posibilidad de Efecto dañoso sobre intereses patrimoniales de naturaleza pública por No asegurar la prórroga del registro calificado del programa hasta que se produzca decisión de fondo respecto a la renovación por parte del Ministerio de Educación Nacional (MEN) debido a No presentar la solicitud de renovación de registro calificado ante el MEN con la antelación prevista en la normativa nacional </v>
      </c>
      <c r="K182" s="185" t="s">
        <v>1280</v>
      </c>
      <c r="L182" s="260" t="s">
        <v>177</v>
      </c>
      <c r="M182" s="260" t="s">
        <v>188</v>
      </c>
      <c r="N182" s="260" t="s">
        <v>209</v>
      </c>
      <c r="O182" s="261">
        <v>20</v>
      </c>
      <c r="P182" s="263" t="str">
        <f>IF(O182="","",IF(O182&lt;=2,Probabilidad!$B$8,IF(O182&lt;=11.999,Probabilidad!$B$7,IF(O182&lt;=48,Probabilidad!$B$6,IF(O182&lt;=239.999,Probabilidad!$B$5,IF(O182&gt;=240,Probabilidad!$B$4,""))))))</f>
        <v>MEDIA</v>
      </c>
      <c r="Q182" s="260" t="s">
        <v>91</v>
      </c>
      <c r="R182" s="264">
        <f>IFERROR(VLOOKUP(P182,Probabilidad!$B$4:$C$8,2,FALSE),"")</f>
        <v>60</v>
      </c>
      <c r="S182" s="264">
        <f>IFERROR(VLOOKUP(Q182,Impacto!$B$4:$C$16,2,FALSE),"")</f>
        <v>60</v>
      </c>
      <c r="T182" s="264">
        <f t="shared" ref="T182" si="96">IFERROR(VALUE((R182&amp;""&amp;S182))," ")</f>
        <v>6060</v>
      </c>
      <c r="U182" s="269" t="str">
        <f>IFERROR(VLOOKUP(T182,'Matriz Calificación'!$C$54:$D$78,2,FALSE)," ")</f>
        <v>MODERADA (P 60% , I 60%)</v>
      </c>
      <c r="V182" s="263" t="str">
        <f>IFERROR(VLOOKUP(T182,'Matriz Calificación'!$C$54:$F$78,3,FALSE)," ")</f>
        <v>ACEPTAR</v>
      </c>
      <c r="W182" s="152" t="s">
        <v>731</v>
      </c>
      <c r="X182" s="168" t="s">
        <v>1282</v>
      </c>
      <c r="Y182" s="168" t="s">
        <v>1286</v>
      </c>
      <c r="Z182" s="168" t="s">
        <v>1288</v>
      </c>
      <c r="AA182" s="169" t="s">
        <v>427</v>
      </c>
      <c r="AB182" s="178">
        <f>IF(AA182=Controles!$D$5,Controles!$E$5,IF(AA182=Controles!$D$6,Controles!$E$6,IF(AA182=Controles!$D$7,Controles!$E$7," ")))</f>
        <v>0.25</v>
      </c>
      <c r="AC182" s="169" t="s">
        <v>460</v>
      </c>
      <c r="AD182" s="68">
        <f>IF(AC182=Controles!$D$8,Controles!$E$8,IF(AC182=Controles!$D$9,Controles!$E$9," "))</f>
        <v>0.15</v>
      </c>
      <c r="AE182" s="68">
        <f t="shared" si="74"/>
        <v>0.4</v>
      </c>
      <c r="AF182" s="169" t="s">
        <v>464</v>
      </c>
      <c r="AG182" s="169" t="s">
        <v>483</v>
      </c>
      <c r="AH182" s="169" t="s">
        <v>489</v>
      </c>
      <c r="AI182" s="100" t="str">
        <f>+IF(AA182=Controles!$D$5,Controles!$N$5,IF(AA182=Controles!$D$6,Controles!$N$6,IF(AA182=Controles!$D$7,Controles!$N$7," ")))</f>
        <v>Probabilidad</v>
      </c>
      <c r="AJ182" s="141">
        <f>IFERROR(IF(AI182=Controles!$N$5,(($R$182-($R$182*AE182))),IF(AI182=Controles!$N$7,$R$182,""))," ")</f>
        <v>36</v>
      </c>
      <c r="AK182" s="141">
        <f>IFERROR(IF(AI182=Controles!$N$7,(($S$182-($S$182*AE182))),IF(AI182=Controles!$N$5,$S$182,""))," ")</f>
        <v>60</v>
      </c>
      <c r="AL182" s="181" t="str">
        <f>IFERROR(IF(AJ182="","",IF(AJ182&lt;=20,"20",IF(AJ182&lt;=40,"40",IF(AJ182&lt;=60,"60",IF(AJ182&lt;=80,"80","100"))))),"")</f>
        <v>40</v>
      </c>
      <c r="AM182" s="181" t="str">
        <f>IFERROR(IF(AK182="","",IF(AK182&lt;=20,"20",IF(AK182&lt;=40,"40",IF(AK182&lt;=60,"60",IF(AK182&lt;=80,"80","100"))))),"")</f>
        <v>60</v>
      </c>
      <c r="AN182" s="182">
        <f>IFERROR(VALUE((AL182&amp;""&amp;AM182))," ")</f>
        <v>4060</v>
      </c>
      <c r="AO182" s="183" t="str">
        <f>IFERROR(VLOOKUP(AN182,'Matriz Calificación'!$C$54:$F$78,2,FALSE),"")</f>
        <v>MODERADA (P 40% , I 60%)</v>
      </c>
      <c r="AP182" s="184" t="str">
        <f>IFERROR(VLOOKUP(AO182,'Matriz Calificación'!$D$54:$I$78,4,FALSE)," ")</f>
        <v>ACEPTAR</v>
      </c>
      <c r="AQ182" s="245" cm="1">
        <f t="array" ref="AQ182">INDEX(AN182:AN190,COUNT(AN182:AN190))</f>
        <v>2060</v>
      </c>
      <c r="AR182" s="245" t="str">
        <f>IFERROR(VLOOKUP(AQ182,'Matriz Calificación'!$C$54:$F$78,2,FALSE),"")</f>
        <v>MODERADA (P 20% , I 60%)</v>
      </c>
      <c r="AS182" s="263" t="str">
        <f>IFERROR(VLOOKUP(AR182,'Matriz Calificación'!$D$54:$I$78,4,FALSE)," ")</f>
        <v>ACEPTAR</v>
      </c>
      <c r="AT182" s="268" t="str">
        <f>IFERROR(VLOOKUP(AR182,'Matriz Calificación'!$D$54:$I$78,5,FALSE)," ")</f>
        <v>Acciones encaminadas a mantener y fortalecer los controles existentes Requiere Plan de Acción para riesgos de corrupción y para los demás según análisis del proceso.</v>
      </c>
      <c r="AU182" s="69"/>
      <c r="AV182" s="170"/>
      <c r="AW182" s="170"/>
      <c r="AX182" s="170"/>
      <c r="AY182" s="69"/>
      <c r="AZ182" s="170"/>
      <c r="BA182" s="172"/>
      <c r="BB182" s="172"/>
      <c r="BC182" s="256"/>
      <c r="BD182" s="248"/>
      <c r="BE182" s="172"/>
      <c r="BF182" s="248"/>
    </row>
    <row r="183" spans="2:58" s="173" customFormat="1" ht="81" customHeight="1" x14ac:dyDescent="0.25">
      <c r="B183" s="250"/>
      <c r="C183" s="253"/>
      <c r="D183" s="255"/>
      <c r="E183" s="256"/>
      <c r="F183" s="258"/>
      <c r="G183" s="255"/>
      <c r="H183" s="248"/>
      <c r="I183" s="266"/>
      <c r="J183" s="259"/>
      <c r="K183" s="265" t="s">
        <v>1281</v>
      </c>
      <c r="L183" s="260"/>
      <c r="M183" s="260"/>
      <c r="N183" s="260"/>
      <c r="O183" s="261"/>
      <c r="P183" s="263"/>
      <c r="Q183" s="260"/>
      <c r="R183" s="264"/>
      <c r="S183" s="264"/>
      <c r="T183" s="264"/>
      <c r="U183" s="269"/>
      <c r="V183" s="263"/>
      <c r="W183" s="152" t="s">
        <v>732</v>
      </c>
      <c r="X183" s="168" t="s">
        <v>1283</v>
      </c>
      <c r="Y183" s="168" t="s">
        <v>1287</v>
      </c>
      <c r="Z183" s="168" t="s">
        <v>1289</v>
      </c>
      <c r="AA183" s="169" t="s">
        <v>437</v>
      </c>
      <c r="AB183" s="178">
        <f>IF(AA183=Controles!$D$5,Controles!$E$5,IF(AA183=Controles!$D$6,Controles!$E$6,IF(AA183=Controles!$D$7,Controles!$E$7," ")))</f>
        <v>0.15</v>
      </c>
      <c r="AC183" s="169" t="s">
        <v>460</v>
      </c>
      <c r="AD183" s="68">
        <f>IF(AC183=Controles!$D$8,Controles!$E$8,IF(AC183=Controles!$D$9,Controles!$E$9," "))</f>
        <v>0.15</v>
      </c>
      <c r="AE183" s="68">
        <f t="shared" si="74"/>
        <v>0.3</v>
      </c>
      <c r="AF183" s="169" t="s">
        <v>464</v>
      </c>
      <c r="AG183" s="169" t="s">
        <v>473</v>
      </c>
      <c r="AH183" s="169" t="s">
        <v>489</v>
      </c>
      <c r="AI183" s="100" t="str">
        <f>+IF(AA183=Controles!$D$5,Controles!$N$5,IF(AA183=Controles!$D$6,Controles!$N$6,IF(AA183=Controles!$D$7,Controles!$N$7," ")))</f>
        <v>Probabilidad</v>
      </c>
      <c r="AJ183" s="141">
        <f>IFERROR(IF(AND(AI182=Controles!$N$5,AI183=Controles!$N$5),(AJ182-(+AJ182*AE183)),IF(AI183=Controles!$N$5,(R182-(+R182*AE183)),IF(AI183=Controles!$N$7,AJ182,""))),"")</f>
        <v>25.200000000000003</v>
      </c>
      <c r="AK183" s="141">
        <f>IFERROR(IF(AND(AI182=Controles!$N$7,AI183=Controles!$N$7),(AK182-(+AK182*AE183)),IF(AI183=Controles!$N$7,($S$182-(+$S$182*AE183)),IF(AI183=Controles!$N$5,AK182,""))),"")</f>
        <v>60</v>
      </c>
      <c r="AL183" s="181" t="str">
        <f t="shared" ref="AL183:AL190" si="97">IFERROR(IF(AJ183="","",IF(AJ183&lt;=20,"20",IF(AJ183&lt;=40,"40",IF(AJ183&lt;=60,"60",IF(AJ183&lt;=80,"80","100"))))),"")</f>
        <v>40</v>
      </c>
      <c r="AM183" s="181" t="str">
        <f t="shared" ref="AM183:AM190" si="98">IFERROR(IF(AK183="","",IF(AK183&lt;=20,"20",IF(AK183&lt;=40,"40",IF(AK183&lt;=60,"60",IF(AK183&lt;=80,"80","100"))))),"")</f>
        <v>60</v>
      </c>
      <c r="AN183" s="182">
        <f t="shared" ref="AN183:AN190" si="99">IFERROR(VALUE((AL183&amp;""&amp;AM183))," ")</f>
        <v>4060</v>
      </c>
      <c r="AO183" s="183" t="str">
        <f>IFERROR(VLOOKUP(AN183,'Matriz Calificación'!$C$54:$F$78,2,FALSE),"")</f>
        <v>MODERADA (P 40% , I 60%)</v>
      </c>
      <c r="AP183" s="184" t="str">
        <f>IFERROR(VLOOKUP(AO183,'Matriz Calificación'!$D$54:$I$78,4,FALSE)," ")</f>
        <v>ACEPTAR</v>
      </c>
      <c r="AQ183" s="246"/>
      <c r="AR183" s="246"/>
      <c r="AS183" s="263"/>
      <c r="AT183" s="268"/>
      <c r="AU183" s="69"/>
      <c r="AV183" s="170"/>
      <c r="AW183" s="170"/>
      <c r="AX183" s="170"/>
      <c r="AY183" s="69"/>
      <c r="AZ183" s="170"/>
      <c r="BA183" s="172"/>
      <c r="BB183" s="172"/>
      <c r="BC183" s="256"/>
      <c r="BD183" s="248"/>
      <c r="BE183" s="172"/>
      <c r="BF183" s="248"/>
    </row>
    <row r="184" spans="2:58" s="173" customFormat="1" ht="75.75" customHeight="1" x14ac:dyDescent="0.25">
      <c r="B184" s="250"/>
      <c r="C184" s="253"/>
      <c r="D184" s="255"/>
      <c r="E184" s="256"/>
      <c r="F184" s="258"/>
      <c r="G184" s="255"/>
      <c r="H184" s="248"/>
      <c r="I184" s="266"/>
      <c r="J184" s="259"/>
      <c r="K184" s="267"/>
      <c r="L184" s="260"/>
      <c r="M184" s="260"/>
      <c r="N184" s="260"/>
      <c r="O184" s="261"/>
      <c r="P184" s="263"/>
      <c r="Q184" s="260"/>
      <c r="R184" s="264"/>
      <c r="S184" s="264"/>
      <c r="T184" s="264"/>
      <c r="U184" s="269"/>
      <c r="V184" s="263"/>
      <c r="W184" s="152" t="s">
        <v>733</v>
      </c>
      <c r="X184" s="168" t="s">
        <v>1284</v>
      </c>
      <c r="Y184" s="168" t="s">
        <v>1287</v>
      </c>
      <c r="Z184" s="168" t="s">
        <v>1290</v>
      </c>
      <c r="AA184" s="169" t="s">
        <v>437</v>
      </c>
      <c r="AB184" s="178">
        <f>IF(AA184=Controles!$D$5,Controles!$E$5,IF(AA184=Controles!$D$6,Controles!$E$6,IF(AA184=Controles!$D$7,Controles!$E$7," ")))</f>
        <v>0.15</v>
      </c>
      <c r="AC184" s="169" t="s">
        <v>460</v>
      </c>
      <c r="AD184" s="68">
        <f>IF(AC184=Controles!$D$8,Controles!$E$8,IF(AC184=Controles!$D$9,Controles!$E$9," "))</f>
        <v>0.15</v>
      </c>
      <c r="AE184" s="68">
        <f t="shared" si="74"/>
        <v>0.3</v>
      </c>
      <c r="AF184" s="169" t="s">
        <v>464</v>
      </c>
      <c r="AG184" s="169" t="s">
        <v>469</v>
      </c>
      <c r="AH184" s="169" t="s">
        <v>489</v>
      </c>
      <c r="AI184" s="100" t="str">
        <f>+IF(AA184=Controles!$D$5,Controles!$N$5,IF(AA184=Controles!$D$6,Controles!$N$6,IF(AA184=Controles!$D$7,Controles!$N$7," ")))</f>
        <v>Probabilidad</v>
      </c>
      <c r="AJ184" s="141">
        <f>IFERROR(IF(AND(AI183=Controles!$N$5,AI184=Controles!$N$5),(AJ183-(+AJ183*AE184)),IF(AND(AI183=Controles!$N$7,AI184=Controles!$N$5),(AJ182-(+AJ182*AE184)),IF(AI184=Controles!$N$7,AJ183,""))),"")</f>
        <v>17.64</v>
      </c>
      <c r="AK184" s="141">
        <f>IFERROR(IF(AND(AI183=Controles!$N$7,AI184=Controles!$N$7),(AK183-(+AK183*AE184)),IF(AND(AI183=Controles!$N$5,AI184=Controles!$N$7),(AK182-(+AK182*AE184)),IF(AI184=Controles!$N$5,AK183,""))),"")</f>
        <v>60</v>
      </c>
      <c r="AL184" s="181" t="str">
        <f t="shared" si="97"/>
        <v>20</v>
      </c>
      <c r="AM184" s="181" t="str">
        <f t="shared" si="98"/>
        <v>60</v>
      </c>
      <c r="AN184" s="182">
        <f t="shared" si="99"/>
        <v>2060</v>
      </c>
      <c r="AO184" s="183" t="str">
        <f>IFERROR(VLOOKUP(AN184,'Matriz Calificación'!$C$54:$F$78,2,FALSE),"")</f>
        <v>MODERADA (P 20% , I 60%)</v>
      </c>
      <c r="AP184" s="184" t="str">
        <f>IFERROR(VLOOKUP(AO184,'Matriz Calificación'!$D$54:$I$78,4,FALSE)," ")</f>
        <v>ACEPTAR</v>
      </c>
      <c r="AQ184" s="246"/>
      <c r="AR184" s="246"/>
      <c r="AS184" s="263"/>
      <c r="AT184" s="268"/>
      <c r="AU184" s="69"/>
      <c r="AV184" s="170"/>
      <c r="AW184" s="170"/>
      <c r="AX184" s="170"/>
      <c r="AY184" s="69"/>
      <c r="AZ184" s="170"/>
      <c r="BA184" s="172"/>
      <c r="BB184" s="172"/>
      <c r="BC184" s="256"/>
      <c r="BD184" s="248"/>
      <c r="BE184" s="172"/>
      <c r="BF184" s="248"/>
    </row>
    <row r="185" spans="2:58" s="173" customFormat="1" ht="60" customHeight="1" x14ac:dyDescent="0.25">
      <c r="B185" s="250"/>
      <c r="C185" s="253"/>
      <c r="D185" s="255"/>
      <c r="E185" s="256"/>
      <c r="F185" s="258"/>
      <c r="G185" s="255"/>
      <c r="H185" s="248"/>
      <c r="I185" s="266"/>
      <c r="J185" s="259"/>
      <c r="K185" s="185"/>
      <c r="L185" s="260"/>
      <c r="M185" s="260"/>
      <c r="N185" s="260"/>
      <c r="O185" s="261"/>
      <c r="P185" s="263"/>
      <c r="Q185" s="260"/>
      <c r="R185" s="264"/>
      <c r="S185" s="264"/>
      <c r="T185" s="264"/>
      <c r="U185" s="269"/>
      <c r="V185" s="263"/>
      <c r="W185" s="152" t="s">
        <v>734</v>
      </c>
      <c r="X185" s="168" t="s">
        <v>1285</v>
      </c>
      <c r="Y185" s="168" t="s">
        <v>1286</v>
      </c>
      <c r="Z185" s="168" t="s">
        <v>1291</v>
      </c>
      <c r="AA185" s="169" t="s">
        <v>437</v>
      </c>
      <c r="AB185" s="178">
        <f>IF(AA185=Controles!$D$5,Controles!$E$5,IF(AA185=Controles!$D$6,Controles!$E$6,IF(AA185=Controles!$D$7,Controles!$E$7," ")))</f>
        <v>0.15</v>
      </c>
      <c r="AC185" s="169" t="s">
        <v>460</v>
      </c>
      <c r="AD185" s="68">
        <f>IF(AC185=Controles!$D$8,Controles!$E$8,IF(AC185=Controles!$D$9,Controles!$E$9," "))</f>
        <v>0.15</v>
      </c>
      <c r="AE185" s="68">
        <f t="shared" si="74"/>
        <v>0.3</v>
      </c>
      <c r="AF185" s="169" t="s">
        <v>464</v>
      </c>
      <c r="AG185" s="169" t="s">
        <v>487</v>
      </c>
      <c r="AH185" s="169" t="s">
        <v>489</v>
      </c>
      <c r="AI185" s="100" t="str">
        <f>+IF(AA185=Controles!$D$5,Controles!$N$5,IF(AA185=Controles!$D$6,Controles!$N$6,IF(AA185=Controles!$D$7,Controles!$N$7," ")))</f>
        <v>Probabilidad</v>
      </c>
      <c r="AJ185" s="141">
        <f>IFERROR(IF(AND(AI184=Controles!$N$5,AI185=Controles!$N$5),(AJ184-(+AJ184*AE185)),IF(AND(AI184=Controles!$N$7,AI185=Controles!$N$5),(AJ183-(+AJ183*AE185)),IF(AI185=Controles!$N$7,AJ184,""))),"")</f>
        <v>12.348000000000001</v>
      </c>
      <c r="AK185" s="141">
        <f>IFERROR(IF(AND(AI184=Controles!$N$7,AI185=Controles!$N$7),(AK184-(+AK184*AE185)),IF(AND(AI184=Controles!$N$5,AI185=Controles!$N$7),(AK183-(+AK183*AE185)),IF(AI185=Controles!$N$5,AK184,""))),"")</f>
        <v>60</v>
      </c>
      <c r="AL185" s="181" t="str">
        <f t="shared" si="97"/>
        <v>20</v>
      </c>
      <c r="AM185" s="181" t="str">
        <f t="shared" si="98"/>
        <v>60</v>
      </c>
      <c r="AN185" s="182">
        <f t="shared" si="99"/>
        <v>2060</v>
      </c>
      <c r="AO185" s="183" t="str">
        <f>IFERROR(VLOOKUP(AN185,'Matriz Calificación'!$C$54:$F$78,2,FALSE),"")</f>
        <v>MODERADA (P 20% , I 60%)</v>
      </c>
      <c r="AP185" s="184" t="str">
        <f>IFERROR(VLOOKUP(AO185,'Matriz Calificación'!$D$54:$I$78,4,FALSE)," ")</f>
        <v>ACEPTAR</v>
      </c>
      <c r="AQ185" s="246"/>
      <c r="AR185" s="246"/>
      <c r="AS185" s="263"/>
      <c r="AT185" s="268"/>
      <c r="AU185" s="69"/>
      <c r="AV185" s="170"/>
      <c r="AW185" s="170"/>
      <c r="AX185" s="170"/>
      <c r="AY185" s="69"/>
      <c r="AZ185" s="170"/>
      <c r="BA185" s="172"/>
      <c r="BB185" s="172"/>
      <c r="BC185" s="256"/>
      <c r="BD185" s="248"/>
      <c r="BE185" s="172"/>
      <c r="BF185" s="248"/>
    </row>
    <row r="186" spans="2:58" s="173" customFormat="1" ht="21" customHeight="1" x14ac:dyDescent="0.25">
      <c r="B186" s="250"/>
      <c r="C186" s="253"/>
      <c r="D186" s="255"/>
      <c r="E186" s="256"/>
      <c r="F186" s="258"/>
      <c r="G186" s="255"/>
      <c r="H186" s="248"/>
      <c r="I186" s="266"/>
      <c r="J186" s="259"/>
      <c r="K186" s="185"/>
      <c r="L186" s="260"/>
      <c r="M186" s="260"/>
      <c r="N186" s="260"/>
      <c r="O186" s="261"/>
      <c r="P186" s="263"/>
      <c r="Q186" s="260"/>
      <c r="R186" s="264"/>
      <c r="S186" s="264"/>
      <c r="T186" s="264"/>
      <c r="U186" s="269"/>
      <c r="V186" s="263"/>
      <c r="W186" s="152"/>
      <c r="X186" s="168"/>
      <c r="Y186" s="168"/>
      <c r="Z186" s="168"/>
      <c r="AA186" s="169"/>
      <c r="AB186" s="178" t="str">
        <f>IF(AA186=Controles!$D$5,Controles!$E$5,IF(AA186=Controles!$D$6,Controles!$E$6,IF(AA186=Controles!$D$7,Controles!$E$7," ")))</f>
        <v xml:space="preserve"> </v>
      </c>
      <c r="AC186" s="169"/>
      <c r="AD186" s="68" t="str">
        <f>IF(AC186=Controles!$D$8,Controles!$E$8,IF(AC186=Controles!$D$9,Controles!$E$9," "))</f>
        <v xml:space="preserve"> </v>
      </c>
      <c r="AE186" s="68" t="str">
        <f t="shared" si="74"/>
        <v/>
      </c>
      <c r="AF186" s="169"/>
      <c r="AG186" s="169"/>
      <c r="AH186" s="169"/>
      <c r="AI186" s="100" t="str">
        <f>+IF(AA186=Controles!$D$5,Controles!$N$5,IF(AA186=Controles!$D$6,Controles!$N$6,IF(AA186=Controles!$D$7,Controles!$N$7," ")))</f>
        <v xml:space="preserve"> </v>
      </c>
      <c r="AJ186" s="141" t="str">
        <f>IFERROR(IF(AND(AI185=Controles!$N$5,AI186=Controles!$N$5),(AJ185-(+AJ185*AE186)),IF(AND(AI185=Controles!$N$7,AI186=Controles!$N$5),(AJ184-(+AJ184*AE186)),IF(AI186=Controles!$N$7,AJ185,""))),"")</f>
        <v/>
      </c>
      <c r="AK186" s="141" t="str">
        <f>IFERROR(IF(AND(AI185=Controles!$N$7,AI186=Controles!$N$7),(AK185-(+AK185*AE186)),IF(AND(AI185=Controles!$N$5,AI186=Controles!$N$7),(AK184-(+AK184*AE186)),IF(AI186=Controles!$N$5,AK185,""))),"")</f>
        <v/>
      </c>
      <c r="AL186" s="181" t="str">
        <f t="shared" si="97"/>
        <v/>
      </c>
      <c r="AM186" s="181" t="str">
        <f t="shared" si="98"/>
        <v/>
      </c>
      <c r="AN186" s="182" t="str">
        <f t="shared" si="99"/>
        <v xml:space="preserve"> </v>
      </c>
      <c r="AO186" s="183" t="str">
        <f>IFERROR(VLOOKUP(AN186,'Matriz Calificación'!$C$54:$F$78,2,FALSE),"")</f>
        <v/>
      </c>
      <c r="AP186" s="184" t="str">
        <f>IFERROR(VLOOKUP(AO186,'Matriz Calificación'!$D$54:$I$78,4,FALSE)," ")</f>
        <v xml:space="preserve"> </v>
      </c>
      <c r="AQ186" s="246"/>
      <c r="AR186" s="246"/>
      <c r="AS186" s="263"/>
      <c r="AT186" s="268"/>
      <c r="AU186" s="69"/>
      <c r="AV186" s="170"/>
      <c r="AW186" s="170"/>
      <c r="AX186" s="170"/>
      <c r="AY186" s="69"/>
      <c r="AZ186" s="170"/>
      <c r="BA186" s="172"/>
      <c r="BB186" s="172"/>
      <c r="BC186" s="256"/>
      <c r="BD186" s="248"/>
      <c r="BE186" s="172"/>
      <c r="BF186" s="248"/>
    </row>
    <row r="187" spans="2:58" s="173" customFormat="1" ht="21" customHeight="1" x14ac:dyDescent="0.25">
      <c r="B187" s="250"/>
      <c r="C187" s="253"/>
      <c r="D187" s="255"/>
      <c r="E187" s="256"/>
      <c r="F187" s="258"/>
      <c r="G187" s="255"/>
      <c r="H187" s="248"/>
      <c r="I187" s="266"/>
      <c r="J187" s="259"/>
      <c r="K187" s="185"/>
      <c r="L187" s="260"/>
      <c r="M187" s="260"/>
      <c r="N187" s="260"/>
      <c r="O187" s="261"/>
      <c r="P187" s="263"/>
      <c r="Q187" s="260"/>
      <c r="R187" s="264"/>
      <c r="S187" s="264"/>
      <c r="T187" s="264"/>
      <c r="U187" s="269"/>
      <c r="V187" s="263"/>
      <c r="W187" s="152"/>
      <c r="X187" s="168"/>
      <c r="Y187" s="168"/>
      <c r="Z187" s="168"/>
      <c r="AA187" s="169"/>
      <c r="AB187" s="178" t="str">
        <f>IF(AA187=Controles!$D$5,Controles!$E$5,IF(AA187=Controles!$D$6,Controles!$E$6,IF(AA187=Controles!$D$7,Controles!$E$7," ")))</f>
        <v xml:space="preserve"> </v>
      </c>
      <c r="AC187" s="169"/>
      <c r="AD187" s="68" t="str">
        <f>IF(AC187=Controles!$D$8,Controles!$E$8,IF(AC187=Controles!$D$9,Controles!$E$9," "))</f>
        <v xml:space="preserve"> </v>
      </c>
      <c r="AE187" s="68" t="str">
        <f t="shared" si="74"/>
        <v/>
      </c>
      <c r="AF187" s="169"/>
      <c r="AG187" s="169"/>
      <c r="AH187" s="169"/>
      <c r="AI187" s="100" t="str">
        <f>+IF(AA187=Controles!$D$5,Controles!$N$5,IF(AA187=Controles!$D$6,Controles!$N$6,IF(AA187=Controles!$D$7,Controles!$N$7," ")))</f>
        <v xml:space="preserve"> </v>
      </c>
      <c r="AJ187" s="141" t="str">
        <f>IFERROR(IF(AND(AI186=Controles!$N$5,AI187=Controles!$N$5),(AJ186-(+AJ186*AE187)),IF(AND(AI186=Controles!$N$7,AI187=Controles!$N$5),(AJ185-(+AJ185*AE187)),IF(AI187=Controles!$N$7,AJ186,""))),"")</f>
        <v/>
      </c>
      <c r="AK187" s="141" t="str">
        <f>IFERROR(IF(AND(AI186=Controles!$N$7,AI187=Controles!$N$7),(AK186-(+AK186*AE187)),IF(AND(AI186=Controles!$N$5,AI187=Controles!$N$7),(AK185-(+AK185*AE187)),IF(AI187=Controles!$N$5,AK186,""))),"")</f>
        <v/>
      </c>
      <c r="AL187" s="181" t="str">
        <f t="shared" si="97"/>
        <v/>
      </c>
      <c r="AM187" s="181" t="str">
        <f t="shared" si="98"/>
        <v/>
      </c>
      <c r="AN187" s="182" t="str">
        <f t="shared" si="99"/>
        <v xml:space="preserve"> </v>
      </c>
      <c r="AO187" s="183" t="str">
        <f>IFERROR(VLOOKUP(AN187,'Matriz Calificación'!$C$54:$F$78,2,FALSE),"")</f>
        <v/>
      </c>
      <c r="AP187" s="184" t="str">
        <f>IFERROR(VLOOKUP(AO187,'Matriz Calificación'!$D$54:$I$78,4,FALSE)," ")</f>
        <v xml:space="preserve"> </v>
      </c>
      <c r="AQ187" s="246"/>
      <c r="AR187" s="246"/>
      <c r="AS187" s="263"/>
      <c r="AT187" s="268"/>
      <c r="AU187" s="69"/>
      <c r="AV187" s="170"/>
      <c r="AW187" s="170"/>
      <c r="AX187" s="170"/>
      <c r="AY187" s="69"/>
      <c r="AZ187" s="170"/>
      <c r="BA187" s="172"/>
      <c r="BB187" s="172"/>
      <c r="BC187" s="256"/>
      <c r="BD187" s="248"/>
      <c r="BE187" s="172"/>
      <c r="BF187" s="248"/>
    </row>
    <row r="188" spans="2:58" s="173" customFormat="1" ht="21" customHeight="1" x14ac:dyDescent="0.25">
      <c r="B188" s="250"/>
      <c r="C188" s="253"/>
      <c r="D188" s="255"/>
      <c r="E188" s="256"/>
      <c r="F188" s="258"/>
      <c r="G188" s="255"/>
      <c r="H188" s="248"/>
      <c r="I188" s="266"/>
      <c r="J188" s="259"/>
      <c r="K188" s="185"/>
      <c r="L188" s="260"/>
      <c r="M188" s="260"/>
      <c r="N188" s="260"/>
      <c r="O188" s="261"/>
      <c r="P188" s="263"/>
      <c r="Q188" s="260"/>
      <c r="R188" s="264"/>
      <c r="S188" s="264"/>
      <c r="T188" s="264"/>
      <c r="U188" s="269"/>
      <c r="V188" s="263"/>
      <c r="W188" s="152"/>
      <c r="X188" s="168"/>
      <c r="Y188" s="168"/>
      <c r="Z188" s="168"/>
      <c r="AA188" s="169"/>
      <c r="AB188" s="178" t="str">
        <f>IF(AA188=Controles!$D$5,Controles!$E$5,IF(AA188=Controles!$D$6,Controles!$E$6,IF(AA188=Controles!$D$7,Controles!$E$7," ")))</f>
        <v xml:space="preserve"> </v>
      </c>
      <c r="AC188" s="169"/>
      <c r="AD188" s="68" t="str">
        <f>IF(AC188=Controles!$D$8,Controles!$E$8,IF(AC188=Controles!$D$9,Controles!$E$9," "))</f>
        <v xml:space="preserve"> </v>
      </c>
      <c r="AE188" s="68" t="str">
        <f t="shared" si="74"/>
        <v/>
      </c>
      <c r="AF188" s="169"/>
      <c r="AG188" s="169"/>
      <c r="AH188" s="169"/>
      <c r="AI188" s="100" t="str">
        <f>+IF(AA188=Controles!$D$5,Controles!$N$5,IF(AA188=Controles!$D$6,Controles!$N$6,IF(AA188=Controles!$D$7,Controles!$N$7," ")))</f>
        <v xml:space="preserve"> </v>
      </c>
      <c r="AJ188" s="141" t="str">
        <f>IFERROR(IF(AND(AI187=Controles!$N$5,AI188=Controles!$N$5),(AJ187-(+AJ187*AE188)),IF(AND(AI187=Controles!$N$7,AI188=Controles!$N$5),(AJ186-(+AJ186*AE188)),IF(AI188=Controles!$N$7,AJ187,""))),"")</f>
        <v/>
      </c>
      <c r="AK188" s="141" t="str">
        <f>IFERROR(IF(AND(AI187=Controles!$N$7,AI188=Controles!$N$7),(AK187-(+AK187*AE188)),IF(AND(AI187=Controles!$N$5,AI188=Controles!$N$7),(AK186-(+AK186*AE188)),IF(AI188=Controles!$N$5,AK187,""))),"")</f>
        <v/>
      </c>
      <c r="AL188" s="181" t="str">
        <f t="shared" si="97"/>
        <v/>
      </c>
      <c r="AM188" s="181" t="str">
        <f t="shared" si="98"/>
        <v/>
      </c>
      <c r="AN188" s="182" t="str">
        <f t="shared" si="99"/>
        <v xml:space="preserve"> </v>
      </c>
      <c r="AO188" s="183" t="str">
        <f>IFERROR(VLOOKUP(AN188,'Matriz Calificación'!$C$54:$F$78,2,FALSE),"")</f>
        <v/>
      </c>
      <c r="AP188" s="184" t="str">
        <f>IFERROR(VLOOKUP(AO188,'Matriz Calificación'!$D$54:$I$78,4,FALSE)," ")</f>
        <v xml:space="preserve"> </v>
      </c>
      <c r="AQ188" s="246"/>
      <c r="AR188" s="246"/>
      <c r="AS188" s="263"/>
      <c r="AT188" s="268"/>
      <c r="AU188" s="69"/>
      <c r="AV188" s="168"/>
      <c r="AW188" s="171"/>
      <c r="AX188" s="171"/>
      <c r="AY188" s="69"/>
      <c r="AZ188" s="170"/>
      <c r="BA188" s="172"/>
      <c r="BB188" s="172"/>
      <c r="BC188" s="256"/>
      <c r="BD188" s="248"/>
      <c r="BE188" s="172"/>
      <c r="BF188" s="248"/>
    </row>
    <row r="189" spans="2:58" s="173" customFormat="1" ht="21" customHeight="1" x14ac:dyDescent="0.25">
      <c r="B189" s="250"/>
      <c r="C189" s="253"/>
      <c r="D189" s="255"/>
      <c r="E189" s="256"/>
      <c r="F189" s="258"/>
      <c r="G189" s="255"/>
      <c r="H189" s="248"/>
      <c r="I189" s="266"/>
      <c r="J189" s="259"/>
      <c r="K189" s="185"/>
      <c r="L189" s="260"/>
      <c r="M189" s="260"/>
      <c r="N189" s="260"/>
      <c r="O189" s="261"/>
      <c r="P189" s="263"/>
      <c r="Q189" s="260"/>
      <c r="R189" s="264"/>
      <c r="S189" s="264"/>
      <c r="T189" s="264"/>
      <c r="U189" s="269"/>
      <c r="V189" s="263"/>
      <c r="W189" s="152"/>
      <c r="X189" s="168"/>
      <c r="Y189" s="168"/>
      <c r="Z189" s="168"/>
      <c r="AA189" s="169"/>
      <c r="AB189" s="178" t="str">
        <f>IF(AA189=Controles!$D$5,Controles!$E$5,IF(AA189=Controles!$D$6,Controles!$E$6,IF(AA189=Controles!$D$7,Controles!$E$7," ")))</f>
        <v xml:space="preserve"> </v>
      </c>
      <c r="AC189" s="169"/>
      <c r="AD189" s="68" t="str">
        <f>IF(AC189=Controles!$D$8,Controles!$E$8,IF(AC189=Controles!$D$9,Controles!$E$9," "))</f>
        <v xml:space="preserve"> </v>
      </c>
      <c r="AE189" s="68" t="str">
        <f t="shared" si="74"/>
        <v/>
      </c>
      <c r="AF189" s="169"/>
      <c r="AG189" s="169"/>
      <c r="AH189" s="169"/>
      <c r="AI189" s="100" t="str">
        <f>+IF(AA189=Controles!$D$5,Controles!$N$5,IF(AA189=Controles!$D$6,Controles!$N$6,IF(AA189=Controles!$D$7,Controles!$N$7," ")))</f>
        <v xml:space="preserve"> </v>
      </c>
      <c r="AJ189" s="141" t="str">
        <f>IFERROR(IF(AND(AI188=Controles!$N$5,AI189=Controles!$N$5),(AJ188-(+AJ188*AE189)),IF(AND(AI188=Controles!$N$7,AI189=Controles!$N$5),(AJ187-(+AJ187*AE189)),IF(AI189=Controles!$N$7,AJ188,""))),"")</f>
        <v/>
      </c>
      <c r="AK189" s="141" t="str">
        <f>IFERROR(IF(AND(AI188=Controles!$N$7,AI189=Controles!$N$7),(AK188-(+AK188*AE189)),IF(AND(AI188=Controles!$N$5,AI189=Controles!$N$7),(AK187-(+AK187*AE189)),IF(AI189=Controles!$N$5,AK188,""))),"")</f>
        <v/>
      </c>
      <c r="AL189" s="181" t="str">
        <f t="shared" si="97"/>
        <v/>
      </c>
      <c r="AM189" s="181" t="str">
        <f t="shared" si="98"/>
        <v/>
      </c>
      <c r="AN189" s="182" t="str">
        <f t="shared" si="99"/>
        <v xml:space="preserve"> </v>
      </c>
      <c r="AO189" s="183" t="str">
        <f>IFERROR(VLOOKUP(AN189,'Matriz Calificación'!$C$54:$F$78,2,FALSE),"")</f>
        <v/>
      </c>
      <c r="AP189" s="184" t="str">
        <f>IFERROR(VLOOKUP(AO189,'Matriz Calificación'!$D$54:$I$78,4,FALSE)," ")</f>
        <v xml:space="preserve"> </v>
      </c>
      <c r="AQ189" s="246"/>
      <c r="AR189" s="246"/>
      <c r="AS189" s="263"/>
      <c r="AT189" s="268"/>
      <c r="AU189" s="69"/>
      <c r="AV189" s="168"/>
      <c r="AW189" s="171"/>
      <c r="AX189" s="171"/>
      <c r="AY189" s="69"/>
      <c r="AZ189" s="170"/>
      <c r="BA189" s="172"/>
      <c r="BB189" s="172"/>
      <c r="BC189" s="256"/>
      <c r="BD189" s="248"/>
      <c r="BE189" s="172"/>
      <c r="BF189" s="248"/>
    </row>
    <row r="190" spans="2:58" s="173" customFormat="1" ht="21" customHeight="1" x14ac:dyDescent="0.25">
      <c r="B190" s="251"/>
      <c r="C190" s="254"/>
      <c r="D190" s="255"/>
      <c r="E190" s="256"/>
      <c r="F190" s="258"/>
      <c r="G190" s="255"/>
      <c r="H190" s="248"/>
      <c r="I190" s="267"/>
      <c r="J190" s="259"/>
      <c r="K190" s="185"/>
      <c r="L190" s="260"/>
      <c r="M190" s="260"/>
      <c r="N190" s="260"/>
      <c r="O190" s="262"/>
      <c r="P190" s="263"/>
      <c r="Q190" s="260"/>
      <c r="R190" s="264"/>
      <c r="S190" s="264"/>
      <c r="T190" s="264"/>
      <c r="U190" s="269"/>
      <c r="V190" s="263"/>
      <c r="W190" s="152"/>
      <c r="X190" s="168"/>
      <c r="Y190" s="168"/>
      <c r="Z190" s="168"/>
      <c r="AA190" s="169"/>
      <c r="AB190" s="178" t="str">
        <f>IF(AA190=Controles!$D$5,Controles!$E$5,IF(AA190=Controles!$D$6,Controles!$E$6,IF(AA190=Controles!$D$7,Controles!$E$7," ")))</f>
        <v xml:space="preserve"> </v>
      </c>
      <c r="AC190" s="169"/>
      <c r="AD190" s="68" t="str">
        <f>IF(AC190=Controles!$D$8,Controles!$E$8,IF(AC190=Controles!$D$9,Controles!$E$9," "))</f>
        <v xml:space="preserve"> </v>
      </c>
      <c r="AE190" s="68" t="str">
        <f t="shared" si="74"/>
        <v/>
      </c>
      <c r="AF190" s="169"/>
      <c r="AG190" s="169"/>
      <c r="AH190" s="169"/>
      <c r="AI190" s="100" t="str">
        <f>+IF(AA190=Controles!$D$5,Controles!$N$5,IF(AA190=Controles!$D$6,Controles!$N$6,IF(AA190=Controles!$D$7,Controles!$N$7," ")))</f>
        <v xml:space="preserve"> </v>
      </c>
      <c r="AJ190" s="141" t="str">
        <f>IFERROR(IF(AND(AI189=Controles!$N$5,AI190=Controles!$N$5),(AJ189-(+AJ189*AE190)),IF(AND(AI189=Controles!$N$7,AI190=Controles!$N$5),(AJ188-(+AJ188*AE190)),IF(AI190=Controles!$N$7,AJ189,""))),"")</f>
        <v/>
      </c>
      <c r="AK190" s="141" t="str">
        <f>IFERROR(IF(AND(AI189=Controles!$N$7,AI190=Controles!$N$7),(AK189-(+AK189*AE190)),IF(AND(AI189=Controles!$N$5,AI190=Controles!$N$7),(AK188-(+AK188*AE190)),IF(AI190=Controles!$N$5,AK189,""))),"")</f>
        <v/>
      </c>
      <c r="AL190" s="181" t="str">
        <f t="shared" si="97"/>
        <v/>
      </c>
      <c r="AM190" s="181" t="str">
        <f t="shared" si="98"/>
        <v/>
      </c>
      <c r="AN190" s="182" t="str">
        <f t="shared" si="99"/>
        <v xml:space="preserve"> </v>
      </c>
      <c r="AO190" s="183" t="str">
        <f>IFERROR(VLOOKUP(AN190,'Matriz Calificación'!$C$54:$F$78,2,FALSE),"")</f>
        <v/>
      </c>
      <c r="AP190" s="184" t="str">
        <f>IFERROR(VLOOKUP(AO190,'Matriz Calificación'!$D$54:$I$78,4,FALSE)," ")</f>
        <v xml:space="preserve"> </v>
      </c>
      <c r="AQ190" s="247"/>
      <c r="AR190" s="247"/>
      <c r="AS190" s="263"/>
      <c r="AT190" s="268"/>
      <c r="AU190" s="69"/>
      <c r="AV190" s="168"/>
      <c r="AW190" s="70"/>
      <c r="AX190" s="70"/>
      <c r="AY190" s="69"/>
      <c r="AZ190" s="170"/>
      <c r="BA190" s="172"/>
      <c r="BB190" s="172"/>
      <c r="BC190" s="256"/>
      <c r="BD190" s="248"/>
      <c r="BE190" s="172"/>
      <c r="BF190" s="248"/>
    </row>
    <row r="191" spans="2:58" s="173" customFormat="1" ht="51" customHeight="1" x14ac:dyDescent="0.25">
      <c r="B191" s="249" t="s">
        <v>610</v>
      </c>
      <c r="C191" s="252" t="str">
        <f>+IFERROR(VLOOKUP(B191,INF!$A$2:$B$90,2,FALSE)," ")</f>
        <v>Mantener y asegurar un sistema de compensación salarial del Talento Humano de acuerdo a las directrices de la Universidad y normatividad legal vigente que aplique a los procedimientos de liquidación.</v>
      </c>
      <c r="D191" s="255" t="s">
        <v>115</v>
      </c>
      <c r="E191" s="256" t="s">
        <v>674</v>
      </c>
      <c r="F191" s="257" t="s">
        <v>1292</v>
      </c>
      <c r="G191" s="255" t="s">
        <v>827</v>
      </c>
      <c r="H191" s="248" t="s">
        <v>1293</v>
      </c>
      <c r="I191" s="265" t="s">
        <v>1294</v>
      </c>
      <c r="J191" s="259" t="str">
        <f t="shared" ref="J191" si="100">IF(G191&lt;&gt;"",CONCATENATE("Posibilidad de ",G191," por"," ",H191," debido a"," ",I191),"")</f>
        <v>Posibilidad de Efecto dañoso sobre intereses patrimoniales de naturaleza pública por detrimento patrimonial y pérdida de la confianza y credibilidad Institucional o del proceso debido a inoportunidad en la gestión administrativa para el cobro y recaudo de las incapacidades</v>
      </c>
      <c r="K191" s="185" t="s">
        <v>1295</v>
      </c>
      <c r="L191" s="260" t="s">
        <v>177</v>
      </c>
      <c r="M191" s="260" t="s">
        <v>199</v>
      </c>
      <c r="N191" s="260" t="s">
        <v>211</v>
      </c>
      <c r="O191" s="261">
        <v>500</v>
      </c>
      <c r="P191" s="263" t="str">
        <f>IF(O191="","",IF(O191&lt;=2,Probabilidad!$B$8,IF(O191&lt;=11.999,Probabilidad!$B$7,IF(O191&lt;=48,Probabilidad!$B$6,IF(O191&lt;=239.999,Probabilidad!$B$5,IF(O191&gt;=240,Probabilidad!$B$4,""))))))</f>
        <v>MUY ALTA</v>
      </c>
      <c r="Q191" s="260" t="s">
        <v>90</v>
      </c>
      <c r="R191" s="264">
        <f>IFERROR(VLOOKUP(P191,Probabilidad!$B$4:$C$8,2,FALSE),"")</f>
        <v>100</v>
      </c>
      <c r="S191" s="264">
        <f>IFERROR(VLOOKUP(Q191,Impacto!$B$4:$C$16,2,FALSE),"")</f>
        <v>40</v>
      </c>
      <c r="T191" s="264">
        <f t="shared" ref="T191" si="101">IFERROR(VALUE((R191&amp;""&amp;S191))," ")</f>
        <v>10040</v>
      </c>
      <c r="U191" s="269" t="str">
        <f>IFERROR(VLOOKUP(T191,'Matriz Calificación'!$C$54:$D$78,2,FALSE)," ")</f>
        <v>ALTA (P 100% , I 40%)</v>
      </c>
      <c r="V191" s="263" t="str">
        <f>IFERROR(VLOOKUP(T191,'Matriz Calificación'!$C$54:$F$78,3,FALSE)," ")</f>
        <v>REDUCIR</v>
      </c>
      <c r="W191" s="152" t="s">
        <v>731</v>
      </c>
      <c r="X191" s="168" t="s">
        <v>1002</v>
      </c>
      <c r="Y191" s="168" t="s">
        <v>995</v>
      </c>
      <c r="Z191" s="168" t="s">
        <v>1003</v>
      </c>
      <c r="AA191" s="169" t="s">
        <v>427</v>
      </c>
      <c r="AB191" s="178">
        <f>IF(AA191=Controles!$D$5,Controles!$E$5,IF(AA191=Controles!$D$6,Controles!$E$6,IF(AA191=Controles!$D$7,Controles!$E$7," ")))</f>
        <v>0.25</v>
      </c>
      <c r="AC191" s="169" t="s">
        <v>460</v>
      </c>
      <c r="AD191" s="68">
        <f>IF(AC191=Controles!$D$8,Controles!$E$8,IF(AC191=Controles!$D$9,Controles!$E$9," "))</f>
        <v>0.15</v>
      </c>
      <c r="AE191" s="68">
        <f t="shared" si="74"/>
        <v>0.4</v>
      </c>
      <c r="AF191" s="169" t="s">
        <v>466</v>
      </c>
      <c r="AG191" s="169" t="s">
        <v>487</v>
      </c>
      <c r="AH191" s="169" t="s">
        <v>489</v>
      </c>
      <c r="AI191" s="100" t="str">
        <f>+IF(AA191=Controles!$D$5,Controles!$N$5,IF(AA191=Controles!$D$6,Controles!$N$6,IF(AA191=Controles!$D$7,Controles!$N$7," ")))</f>
        <v>Probabilidad</v>
      </c>
      <c r="AJ191" s="141">
        <f>IFERROR(IF(AI191=Controles!$N$5,(($R$191-($R$191*AE191))),IF(AI191=Controles!$N$7,$R$191,""))," ")</f>
        <v>60</v>
      </c>
      <c r="AK191" s="141">
        <f>IFERROR(IF(AI191=Controles!$N$7,(($S$191-($S$191*AE191))),IF(AI191=Controles!$N$5,$S$191,""))," ")</f>
        <v>40</v>
      </c>
      <c r="AL191" s="181" t="str">
        <f>IFERROR(IF(AJ191="","",IF(AJ191&lt;=20,"20",IF(AJ191&lt;=40,"40",IF(AJ191&lt;=60,"60",IF(AJ191&lt;=80,"80","100"))))),"")</f>
        <v>60</v>
      </c>
      <c r="AM191" s="181" t="str">
        <f>IFERROR(IF(AK191="","",IF(AK191&lt;=20,"20",IF(AK191&lt;=40,"40",IF(AK191&lt;=60,"60",IF(AK191&lt;=80,"80","100"))))),"")</f>
        <v>40</v>
      </c>
      <c r="AN191" s="182">
        <f>IFERROR(VALUE((AL191&amp;""&amp;AM191))," ")</f>
        <v>6040</v>
      </c>
      <c r="AO191" s="183" t="str">
        <f>IFERROR(VLOOKUP(AN191,'Matriz Calificación'!$C$54:$F$78,2,FALSE),"")</f>
        <v>MODERADA (P 60% , I 40%)</v>
      </c>
      <c r="AP191" s="184" t="str">
        <f>IFERROR(VLOOKUP(AO191,'Matriz Calificación'!$D$54:$I$78,4,FALSE)," ")</f>
        <v>ACEPTAR</v>
      </c>
      <c r="AQ191" s="245" cm="1">
        <f t="array" ref="AQ191">INDEX(AN191:AN199,COUNT(AN191:AN199))</f>
        <v>2040</v>
      </c>
      <c r="AR191" s="245" t="str">
        <f>IFERROR(VLOOKUP(AQ191,'Matriz Calificación'!$C$54:$F$78,2,FALSE),"")</f>
        <v>BAJA (P 20% , I 40%)</v>
      </c>
      <c r="AS191" s="263" t="str">
        <f>IFERROR(VLOOKUP(AR191,'Matriz Calificación'!$D$54:$I$78,4,FALSE)," ")</f>
        <v>ASUMIR</v>
      </c>
      <c r="AT191" s="268" t="str">
        <f>IFERROR(VLOOKUP(AR191,'Matriz Calificación'!$D$54:$I$78,5,FALSE)," ")</f>
        <v xml:space="preserve">NO requiere Plan de Acción  </v>
      </c>
      <c r="AU191" s="69"/>
      <c r="AV191" s="170"/>
      <c r="AW191" s="170"/>
      <c r="AX191" s="170"/>
      <c r="AY191" s="69"/>
      <c r="AZ191" s="170"/>
      <c r="BA191" s="172"/>
      <c r="BB191" s="172"/>
      <c r="BC191" s="256"/>
      <c r="BD191" s="248"/>
      <c r="BE191" s="172"/>
      <c r="BF191" s="248"/>
    </row>
    <row r="192" spans="2:58" s="173" customFormat="1" ht="46.5" customHeight="1" x14ac:dyDescent="0.25">
      <c r="B192" s="250"/>
      <c r="C192" s="253"/>
      <c r="D192" s="255"/>
      <c r="E192" s="256"/>
      <c r="F192" s="258"/>
      <c r="G192" s="255"/>
      <c r="H192" s="248"/>
      <c r="I192" s="266"/>
      <c r="J192" s="259"/>
      <c r="K192" s="185" t="s">
        <v>1296</v>
      </c>
      <c r="L192" s="260"/>
      <c r="M192" s="260"/>
      <c r="N192" s="260"/>
      <c r="O192" s="261"/>
      <c r="P192" s="263"/>
      <c r="Q192" s="260"/>
      <c r="R192" s="264"/>
      <c r="S192" s="264"/>
      <c r="T192" s="264"/>
      <c r="U192" s="269"/>
      <c r="V192" s="263"/>
      <c r="W192" s="152" t="s">
        <v>732</v>
      </c>
      <c r="X192" s="168" t="s">
        <v>1298</v>
      </c>
      <c r="Y192" s="168" t="s">
        <v>1302</v>
      </c>
      <c r="Z192" s="168" t="s">
        <v>1304</v>
      </c>
      <c r="AA192" s="169" t="s">
        <v>427</v>
      </c>
      <c r="AB192" s="178">
        <f>IF(AA192=Controles!$D$5,Controles!$E$5,IF(AA192=Controles!$D$6,Controles!$E$6,IF(AA192=Controles!$D$7,Controles!$E$7," ")))</f>
        <v>0.25</v>
      </c>
      <c r="AC192" s="169" t="s">
        <v>460</v>
      </c>
      <c r="AD192" s="68">
        <f>IF(AC192=Controles!$D$8,Controles!$E$8,IF(AC192=Controles!$D$9,Controles!$E$9," "))</f>
        <v>0.15</v>
      </c>
      <c r="AE192" s="68">
        <f t="shared" si="74"/>
        <v>0.4</v>
      </c>
      <c r="AF192" s="169" t="s">
        <v>466</v>
      </c>
      <c r="AG192" s="169" t="s">
        <v>483</v>
      </c>
      <c r="AH192" s="169" t="s">
        <v>489</v>
      </c>
      <c r="AI192" s="100" t="str">
        <f>+IF(AA192=Controles!$D$5,Controles!$N$5,IF(AA192=Controles!$D$6,Controles!$N$6,IF(AA192=Controles!$D$7,Controles!$N$7," ")))</f>
        <v>Probabilidad</v>
      </c>
      <c r="AJ192" s="141">
        <f>IFERROR(IF(AND(AI191=Controles!$N$5,AI192=Controles!$N$5),(AJ191-(+AJ191*AE192)),IF(AI192=Controles!$N$5,(R191-(+R191*AE192)),IF(AI192=Controles!$N$7,AJ191,""))),"")</f>
        <v>36</v>
      </c>
      <c r="AK192" s="141">
        <f>IFERROR(IF(AND(AI191=Controles!$N$7,AI192=Controles!$N$7),(AK191-(+AK191*AE192)),IF(AI192=Controles!$N$7,($S$191-(+$S$191*AE192)),IF(AI192=Controles!$N$5,AK191,""))),"")</f>
        <v>40</v>
      </c>
      <c r="AL192" s="181" t="str">
        <f t="shared" ref="AL192:AL199" si="102">IFERROR(IF(AJ192="","",IF(AJ192&lt;=20,"20",IF(AJ192&lt;=40,"40",IF(AJ192&lt;=60,"60",IF(AJ192&lt;=80,"80","100"))))),"")</f>
        <v>40</v>
      </c>
      <c r="AM192" s="181" t="str">
        <f t="shared" ref="AM192:AM199" si="103">IFERROR(IF(AK192="","",IF(AK192&lt;=20,"20",IF(AK192&lt;=40,"40",IF(AK192&lt;=60,"60",IF(AK192&lt;=80,"80","100"))))),"")</f>
        <v>40</v>
      </c>
      <c r="AN192" s="182">
        <f t="shared" ref="AN192:AN199" si="104">IFERROR(VALUE((AL192&amp;""&amp;AM192))," ")</f>
        <v>4040</v>
      </c>
      <c r="AO192" s="183" t="str">
        <f>IFERROR(VLOOKUP(AN192,'Matriz Calificación'!$C$54:$F$78,2,FALSE),"")</f>
        <v>MODERADA (P 40% , I 40%)</v>
      </c>
      <c r="AP192" s="184" t="str">
        <f>IFERROR(VLOOKUP(AO192,'Matriz Calificación'!$D$54:$I$78,4,FALSE)," ")</f>
        <v>ACEPTAR</v>
      </c>
      <c r="AQ192" s="246"/>
      <c r="AR192" s="246"/>
      <c r="AS192" s="263"/>
      <c r="AT192" s="268"/>
      <c r="AU192" s="69"/>
      <c r="AV192" s="170"/>
      <c r="AW192" s="170"/>
      <c r="AX192" s="170"/>
      <c r="AY192" s="69"/>
      <c r="AZ192" s="170"/>
      <c r="BA192" s="172"/>
      <c r="BB192" s="172"/>
      <c r="BC192" s="256"/>
      <c r="BD192" s="248"/>
      <c r="BE192" s="172"/>
      <c r="BF192" s="248"/>
    </row>
    <row r="193" spans="2:58" s="173" customFormat="1" ht="64.5" customHeight="1" x14ac:dyDescent="0.25">
      <c r="B193" s="250"/>
      <c r="C193" s="253"/>
      <c r="D193" s="255"/>
      <c r="E193" s="256"/>
      <c r="F193" s="258"/>
      <c r="G193" s="255"/>
      <c r="H193" s="248"/>
      <c r="I193" s="266"/>
      <c r="J193" s="259"/>
      <c r="K193" s="185" t="s">
        <v>1297</v>
      </c>
      <c r="L193" s="260"/>
      <c r="M193" s="260"/>
      <c r="N193" s="260"/>
      <c r="O193" s="261"/>
      <c r="P193" s="263"/>
      <c r="Q193" s="260"/>
      <c r="R193" s="264"/>
      <c r="S193" s="264"/>
      <c r="T193" s="264"/>
      <c r="U193" s="269"/>
      <c r="V193" s="263"/>
      <c r="W193" s="152" t="s">
        <v>733</v>
      </c>
      <c r="X193" s="168" t="s">
        <v>1299</v>
      </c>
      <c r="Y193" s="168" t="s">
        <v>1303</v>
      </c>
      <c r="Z193" s="168" t="s">
        <v>1305</v>
      </c>
      <c r="AA193" s="169" t="s">
        <v>427</v>
      </c>
      <c r="AB193" s="178">
        <f>IF(AA193=Controles!$D$5,Controles!$E$5,IF(AA193=Controles!$D$6,Controles!$E$6,IF(AA193=Controles!$D$7,Controles!$E$7," ")))</f>
        <v>0.25</v>
      </c>
      <c r="AC193" s="169" t="s">
        <v>460</v>
      </c>
      <c r="AD193" s="68">
        <f>IF(AC193=Controles!$D$8,Controles!$E$8,IF(AC193=Controles!$D$9,Controles!$E$9," "))</f>
        <v>0.15</v>
      </c>
      <c r="AE193" s="68">
        <f t="shared" si="74"/>
        <v>0.4</v>
      </c>
      <c r="AF193" s="169" t="s">
        <v>466</v>
      </c>
      <c r="AG193" s="169" t="s">
        <v>469</v>
      </c>
      <c r="AH193" s="169" t="s">
        <v>489</v>
      </c>
      <c r="AI193" s="100" t="str">
        <f>+IF(AA193=Controles!$D$5,Controles!$N$5,IF(AA193=Controles!$D$6,Controles!$N$6,IF(AA193=Controles!$D$7,Controles!$N$7," ")))</f>
        <v>Probabilidad</v>
      </c>
      <c r="AJ193" s="141">
        <f>IFERROR(IF(AND(AI192=Controles!$N$5,AI193=Controles!$N$5),(AJ192-(+AJ192*AE193)),IF(AND(AI192=Controles!$N$7,AI193=Controles!$N$5),(AJ191-(+AJ191*AE193)),IF(AI193=Controles!$N$7,AJ192,""))),"")</f>
        <v>21.6</v>
      </c>
      <c r="AK193" s="141">
        <f>IFERROR(IF(AND(AI192=Controles!$N$7,AI193=Controles!$N$7),(AK192-(+AK192*AE193)),IF(AND(AI192=Controles!$N$5,AI193=Controles!$N$7),(AK191-(+AK191*AE193)),IF(AI193=Controles!$N$5,AK192,""))),"")</f>
        <v>40</v>
      </c>
      <c r="AL193" s="181" t="str">
        <f t="shared" si="102"/>
        <v>40</v>
      </c>
      <c r="AM193" s="181" t="str">
        <f t="shared" si="103"/>
        <v>40</v>
      </c>
      <c r="AN193" s="182">
        <f t="shared" si="104"/>
        <v>4040</v>
      </c>
      <c r="AO193" s="183" t="str">
        <f>IFERROR(VLOOKUP(AN193,'Matriz Calificación'!$C$54:$F$78,2,FALSE),"")</f>
        <v>MODERADA (P 40% , I 40%)</v>
      </c>
      <c r="AP193" s="184" t="str">
        <f>IFERROR(VLOOKUP(AO193,'Matriz Calificación'!$D$54:$I$78,4,FALSE)," ")</f>
        <v>ACEPTAR</v>
      </c>
      <c r="AQ193" s="246"/>
      <c r="AR193" s="246"/>
      <c r="AS193" s="263"/>
      <c r="AT193" s="268"/>
      <c r="AU193" s="69"/>
      <c r="AV193" s="170"/>
      <c r="AW193" s="170"/>
      <c r="AX193" s="170"/>
      <c r="AY193" s="69"/>
      <c r="AZ193" s="170"/>
      <c r="BA193" s="172"/>
      <c r="BB193" s="172"/>
      <c r="BC193" s="256"/>
      <c r="BD193" s="248"/>
      <c r="BE193" s="172"/>
      <c r="BF193" s="248"/>
    </row>
    <row r="194" spans="2:58" s="173" customFormat="1" ht="46.5" customHeight="1" x14ac:dyDescent="0.25">
      <c r="B194" s="250"/>
      <c r="C194" s="253"/>
      <c r="D194" s="255"/>
      <c r="E194" s="256"/>
      <c r="F194" s="258"/>
      <c r="G194" s="255"/>
      <c r="H194" s="248"/>
      <c r="I194" s="266"/>
      <c r="J194" s="259"/>
      <c r="K194" s="185"/>
      <c r="L194" s="260"/>
      <c r="M194" s="260"/>
      <c r="N194" s="260"/>
      <c r="O194" s="261"/>
      <c r="P194" s="263"/>
      <c r="Q194" s="260"/>
      <c r="R194" s="264"/>
      <c r="S194" s="264"/>
      <c r="T194" s="264"/>
      <c r="U194" s="269"/>
      <c r="V194" s="263"/>
      <c r="W194" s="152" t="s">
        <v>734</v>
      </c>
      <c r="X194" s="168" t="s">
        <v>1300</v>
      </c>
      <c r="Y194" s="168" t="s">
        <v>1303</v>
      </c>
      <c r="Z194" s="168" t="s">
        <v>1306</v>
      </c>
      <c r="AA194" s="169" t="s">
        <v>437</v>
      </c>
      <c r="AB194" s="178">
        <f>IF(AA194=Controles!$D$5,Controles!$E$5,IF(AA194=Controles!$D$6,Controles!$E$6,IF(AA194=Controles!$D$7,Controles!$E$7," ")))</f>
        <v>0.15</v>
      </c>
      <c r="AC194" s="169" t="s">
        <v>460</v>
      </c>
      <c r="AD194" s="68">
        <f>IF(AC194=Controles!$D$8,Controles!$E$8,IF(AC194=Controles!$D$9,Controles!$E$9," "))</f>
        <v>0.15</v>
      </c>
      <c r="AE194" s="68">
        <f t="shared" si="74"/>
        <v>0.3</v>
      </c>
      <c r="AF194" s="169" t="s">
        <v>466</v>
      </c>
      <c r="AG194" s="169" t="s">
        <v>477</v>
      </c>
      <c r="AH194" s="169" t="s">
        <v>489</v>
      </c>
      <c r="AI194" s="100" t="str">
        <f>+IF(AA194=Controles!$D$5,Controles!$N$5,IF(AA194=Controles!$D$6,Controles!$N$6,IF(AA194=Controles!$D$7,Controles!$N$7," ")))</f>
        <v>Probabilidad</v>
      </c>
      <c r="AJ194" s="141">
        <f>IFERROR(IF(AND(AI193=Controles!$N$5,AI194=Controles!$N$5),(AJ193-(+AJ193*AE194)),IF(AND(AI193=Controles!$N$7,AI194=Controles!$N$5),(AJ192-(+AJ192*AE194)),IF(AI194=Controles!$N$7,AJ193,""))),"")</f>
        <v>15.120000000000001</v>
      </c>
      <c r="AK194" s="141">
        <f>IFERROR(IF(AND(AI193=Controles!$N$7,AI194=Controles!$N$7),(AK193-(+AK193*AE194)),IF(AND(AI193=Controles!$N$5,AI194=Controles!$N$7),(AK192-(+AK192*AE194)),IF(AI194=Controles!$N$5,AK193,""))),"")</f>
        <v>40</v>
      </c>
      <c r="AL194" s="181" t="str">
        <f t="shared" si="102"/>
        <v>20</v>
      </c>
      <c r="AM194" s="181" t="str">
        <f t="shared" si="103"/>
        <v>40</v>
      </c>
      <c r="AN194" s="182">
        <f t="shared" si="104"/>
        <v>2040</v>
      </c>
      <c r="AO194" s="183" t="str">
        <f>IFERROR(VLOOKUP(AN194,'Matriz Calificación'!$C$54:$F$78,2,FALSE),"")</f>
        <v>BAJA (P 20% , I 40%)</v>
      </c>
      <c r="AP194" s="184" t="str">
        <f>IFERROR(VLOOKUP(AO194,'Matriz Calificación'!$D$54:$I$78,4,FALSE)," ")</f>
        <v>ASUMIR</v>
      </c>
      <c r="AQ194" s="246"/>
      <c r="AR194" s="246"/>
      <c r="AS194" s="263"/>
      <c r="AT194" s="268"/>
      <c r="AU194" s="69"/>
      <c r="AV194" s="170"/>
      <c r="AW194" s="170"/>
      <c r="AX194" s="170"/>
      <c r="AY194" s="69"/>
      <c r="AZ194" s="170"/>
      <c r="BA194" s="172"/>
      <c r="BB194" s="172"/>
      <c r="BC194" s="256"/>
      <c r="BD194" s="248"/>
      <c r="BE194" s="172"/>
      <c r="BF194" s="248"/>
    </row>
    <row r="195" spans="2:58" s="173" customFormat="1" ht="54" customHeight="1" x14ac:dyDescent="0.25">
      <c r="B195" s="250"/>
      <c r="C195" s="253"/>
      <c r="D195" s="255"/>
      <c r="E195" s="256"/>
      <c r="F195" s="258"/>
      <c r="G195" s="255"/>
      <c r="H195" s="248"/>
      <c r="I195" s="266"/>
      <c r="J195" s="259"/>
      <c r="K195" s="185"/>
      <c r="L195" s="260"/>
      <c r="M195" s="260"/>
      <c r="N195" s="260"/>
      <c r="O195" s="261"/>
      <c r="P195" s="263"/>
      <c r="Q195" s="260"/>
      <c r="R195" s="264"/>
      <c r="S195" s="264"/>
      <c r="T195" s="264"/>
      <c r="U195" s="269"/>
      <c r="V195" s="263"/>
      <c r="W195" s="152" t="s">
        <v>735</v>
      </c>
      <c r="X195" s="168" t="s">
        <v>1301</v>
      </c>
      <c r="Y195" s="168" t="s">
        <v>1303</v>
      </c>
      <c r="Z195" s="168" t="s">
        <v>1307</v>
      </c>
      <c r="AA195" s="169" t="s">
        <v>445</v>
      </c>
      <c r="AB195" s="178">
        <f>IF(AA195=Controles!$D$5,Controles!$E$5,IF(AA195=Controles!$D$6,Controles!$E$6,IF(AA195=Controles!$D$7,Controles!$E$7," ")))</f>
        <v>0.1</v>
      </c>
      <c r="AC195" s="169" t="s">
        <v>460</v>
      </c>
      <c r="AD195" s="68">
        <f>IF(AC195=Controles!$D$8,Controles!$E$8,IF(AC195=Controles!$D$9,Controles!$E$9," "))</f>
        <v>0.15</v>
      </c>
      <c r="AE195" s="68">
        <f t="shared" si="74"/>
        <v>0.25</v>
      </c>
      <c r="AF195" s="169" t="s">
        <v>466</v>
      </c>
      <c r="AG195" s="169" t="s">
        <v>477</v>
      </c>
      <c r="AH195" s="169" t="s">
        <v>489</v>
      </c>
      <c r="AI195" s="100" t="str">
        <f>+IF(AA195=Controles!$D$5,Controles!$N$5,IF(AA195=Controles!$D$6,Controles!$N$6,IF(AA195=Controles!$D$7,Controles!$N$7," ")))</f>
        <v>Impacto</v>
      </c>
      <c r="AJ195" s="141">
        <f>IFERROR(IF(AND(AI194=Controles!$N$5,AI195=Controles!$N$5),(AJ194-(+AJ194*AE195)),IF(AND(AI194=Controles!$N$7,AI195=Controles!$N$5),(AJ193-(+AJ193*AE195)),IF(AI195=Controles!$N$7,AJ194,""))),"")</f>
        <v>15.120000000000001</v>
      </c>
      <c r="AK195" s="141">
        <f>IFERROR(IF(AND(AI194=Controles!$N$7,AI195=Controles!$N$7),(AK194-(+AK194*AE195)),IF(AND(AI194=Controles!$N$5,AI195=Controles!$N$7),(AK193-(+AK193*AE195)),IF(AI195=Controles!$N$5,AK194,""))),"")</f>
        <v>30</v>
      </c>
      <c r="AL195" s="181" t="str">
        <f t="shared" si="102"/>
        <v>20</v>
      </c>
      <c r="AM195" s="181" t="str">
        <f t="shared" si="103"/>
        <v>40</v>
      </c>
      <c r="AN195" s="182">
        <f t="shared" si="104"/>
        <v>2040</v>
      </c>
      <c r="AO195" s="183" t="str">
        <f>IFERROR(VLOOKUP(AN195,'Matriz Calificación'!$C$54:$F$78,2,FALSE),"")</f>
        <v>BAJA (P 20% , I 40%)</v>
      </c>
      <c r="AP195" s="184" t="str">
        <f>IFERROR(VLOOKUP(AO195,'Matriz Calificación'!$D$54:$I$78,4,FALSE)," ")</f>
        <v>ASUMIR</v>
      </c>
      <c r="AQ195" s="246"/>
      <c r="AR195" s="246"/>
      <c r="AS195" s="263"/>
      <c r="AT195" s="268"/>
      <c r="AU195" s="69"/>
      <c r="AV195" s="170"/>
      <c r="AW195" s="170"/>
      <c r="AX195" s="170"/>
      <c r="AY195" s="69"/>
      <c r="AZ195" s="170"/>
      <c r="BA195" s="172"/>
      <c r="BB195" s="172"/>
      <c r="BC195" s="256"/>
      <c r="BD195" s="248"/>
      <c r="BE195" s="172"/>
      <c r="BF195" s="248"/>
    </row>
    <row r="196" spans="2:58" s="173" customFormat="1" ht="21" customHeight="1" x14ac:dyDescent="0.25">
      <c r="B196" s="250"/>
      <c r="C196" s="253"/>
      <c r="D196" s="255"/>
      <c r="E196" s="256"/>
      <c r="F196" s="258"/>
      <c r="G196" s="255"/>
      <c r="H196" s="248"/>
      <c r="I196" s="266"/>
      <c r="J196" s="259"/>
      <c r="K196" s="185"/>
      <c r="L196" s="260"/>
      <c r="M196" s="260"/>
      <c r="N196" s="260"/>
      <c r="O196" s="261"/>
      <c r="P196" s="263"/>
      <c r="Q196" s="260"/>
      <c r="R196" s="264"/>
      <c r="S196" s="264"/>
      <c r="T196" s="264"/>
      <c r="U196" s="269"/>
      <c r="V196" s="263"/>
      <c r="W196" s="152"/>
      <c r="X196" s="168"/>
      <c r="Y196" s="168"/>
      <c r="Z196" s="168"/>
      <c r="AA196" s="169"/>
      <c r="AB196" s="178" t="str">
        <f>IF(AA196=Controles!$D$5,Controles!$E$5,IF(AA196=Controles!$D$6,Controles!$E$6,IF(AA196=Controles!$D$7,Controles!$E$7," ")))</f>
        <v xml:space="preserve"> </v>
      </c>
      <c r="AC196" s="169"/>
      <c r="AD196" s="68" t="str">
        <f>IF(AC196=Controles!$D$8,Controles!$E$8,IF(AC196=Controles!$D$9,Controles!$E$9," "))</f>
        <v xml:space="preserve"> </v>
      </c>
      <c r="AE196" s="68" t="str">
        <f t="shared" si="74"/>
        <v/>
      </c>
      <c r="AF196" s="169"/>
      <c r="AG196" s="169"/>
      <c r="AH196" s="169"/>
      <c r="AI196" s="100" t="str">
        <f>+IF(AA196=Controles!$D$5,Controles!$N$5,IF(AA196=Controles!$D$6,Controles!$N$6,IF(AA196=Controles!$D$7,Controles!$N$7," ")))</f>
        <v xml:space="preserve"> </v>
      </c>
      <c r="AJ196" s="141" t="str">
        <f>IFERROR(IF(AND(AI195=Controles!$N$5,AI196=Controles!$N$5),(AJ195-(+AJ195*AE196)),IF(AND(AI195=Controles!$N$7,AI196=Controles!$N$5),(AJ194-(+AJ194*AE196)),IF(AI196=Controles!$N$7,AJ195,""))),"")</f>
        <v/>
      </c>
      <c r="AK196" s="141" t="str">
        <f>IFERROR(IF(AND(AI195=Controles!$N$7,AI196=Controles!$N$7),(AK195-(+AK195*AE196)),IF(AND(AI195=Controles!$N$5,AI196=Controles!$N$7),(AK194-(+AK194*AE196)),IF(AI196=Controles!$N$5,AK195,""))),"")</f>
        <v/>
      </c>
      <c r="AL196" s="181" t="str">
        <f t="shared" si="102"/>
        <v/>
      </c>
      <c r="AM196" s="181" t="str">
        <f t="shared" si="103"/>
        <v/>
      </c>
      <c r="AN196" s="182" t="str">
        <f t="shared" si="104"/>
        <v xml:space="preserve"> </v>
      </c>
      <c r="AO196" s="183" t="str">
        <f>IFERROR(VLOOKUP(AN196,'Matriz Calificación'!$C$54:$F$78,2,FALSE),"")</f>
        <v/>
      </c>
      <c r="AP196" s="184" t="str">
        <f>IFERROR(VLOOKUP(AO196,'Matriz Calificación'!$D$54:$I$78,4,FALSE)," ")</f>
        <v xml:space="preserve"> </v>
      </c>
      <c r="AQ196" s="246"/>
      <c r="AR196" s="246"/>
      <c r="AS196" s="263"/>
      <c r="AT196" s="268"/>
      <c r="AU196" s="69"/>
      <c r="AV196" s="170"/>
      <c r="AW196" s="170"/>
      <c r="AX196" s="170"/>
      <c r="AY196" s="69"/>
      <c r="AZ196" s="170"/>
      <c r="BA196" s="172"/>
      <c r="BB196" s="172"/>
      <c r="BC196" s="256"/>
      <c r="BD196" s="248"/>
      <c r="BE196" s="172"/>
      <c r="BF196" s="248"/>
    </row>
    <row r="197" spans="2:58" s="173" customFormat="1" ht="21" customHeight="1" x14ac:dyDescent="0.25">
      <c r="B197" s="250"/>
      <c r="C197" s="253"/>
      <c r="D197" s="255"/>
      <c r="E197" s="256"/>
      <c r="F197" s="258"/>
      <c r="G197" s="255"/>
      <c r="H197" s="248"/>
      <c r="I197" s="266"/>
      <c r="J197" s="259"/>
      <c r="K197" s="185"/>
      <c r="L197" s="260"/>
      <c r="M197" s="260"/>
      <c r="N197" s="260"/>
      <c r="O197" s="261"/>
      <c r="P197" s="263"/>
      <c r="Q197" s="260"/>
      <c r="R197" s="264"/>
      <c r="S197" s="264"/>
      <c r="T197" s="264"/>
      <c r="U197" s="269"/>
      <c r="V197" s="263"/>
      <c r="W197" s="152"/>
      <c r="X197" s="168"/>
      <c r="Y197" s="168"/>
      <c r="Z197" s="168"/>
      <c r="AA197" s="169"/>
      <c r="AB197" s="178" t="str">
        <f>IF(AA197=Controles!$D$5,Controles!$E$5,IF(AA197=Controles!$D$6,Controles!$E$6,IF(AA197=Controles!$D$7,Controles!$E$7," ")))</f>
        <v xml:space="preserve"> </v>
      </c>
      <c r="AC197" s="169"/>
      <c r="AD197" s="68" t="str">
        <f>IF(AC197=Controles!$D$8,Controles!$E$8,IF(AC197=Controles!$D$9,Controles!$E$9," "))</f>
        <v xml:space="preserve"> </v>
      </c>
      <c r="AE197" s="68" t="str">
        <f t="shared" si="74"/>
        <v/>
      </c>
      <c r="AF197" s="169"/>
      <c r="AG197" s="169"/>
      <c r="AH197" s="169"/>
      <c r="AI197" s="100" t="str">
        <f>+IF(AA197=Controles!$D$5,Controles!$N$5,IF(AA197=Controles!$D$6,Controles!$N$6,IF(AA197=Controles!$D$7,Controles!$N$7," ")))</f>
        <v xml:space="preserve"> </v>
      </c>
      <c r="AJ197" s="141" t="str">
        <f>IFERROR(IF(AND(AI196=Controles!$N$5,AI197=Controles!$N$5),(AJ196-(+AJ196*AE197)),IF(AND(AI196=Controles!$N$7,AI197=Controles!$N$5),(AJ195-(+AJ195*AE197)),IF(AI197=Controles!$N$7,AJ196,""))),"")</f>
        <v/>
      </c>
      <c r="AK197" s="141" t="str">
        <f>IFERROR(IF(AND(AI196=Controles!$N$7,AI197=Controles!$N$7),(AK196-(+AK196*AE197)),IF(AND(AI196=Controles!$N$5,AI197=Controles!$N$7),(AK195-(+AK195*AE197)),IF(AI197=Controles!$N$5,AK196,""))),"")</f>
        <v/>
      </c>
      <c r="AL197" s="181" t="str">
        <f t="shared" si="102"/>
        <v/>
      </c>
      <c r="AM197" s="181" t="str">
        <f t="shared" si="103"/>
        <v/>
      </c>
      <c r="AN197" s="182" t="str">
        <f t="shared" si="104"/>
        <v xml:space="preserve"> </v>
      </c>
      <c r="AO197" s="183" t="str">
        <f>IFERROR(VLOOKUP(AN197,'Matriz Calificación'!$C$54:$F$78,2,FALSE),"")</f>
        <v/>
      </c>
      <c r="AP197" s="184" t="str">
        <f>IFERROR(VLOOKUP(AO197,'Matriz Calificación'!$D$54:$I$78,4,FALSE)," ")</f>
        <v xml:space="preserve"> </v>
      </c>
      <c r="AQ197" s="246"/>
      <c r="AR197" s="246"/>
      <c r="AS197" s="263"/>
      <c r="AT197" s="268"/>
      <c r="AU197" s="69"/>
      <c r="AV197" s="168"/>
      <c r="AW197" s="171"/>
      <c r="AX197" s="171"/>
      <c r="AY197" s="69"/>
      <c r="AZ197" s="170"/>
      <c r="BA197" s="172"/>
      <c r="BB197" s="172"/>
      <c r="BC197" s="256"/>
      <c r="BD197" s="248"/>
      <c r="BE197" s="172"/>
      <c r="BF197" s="248"/>
    </row>
    <row r="198" spans="2:58" s="173" customFormat="1" ht="21" customHeight="1" x14ac:dyDescent="0.25">
      <c r="B198" s="250"/>
      <c r="C198" s="253"/>
      <c r="D198" s="255"/>
      <c r="E198" s="256"/>
      <c r="F198" s="258"/>
      <c r="G198" s="255"/>
      <c r="H198" s="248"/>
      <c r="I198" s="266"/>
      <c r="J198" s="259"/>
      <c r="K198" s="185"/>
      <c r="L198" s="260"/>
      <c r="M198" s="260"/>
      <c r="N198" s="260"/>
      <c r="O198" s="261"/>
      <c r="P198" s="263"/>
      <c r="Q198" s="260"/>
      <c r="R198" s="264"/>
      <c r="S198" s="264"/>
      <c r="T198" s="264"/>
      <c r="U198" s="269"/>
      <c r="V198" s="263"/>
      <c r="W198" s="152"/>
      <c r="X198" s="168"/>
      <c r="Y198" s="168"/>
      <c r="Z198" s="168"/>
      <c r="AA198" s="169"/>
      <c r="AB198" s="178" t="str">
        <f>IF(AA198=Controles!$D$5,Controles!$E$5,IF(AA198=Controles!$D$6,Controles!$E$6,IF(AA198=Controles!$D$7,Controles!$E$7," ")))</f>
        <v xml:space="preserve"> </v>
      </c>
      <c r="AC198" s="169"/>
      <c r="AD198" s="68" t="str">
        <f>IF(AC198=Controles!$D$8,Controles!$E$8,IF(AC198=Controles!$D$9,Controles!$E$9," "))</f>
        <v xml:space="preserve"> </v>
      </c>
      <c r="AE198" s="68" t="str">
        <f t="shared" si="74"/>
        <v/>
      </c>
      <c r="AF198" s="169"/>
      <c r="AG198" s="169"/>
      <c r="AH198" s="169"/>
      <c r="AI198" s="100" t="str">
        <f>+IF(AA198=Controles!$D$5,Controles!$N$5,IF(AA198=Controles!$D$6,Controles!$N$6,IF(AA198=Controles!$D$7,Controles!$N$7," ")))</f>
        <v xml:space="preserve"> </v>
      </c>
      <c r="AJ198" s="141" t="str">
        <f>IFERROR(IF(AND(AI197=Controles!$N$5,AI198=Controles!$N$5),(AJ197-(+AJ197*AE198)),IF(AND(AI197=Controles!$N$7,AI198=Controles!$N$5),(AJ196-(+AJ196*AE198)),IF(AI198=Controles!$N$7,AJ197,""))),"")</f>
        <v/>
      </c>
      <c r="AK198" s="141" t="str">
        <f>IFERROR(IF(AND(AI197=Controles!$N$7,AI198=Controles!$N$7),(AK197-(+AK197*AE198)),IF(AND(AI197=Controles!$N$5,AI198=Controles!$N$7),(AK196-(+AK196*AE198)),IF(AI198=Controles!$N$5,AK197,""))),"")</f>
        <v/>
      </c>
      <c r="AL198" s="181" t="str">
        <f t="shared" si="102"/>
        <v/>
      </c>
      <c r="AM198" s="181" t="str">
        <f t="shared" si="103"/>
        <v/>
      </c>
      <c r="AN198" s="182" t="str">
        <f t="shared" si="104"/>
        <v xml:space="preserve"> </v>
      </c>
      <c r="AO198" s="183" t="str">
        <f>IFERROR(VLOOKUP(AN198,'Matriz Calificación'!$C$54:$F$78,2,FALSE),"")</f>
        <v/>
      </c>
      <c r="AP198" s="184" t="str">
        <f>IFERROR(VLOOKUP(AO198,'Matriz Calificación'!$D$54:$I$78,4,FALSE)," ")</f>
        <v xml:space="preserve"> </v>
      </c>
      <c r="AQ198" s="246"/>
      <c r="AR198" s="246"/>
      <c r="AS198" s="263"/>
      <c r="AT198" s="268"/>
      <c r="AU198" s="69"/>
      <c r="AV198" s="168"/>
      <c r="AW198" s="171"/>
      <c r="AX198" s="171"/>
      <c r="AY198" s="69"/>
      <c r="AZ198" s="170"/>
      <c r="BA198" s="172"/>
      <c r="BB198" s="172"/>
      <c r="BC198" s="256"/>
      <c r="BD198" s="248"/>
      <c r="BE198" s="172"/>
      <c r="BF198" s="248"/>
    </row>
    <row r="199" spans="2:58" s="173" customFormat="1" ht="21" customHeight="1" x14ac:dyDescent="0.25">
      <c r="B199" s="251"/>
      <c r="C199" s="254"/>
      <c r="D199" s="255"/>
      <c r="E199" s="256"/>
      <c r="F199" s="258"/>
      <c r="G199" s="255"/>
      <c r="H199" s="248"/>
      <c r="I199" s="267"/>
      <c r="J199" s="259"/>
      <c r="K199" s="185"/>
      <c r="L199" s="260"/>
      <c r="M199" s="260"/>
      <c r="N199" s="260"/>
      <c r="O199" s="262"/>
      <c r="P199" s="263"/>
      <c r="Q199" s="260"/>
      <c r="R199" s="264"/>
      <c r="S199" s="264"/>
      <c r="T199" s="264"/>
      <c r="U199" s="269"/>
      <c r="V199" s="263"/>
      <c r="W199" s="152"/>
      <c r="X199" s="168"/>
      <c r="Y199" s="168"/>
      <c r="Z199" s="168"/>
      <c r="AA199" s="169"/>
      <c r="AB199" s="178" t="str">
        <f>IF(AA199=Controles!$D$5,Controles!$E$5,IF(AA199=Controles!$D$6,Controles!$E$6,IF(AA199=Controles!$D$7,Controles!$E$7," ")))</f>
        <v xml:space="preserve"> </v>
      </c>
      <c r="AC199" s="169"/>
      <c r="AD199" s="68" t="str">
        <f>IF(AC199=Controles!$D$8,Controles!$E$8,IF(AC199=Controles!$D$9,Controles!$E$9," "))</f>
        <v xml:space="preserve"> </v>
      </c>
      <c r="AE199" s="68" t="str">
        <f t="shared" si="74"/>
        <v/>
      </c>
      <c r="AF199" s="169"/>
      <c r="AG199" s="169"/>
      <c r="AH199" s="169"/>
      <c r="AI199" s="100" t="str">
        <f>+IF(AA199=Controles!$D$5,Controles!$N$5,IF(AA199=Controles!$D$6,Controles!$N$6,IF(AA199=Controles!$D$7,Controles!$N$7," ")))</f>
        <v xml:space="preserve"> </v>
      </c>
      <c r="AJ199" s="141" t="str">
        <f>IFERROR(IF(AND(AI198=Controles!$N$5,AI199=Controles!$N$5),(AJ198-(+AJ198*AE199)),IF(AND(AI198=Controles!$N$7,AI199=Controles!$N$5),(AJ197-(+AJ197*AE199)),IF(AI199=Controles!$N$7,AJ198,""))),"")</f>
        <v/>
      </c>
      <c r="AK199" s="141" t="str">
        <f>IFERROR(IF(AND(AI198=Controles!$N$7,AI199=Controles!$N$7),(AK198-(+AK198*AE199)),IF(AND(AI198=Controles!$N$5,AI199=Controles!$N$7),(AK197-(+AK197*AE199)),IF(AI199=Controles!$N$5,AK198,""))),"")</f>
        <v/>
      </c>
      <c r="AL199" s="181" t="str">
        <f t="shared" si="102"/>
        <v/>
      </c>
      <c r="AM199" s="181" t="str">
        <f t="shared" si="103"/>
        <v/>
      </c>
      <c r="AN199" s="182" t="str">
        <f t="shared" si="104"/>
        <v xml:space="preserve"> </v>
      </c>
      <c r="AO199" s="183" t="str">
        <f>IFERROR(VLOOKUP(AN199,'Matriz Calificación'!$C$54:$F$78,2,FALSE),"")</f>
        <v/>
      </c>
      <c r="AP199" s="184" t="str">
        <f>IFERROR(VLOOKUP(AO199,'Matriz Calificación'!$D$54:$I$78,4,FALSE)," ")</f>
        <v xml:space="preserve"> </v>
      </c>
      <c r="AQ199" s="247"/>
      <c r="AR199" s="247"/>
      <c r="AS199" s="263"/>
      <c r="AT199" s="268"/>
      <c r="AU199" s="69"/>
      <c r="AV199" s="168"/>
      <c r="AW199" s="70"/>
      <c r="AX199" s="70"/>
      <c r="AY199" s="69"/>
      <c r="AZ199" s="170"/>
      <c r="BA199" s="172"/>
      <c r="BB199" s="172"/>
      <c r="BC199" s="256"/>
      <c r="BD199" s="248"/>
      <c r="BE199" s="172"/>
      <c r="BF199" s="248"/>
    </row>
    <row r="200" spans="2:58" s="173" customFormat="1" ht="61.5" x14ac:dyDescent="0.25">
      <c r="B200" s="249" t="s">
        <v>524</v>
      </c>
      <c r="C200" s="252" t="str">
        <f>+IFERROR(VLOOKUP(B200,INF!$A$2:$B$90,2,FALSE)," ")</f>
        <v>Coordinar y apoyar a nivel institucional las estrategias y programas relacionados con la propiedad intelectual, velando por el respeto, protección y aprovechamiento de los derechos de propiedad intelectual propios y de terceros.</v>
      </c>
      <c r="D200" s="255" t="s">
        <v>115</v>
      </c>
      <c r="E200" s="256" t="s">
        <v>675</v>
      </c>
      <c r="F200" s="257" t="s">
        <v>1308</v>
      </c>
      <c r="G200" s="255" t="s">
        <v>827</v>
      </c>
      <c r="H200" s="248" t="s">
        <v>1309</v>
      </c>
      <c r="I200" s="265" t="s">
        <v>1310</v>
      </c>
      <c r="J200" s="259" t="str">
        <f t="shared" ref="J200" si="105">IF(G200&lt;&gt;"",CONCATENATE("Posibilidad de ",G200," por"," ",H200," debido a"," ",I200),"")</f>
        <v>Posibilidad de Efecto dañoso sobre intereses patrimoniales de naturaleza pública por incumplimiento en las metas (indicadores) y objetivos institucionales a causa del no reconoconocimiento y aprovechamiento de la producción intelectual resultado de la investigación debido a falta de interés de investigadores para recibir asesorías sobre el registro y protección de la propiedad intelectual.</v>
      </c>
      <c r="K200" s="185" t="s">
        <v>1311</v>
      </c>
      <c r="L200" s="260" t="s">
        <v>177</v>
      </c>
      <c r="M200" s="260" t="s">
        <v>195</v>
      </c>
      <c r="N200" s="260" t="s">
        <v>211</v>
      </c>
      <c r="O200" s="261">
        <v>10</v>
      </c>
      <c r="P200" s="263" t="str">
        <f>IF(O200="","",IF(O200&lt;=2,Probabilidad!$B$8,IF(O200&lt;=11.999,Probabilidad!$B$7,IF(O200&lt;=48,Probabilidad!$B$6,IF(O200&lt;=239.999,Probabilidad!$B$5,IF(O200&gt;=240,Probabilidad!$B$4,""))))))</f>
        <v>BAJA</v>
      </c>
      <c r="Q200" s="260" t="s">
        <v>91</v>
      </c>
      <c r="R200" s="264">
        <f>IFERROR(VLOOKUP(P200,Probabilidad!$B$4:$C$8,2,FALSE),"")</f>
        <v>40</v>
      </c>
      <c r="S200" s="264">
        <f>IFERROR(VLOOKUP(Q200,Impacto!$B$4:$C$16,2,FALSE),"")</f>
        <v>60</v>
      </c>
      <c r="T200" s="264">
        <f t="shared" ref="T200" si="106">IFERROR(VALUE((R200&amp;""&amp;S200))," ")</f>
        <v>4060</v>
      </c>
      <c r="U200" s="269" t="str">
        <f>IFERROR(VLOOKUP(T200,'Matriz Calificación'!$C$54:$D$78,2,FALSE)," ")</f>
        <v>MODERADA (P 40% , I 60%)</v>
      </c>
      <c r="V200" s="263" t="str">
        <f>IFERROR(VLOOKUP(T200,'Matriz Calificación'!$C$54:$F$78,3,FALSE)," ")</f>
        <v>ACEPTAR</v>
      </c>
      <c r="W200" s="152" t="s">
        <v>731</v>
      </c>
      <c r="X200" s="168" t="s">
        <v>1314</v>
      </c>
      <c r="Y200" s="168" t="s">
        <v>1318</v>
      </c>
      <c r="Z200" s="168" t="s">
        <v>1319</v>
      </c>
      <c r="AA200" s="169" t="s">
        <v>437</v>
      </c>
      <c r="AB200" s="178">
        <f>IF(AA200=Controles!$D$5,Controles!$E$5,IF(AA200=Controles!$D$6,Controles!$E$6,IF(AA200=Controles!$D$7,Controles!$E$7," ")))</f>
        <v>0.15</v>
      </c>
      <c r="AC200" s="169" t="s">
        <v>460</v>
      </c>
      <c r="AD200" s="68">
        <f>IF(AC200=Controles!$D$8,Controles!$E$8,IF(AC200=Controles!$D$9,Controles!$E$9," "))</f>
        <v>0.15</v>
      </c>
      <c r="AE200" s="68">
        <f t="shared" si="74"/>
        <v>0.3</v>
      </c>
      <c r="AF200" s="169" t="s">
        <v>464</v>
      </c>
      <c r="AG200" s="169" t="s">
        <v>481</v>
      </c>
      <c r="AH200" s="169" t="s">
        <v>489</v>
      </c>
      <c r="AI200" s="100" t="str">
        <f>+IF(AA200=Controles!$D$5,Controles!$N$5,IF(AA200=Controles!$D$6,Controles!$N$6,IF(AA200=Controles!$D$7,Controles!$N$7," ")))</f>
        <v>Probabilidad</v>
      </c>
      <c r="AJ200" s="141">
        <f>IFERROR(IF(AI200=Controles!$N$5,(($R$200-($R$200*AE200))),IF(AI200=Controles!$N$7,$R$200,""))," ")</f>
        <v>28</v>
      </c>
      <c r="AK200" s="141">
        <f>IFERROR(IF(AI200=Controles!$N$7,(($S$200-($S$200*AE200))),IF(AI200=Controles!$N$5,$S$200,""))," ")</f>
        <v>60</v>
      </c>
      <c r="AL200" s="181" t="str">
        <f>IFERROR(IF(AJ200="","",IF(AJ200&lt;=20,"20",IF(AJ200&lt;=40,"40",IF(AJ200&lt;=60,"60",IF(AJ200&lt;=80,"80","100"))))),"")</f>
        <v>40</v>
      </c>
      <c r="AM200" s="181" t="str">
        <f>IFERROR(IF(AK200="","",IF(AK200&lt;=20,"20",IF(AK200&lt;=40,"40",IF(AK200&lt;=60,"60",IF(AK200&lt;=80,"80","100"))))),"")</f>
        <v>60</v>
      </c>
      <c r="AN200" s="182">
        <f>IFERROR(VALUE((AL200&amp;""&amp;AM200))," ")</f>
        <v>4060</v>
      </c>
      <c r="AO200" s="183" t="str">
        <f>IFERROR(VLOOKUP(AN200,'Matriz Calificación'!$C$54:$F$78,2,FALSE),"")</f>
        <v>MODERADA (P 40% , I 60%)</v>
      </c>
      <c r="AP200" s="184" t="str">
        <f>IFERROR(VLOOKUP(AO200,'Matriz Calificación'!$D$54:$I$78,4,FALSE)," ")</f>
        <v>ACEPTAR</v>
      </c>
      <c r="AQ200" s="245" cm="1">
        <f t="array" ref="AQ200">INDEX(AN200:AN208,COUNT(AN200:AN208))</f>
        <v>2040</v>
      </c>
      <c r="AR200" s="245" t="str">
        <f>IFERROR(VLOOKUP(AQ200,'Matriz Calificación'!$C$54:$F$78,2,FALSE),"")</f>
        <v>BAJA (P 20% , I 40%)</v>
      </c>
      <c r="AS200" s="263" t="str">
        <f>IFERROR(VLOOKUP(AR200,'Matriz Calificación'!$D$54:$I$78,4,FALSE)," ")</f>
        <v>ASUMIR</v>
      </c>
      <c r="AT200" s="268" t="str">
        <f>IFERROR(VLOOKUP(AR200,'Matriz Calificación'!$D$54:$I$78,5,FALSE)," ")</f>
        <v xml:space="preserve">NO requiere Plan de Acción  </v>
      </c>
      <c r="AU200" s="69"/>
      <c r="AV200" s="170"/>
      <c r="AW200" s="170"/>
      <c r="AX200" s="170"/>
      <c r="AY200" s="69"/>
      <c r="AZ200" s="170"/>
      <c r="BA200" s="172"/>
      <c r="BB200" s="172"/>
      <c r="BC200" s="256"/>
      <c r="BD200" s="248"/>
      <c r="BE200" s="172"/>
      <c r="BF200" s="248"/>
    </row>
    <row r="201" spans="2:58" s="173" customFormat="1" ht="61.5" x14ac:dyDescent="0.25">
      <c r="B201" s="250"/>
      <c r="C201" s="253"/>
      <c r="D201" s="255"/>
      <c r="E201" s="256"/>
      <c r="F201" s="258"/>
      <c r="G201" s="255"/>
      <c r="H201" s="248"/>
      <c r="I201" s="266"/>
      <c r="J201" s="259"/>
      <c r="K201" s="185" t="s">
        <v>1312</v>
      </c>
      <c r="L201" s="260"/>
      <c r="M201" s="260"/>
      <c r="N201" s="260"/>
      <c r="O201" s="261"/>
      <c r="P201" s="263"/>
      <c r="Q201" s="260"/>
      <c r="R201" s="264"/>
      <c r="S201" s="264"/>
      <c r="T201" s="264"/>
      <c r="U201" s="269"/>
      <c r="V201" s="263"/>
      <c r="W201" s="152" t="s">
        <v>732</v>
      </c>
      <c r="X201" s="168" t="s">
        <v>1315</v>
      </c>
      <c r="Y201" s="168" t="s">
        <v>1318</v>
      </c>
      <c r="Z201" s="168" t="s">
        <v>1320</v>
      </c>
      <c r="AA201" s="169" t="s">
        <v>445</v>
      </c>
      <c r="AB201" s="178">
        <f>IF(AA201=Controles!$D$5,Controles!$E$5,IF(AA201=Controles!$D$6,Controles!$E$6,IF(AA201=Controles!$D$7,Controles!$E$7," ")))</f>
        <v>0.1</v>
      </c>
      <c r="AC201" s="169" t="s">
        <v>460</v>
      </c>
      <c r="AD201" s="68">
        <f>IF(AC201=Controles!$D$8,Controles!$E$8,IF(AC201=Controles!$D$9,Controles!$E$9," "))</f>
        <v>0.15</v>
      </c>
      <c r="AE201" s="68">
        <f t="shared" si="74"/>
        <v>0.25</v>
      </c>
      <c r="AF201" s="169" t="s">
        <v>464</v>
      </c>
      <c r="AG201" s="169" t="s">
        <v>479</v>
      </c>
      <c r="AH201" s="169" t="s">
        <v>489</v>
      </c>
      <c r="AI201" s="100" t="str">
        <f>+IF(AA201=Controles!$D$5,Controles!$N$5,IF(AA201=Controles!$D$6,Controles!$N$6,IF(AA201=Controles!$D$7,Controles!$N$7," ")))</f>
        <v>Impacto</v>
      </c>
      <c r="AJ201" s="141">
        <f>IFERROR(IF(AND(AI200=Controles!$N$5,AI201=Controles!$N$5),(AJ200-(+AJ200*AE201)),IF(AI201=Controles!$N$5,(R200-(+R200*AE201)),IF(AI201=Controles!$N$7,AJ200,""))),"")</f>
        <v>28</v>
      </c>
      <c r="AK201" s="141">
        <f>IFERROR(IF(AND(AI200=Controles!$N$7,AI201=Controles!$N$7),(AK200-(+AK200*AE201)),IF(AI201=Controles!$N$7,($S$200-(+$S$200*AE201)),IF(AI201=Controles!$N$5,AK200,""))),"")</f>
        <v>45</v>
      </c>
      <c r="AL201" s="181" t="str">
        <f t="shared" ref="AL201:AL208" si="107">IFERROR(IF(AJ201="","",IF(AJ201&lt;=20,"20",IF(AJ201&lt;=40,"40",IF(AJ201&lt;=60,"60",IF(AJ201&lt;=80,"80","100"))))),"")</f>
        <v>40</v>
      </c>
      <c r="AM201" s="181" t="str">
        <f t="shared" ref="AM201:AM208" si="108">IFERROR(IF(AK201="","",IF(AK201&lt;=20,"20",IF(AK201&lt;=40,"40",IF(AK201&lt;=60,"60",IF(AK201&lt;=80,"80","100"))))),"")</f>
        <v>60</v>
      </c>
      <c r="AN201" s="182">
        <f t="shared" ref="AN201:AN208" si="109">IFERROR(VALUE((AL201&amp;""&amp;AM201))," ")</f>
        <v>4060</v>
      </c>
      <c r="AO201" s="183" t="str">
        <f>IFERROR(VLOOKUP(AN201,'Matriz Calificación'!$C$54:$F$78,2,FALSE),"")</f>
        <v>MODERADA (P 40% , I 60%)</v>
      </c>
      <c r="AP201" s="184" t="str">
        <f>IFERROR(VLOOKUP(AO201,'Matriz Calificación'!$D$54:$I$78,4,FALSE)," ")</f>
        <v>ACEPTAR</v>
      </c>
      <c r="AQ201" s="246"/>
      <c r="AR201" s="246"/>
      <c r="AS201" s="263"/>
      <c r="AT201" s="268"/>
      <c r="AU201" s="69"/>
      <c r="AV201" s="170"/>
      <c r="AW201" s="170"/>
      <c r="AX201" s="170"/>
      <c r="AY201" s="69"/>
      <c r="AZ201" s="170"/>
      <c r="BA201" s="172"/>
      <c r="BB201" s="172"/>
      <c r="BC201" s="256"/>
      <c r="BD201" s="248"/>
      <c r="BE201" s="172"/>
      <c r="BF201" s="248"/>
    </row>
    <row r="202" spans="2:58" s="173" customFormat="1" ht="61.5" x14ac:dyDescent="0.25">
      <c r="B202" s="250"/>
      <c r="C202" s="253"/>
      <c r="D202" s="255"/>
      <c r="E202" s="256"/>
      <c r="F202" s="258"/>
      <c r="G202" s="255"/>
      <c r="H202" s="248"/>
      <c r="I202" s="266"/>
      <c r="J202" s="259"/>
      <c r="K202" s="185" t="s">
        <v>1313</v>
      </c>
      <c r="L202" s="260"/>
      <c r="M202" s="260"/>
      <c r="N202" s="260"/>
      <c r="O202" s="261"/>
      <c r="P202" s="263"/>
      <c r="Q202" s="260"/>
      <c r="R202" s="264"/>
      <c r="S202" s="264"/>
      <c r="T202" s="264"/>
      <c r="U202" s="269"/>
      <c r="V202" s="263"/>
      <c r="W202" s="152" t="s">
        <v>733</v>
      </c>
      <c r="X202" s="168" t="s">
        <v>1316</v>
      </c>
      <c r="Y202" s="168" t="s">
        <v>1318</v>
      </c>
      <c r="Z202" s="168" t="s">
        <v>1321</v>
      </c>
      <c r="AA202" s="169" t="s">
        <v>427</v>
      </c>
      <c r="AB202" s="178">
        <f>IF(AA202=Controles!$D$5,Controles!$E$5,IF(AA202=Controles!$D$6,Controles!$E$6,IF(AA202=Controles!$D$7,Controles!$E$7," ")))</f>
        <v>0.25</v>
      </c>
      <c r="AC202" s="169" t="s">
        <v>460</v>
      </c>
      <c r="AD202" s="68">
        <f>IF(AC202=Controles!$D$8,Controles!$E$8,IF(AC202=Controles!$D$9,Controles!$E$9," "))</f>
        <v>0.15</v>
      </c>
      <c r="AE202" s="68">
        <f t="shared" si="74"/>
        <v>0.4</v>
      </c>
      <c r="AF202" s="169" t="s">
        <v>464</v>
      </c>
      <c r="AG202" s="169" t="s">
        <v>481</v>
      </c>
      <c r="AH202" s="169" t="s">
        <v>489</v>
      </c>
      <c r="AI202" s="100" t="str">
        <f>+IF(AA202=Controles!$D$5,Controles!$N$5,IF(AA202=Controles!$D$6,Controles!$N$6,IF(AA202=Controles!$D$7,Controles!$N$7," ")))</f>
        <v>Probabilidad</v>
      </c>
      <c r="AJ202" s="141">
        <f>IFERROR(IF(AND(AI201=Controles!$N$5,AI202=Controles!$N$5),(AJ201-(+AJ201*AE202)),IF(AND(AI201=Controles!$N$7,AI202=Controles!$N$5),(AJ200-(+AJ200*AE202)),IF(AI202=Controles!$N$7,AJ201,""))),"")</f>
        <v>16.799999999999997</v>
      </c>
      <c r="AK202" s="141">
        <f>IFERROR(IF(AND(AI201=Controles!$N$7,AI202=Controles!$N$7),(AK201-(+AK201*AE202)),IF(AND(AI201=Controles!$N$5,AI202=Controles!$N$7),(AK200-(+AK200*AE202)),IF(AI202=Controles!$N$5,AK201,""))),"")</f>
        <v>45</v>
      </c>
      <c r="AL202" s="181" t="str">
        <f t="shared" si="107"/>
        <v>20</v>
      </c>
      <c r="AM202" s="181" t="str">
        <f t="shared" si="108"/>
        <v>60</v>
      </c>
      <c r="AN202" s="182">
        <f t="shared" si="109"/>
        <v>2060</v>
      </c>
      <c r="AO202" s="183" t="str">
        <f>IFERROR(VLOOKUP(AN202,'Matriz Calificación'!$C$54:$F$78,2,FALSE),"")</f>
        <v>MODERADA (P 20% , I 60%)</v>
      </c>
      <c r="AP202" s="184" t="str">
        <f>IFERROR(VLOOKUP(AO202,'Matriz Calificación'!$D$54:$I$78,4,FALSE)," ")</f>
        <v>ACEPTAR</v>
      </c>
      <c r="AQ202" s="246"/>
      <c r="AR202" s="246"/>
      <c r="AS202" s="263"/>
      <c r="AT202" s="268"/>
      <c r="AU202" s="69"/>
      <c r="AV202" s="170"/>
      <c r="AW202" s="170"/>
      <c r="AX202" s="170"/>
      <c r="AY202" s="69"/>
      <c r="AZ202" s="170"/>
      <c r="BA202" s="172"/>
      <c r="BB202" s="172"/>
      <c r="BC202" s="256"/>
      <c r="BD202" s="248"/>
      <c r="BE202" s="172"/>
      <c r="BF202" s="248"/>
    </row>
    <row r="203" spans="2:58" s="173" customFormat="1" ht="45" customHeight="1" x14ac:dyDescent="0.25">
      <c r="B203" s="250"/>
      <c r="C203" s="253"/>
      <c r="D203" s="255"/>
      <c r="E203" s="256"/>
      <c r="F203" s="258"/>
      <c r="G203" s="255"/>
      <c r="H203" s="248"/>
      <c r="I203" s="266"/>
      <c r="J203" s="259"/>
      <c r="K203" s="185"/>
      <c r="L203" s="260"/>
      <c r="M203" s="260"/>
      <c r="N203" s="260"/>
      <c r="O203" s="261"/>
      <c r="P203" s="263"/>
      <c r="Q203" s="260"/>
      <c r="R203" s="264"/>
      <c r="S203" s="264"/>
      <c r="T203" s="264"/>
      <c r="U203" s="269"/>
      <c r="V203" s="263"/>
      <c r="W203" s="152" t="s">
        <v>734</v>
      </c>
      <c r="X203" s="168" t="s">
        <v>1317</v>
      </c>
      <c r="Y203" s="168" t="s">
        <v>1318</v>
      </c>
      <c r="Z203" s="168" t="s">
        <v>1322</v>
      </c>
      <c r="AA203" s="169" t="s">
        <v>445</v>
      </c>
      <c r="AB203" s="178">
        <f>IF(AA203=Controles!$D$5,Controles!$E$5,IF(AA203=Controles!$D$6,Controles!$E$6,IF(AA203=Controles!$D$7,Controles!$E$7," ")))</f>
        <v>0.1</v>
      </c>
      <c r="AC203" s="169" t="s">
        <v>460</v>
      </c>
      <c r="AD203" s="68">
        <f>IF(AC203=Controles!$D$8,Controles!$E$8,IF(AC203=Controles!$D$9,Controles!$E$9," "))</f>
        <v>0.15</v>
      </c>
      <c r="AE203" s="68">
        <f t="shared" si="74"/>
        <v>0.25</v>
      </c>
      <c r="AF203" s="169" t="s">
        <v>464</v>
      </c>
      <c r="AG203" s="169" t="s">
        <v>471</v>
      </c>
      <c r="AH203" s="169" t="s">
        <v>489</v>
      </c>
      <c r="AI203" s="100" t="str">
        <f>+IF(AA203=Controles!$D$5,Controles!$N$5,IF(AA203=Controles!$D$6,Controles!$N$6,IF(AA203=Controles!$D$7,Controles!$N$7," ")))</f>
        <v>Impacto</v>
      </c>
      <c r="AJ203" s="141">
        <f>IFERROR(IF(AND(AI202=Controles!$N$5,AI203=Controles!$N$5),(AJ202-(+AJ202*AE203)),IF(AND(AI202=Controles!$N$7,AI203=Controles!$N$5),(AJ201-(+AJ201*AE203)),IF(AI203=Controles!$N$7,AJ202,""))),"")</f>
        <v>16.799999999999997</v>
      </c>
      <c r="AK203" s="141">
        <f>IFERROR(IF(AND(AI202=Controles!$N$7,AI203=Controles!$N$7),(AK202-(+AK202*AE203)),IF(AND(AI202=Controles!$N$5,AI203=Controles!$N$7),(AK201-(+AK201*AE203)),IF(AI203=Controles!$N$5,AK202,""))),"")</f>
        <v>33.75</v>
      </c>
      <c r="AL203" s="181" t="str">
        <f t="shared" si="107"/>
        <v>20</v>
      </c>
      <c r="AM203" s="181" t="str">
        <f t="shared" si="108"/>
        <v>40</v>
      </c>
      <c r="AN203" s="182">
        <f t="shared" si="109"/>
        <v>2040</v>
      </c>
      <c r="AO203" s="183" t="str">
        <f>IFERROR(VLOOKUP(AN203,'Matriz Calificación'!$C$54:$F$78,2,FALSE),"")</f>
        <v>BAJA (P 20% , I 40%)</v>
      </c>
      <c r="AP203" s="184" t="str">
        <f>IFERROR(VLOOKUP(AO203,'Matriz Calificación'!$D$54:$I$78,4,FALSE)," ")</f>
        <v>ASUMIR</v>
      </c>
      <c r="AQ203" s="246"/>
      <c r="AR203" s="246"/>
      <c r="AS203" s="263"/>
      <c r="AT203" s="268"/>
      <c r="AU203" s="69"/>
      <c r="AV203" s="170"/>
      <c r="AW203" s="170"/>
      <c r="AX203" s="170"/>
      <c r="AY203" s="69"/>
      <c r="AZ203" s="170"/>
      <c r="BA203" s="172"/>
      <c r="BB203" s="172"/>
      <c r="BC203" s="256"/>
      <c r="BD203" s="248"/>
      <c r="BE203" s="172"/>
      <c r="BF203" s="248"/>
    </row>
    <row r="204" spans="2:58" s="173" customFormat="1" ht="21" customHeight="1" x14ac:dyDescent="0.25">
      <c r="B204" s="250"/>
      <c r="C204" s="253"/>
      <c r="D204" s="255"/>
      <c r="E204" s="256"/>
      <c r="F204" s="258"/>
      <c r="G204" s="255"/>
      <c r="H204" s="248"/>
      <c r="I204" s="266"/>
      <c r="J204" s="259"/>
      <c r="K204" s="185"/>
      <c r="L204" s="260"/>
      <c r="M204" s="260"/>
      <c r="N204" s="260"/>
      <c r="O204" s="261"/>
      <c r="P204" s="263"/>
      <c r="Q204" s="260"/>
      <c r="R204" s="264"/>
      <c r="S204" s="264"/>
      <c r="T204" s="264"/>
      <c r="U204" s="269"/>
      <c r="V204" s="263"/>
      <c r="W204" s="152"/>
      <c r="X204" s="168"/>
      <c r="Y204" s="168"/>
      <c r="Z204" s="168"/>
      <c r="AA204" s="169"/>
      <c r="AB204" s="178" t="str">
        <f>IF(AA204=Controles!$D$5,Controles!$E$5,IF(AA204=Controles!$D$6,Controles!$E$6,IF(AA204=Controles!$D$7,Controles!$E$7," ")))</f>
        <v xml:space="preserve"> </v>
      </c>
      <c r="AC204" s="169"/>
      <c r="AD204" s="68" t="str">
        <f>IF(AC204=Controles!$D$8,Controles!$E$8,IF(AC204=Controles!$D$9,Controles!$E$9," "))</f>
        <v xml:space="preserve"> </v>
      </c>
      <c r="AE204" s="68" t="str">
        <f t="shared" ref="AE204:AE267" si="110">+IFERROR(AB204+AD204,"")</f>
        <v/>
      </c>
      <c r="AF204" s="169"/>
      <c r="AG204" s="169"/>
      <c r="AH204" s="169"/>
      <c r="AI204" s="100" t="str">
        <f>+IF(AA204=Controles!$D$5,Controles!$N$5,IF(AA204=Controles!$D$6,Controles!$N$6,IF(AA204=Controles!$D$7,Controles!$N$7," ")))</f>
        <v xml:space="preserve"> </v>
      </c>
      <c r="AJ204" s="141" t="str">
        <f>IFERROR(IF(AND(AI203=Controles!$N$5,AI204=Controles!$N$5),(AJ203-(+AJ203*AE204)),IF(AND(AI203=Controles!$N$7,AI204=Controles!$N$5),(AJ202-(+AJ202*AE204)),IF(AI204=Controles!$N$7,AJ203,""))),"")</f>
        <v/>
      </c>
      <c r="AK204" s="141" t="str">
        <f>IFERROR(IF(AND(AI203=Controles!$N$7,AI204=Controles!$N$7),(AK203-(+AK203*AE204)),IF(AND(AI203=Controles!$N$5,AI204=Controles!$N$7),(AK202-(+AK202*AE204)),IF(AI204=Controles!$N$5,AK203,""))),"")</f>
        <v/>
      </c>
      <c r="AL204" s="181" t="str">
        <f t="shared" si="107"/>
        <v/>
      </c>
      <c r="AM204" s="181" t="str">
        <f t="shared" si="108"/>
        <v/>
      </c>
      <c r="AN204" s="182" t="str">
        <f t="shared" si="109"/>
        <v xml:space="preserve"> </v>
      </c>
      <c r="AO204" s="183" t="str">
        <f>IFERROR(VLOOKUP(AN204,'Matriz Calificación'!$C$54:$F$78,2,FALSE),"")</f>
        <v/>
      </c>
      <c r="AP204" s="184" t="str">
        <f>IFERROR(VLOOKUP(AO204,'Matriz Calificación'!$D$54:$I$78,4,FALSE)," ")</f>
        <v xml:space="preserve"> </v>
      </c>
      <c r="AQ204" s="246"/>
      <c r="AR204" s="246"/>
      <c r="AS204" s="263"/>
      <c r="AT204" s="268"/>
      <c r="AU204" s="69"/>
      <c r="AV204" s="170"/>
      <c r="AW204" s="170"/>
      <c r="AX204" s="170"/>
      <c r="AY204" s="69"/>
      <c r="AZ204" s="170"/>
      <c r="BA204" s="172"/>
      <c r="BB204" s="172"/>
      <c r="BC204" s="256"/>
      <c r="BD204" s="248"/>
      <c r="BE204" s="172"/>
      <c r="BF204" s="248"/>
    </row>
    <row r="205" spans="2:58" s="173" customFormat="1" ht="21" customHeight="1" x14ac:dyDescent="0.25">
      <c r="B205" s="250"/>
      <c r="C205" s="253"/>
      <c r="D205" s="255"/>
      <c r="E205" s="256"/>
      <c r="F205" s="258"/>
      <c r="G205" s="255"/>
      <c r="H205" s="248"/>
      <c r="I205" s="266"/>
      <c r="J205" s="259"/>
      <c r="K205" s="185"/>
      <c r="L205" s="260"/>
      <c r="M205" s="260"/>
      <c r="N205" s="260"/>
      <c r="O205" s="261"/>
      <c r="P205" s="263"/>
      <c r="Q205" s="260"/>
      <c r="R205" s="264"/>
      <c r="S205" s="264"/>
      <c r="T205" s="264"/>
      <c r="U205" s="269"/>
      <c r="V205" s="263"/>
      <c r="W205" s="152"/>
      <c r="X205" s="168"/>
      <c r="Y205" s="168"/>
      <c r="Z205" s="168"/>
      <c r="AA205" s="169"/>
      <c r="AB205" s="178" t="str">
        <f>IF(AA205=Controles!$D$5,Controles!$E$5,IF(AA205=Controles!$D$6,Controles!$E$6,IF(AA205=Controles!$D$7,Controles!$E$7," ")))</f>
        <v xml:space="preserve"> </v>
      </c>
      <c r="AC205" s="169"/>
      <c r="AD205" s="68" t="str">
        <f>IF(AC205=Controles!$D$8,Controles!$E$8,IF(AC205=Controles!$D$9,Controles!$E$9," "))</f>
        <v xml:space="preserve"> </v>
      </c>
      <c r="AE205" s="68" t="str">
        <f t="shared" si="110"/>
        <v/>
      </c>
      <c r="AF205" s="169"/>
      <c r="AG205" s="169"/>
      <c r="AH205" s="169"/>
      <c r="AI205" s="100" t="str">
        <f>+IF(AA205=Controles!$D$5,Controles!$N$5,IF(AA205=Controles!$D$6,Controles!$N$6,IF(AA205=Controles!$D$7,Controles!$N$7," ")))</f>
        <v xml:space="preserve"> </v>
      </c>
      <c r="AJ205" s="141" t="str">
        <f>IFERROR(IF(AND(AI204=Controles!$N$5,AI205=Controles!$N$5),(AJ204-(+AJ204*AE205)),IF(AND(AI204=Controles!$N$7,AI205=Controles!$N$5),(AJ203-(+AJ203*AE205)),IF(AI205=Controles!$N$7,AJ204,""))),"")</f>
        <v/>
      </c>
      <c r="AK205" s="141" t="str">
        <f>IFERROR(IF(AND(AI204=Controles!$N$7,AI205=Controles!$N$7),(AK204-(+AK204*AE205)),IF(AND(AI204=Controles!$N$5,AI205=Controles!$N$7),(AK203-(+AK203*AE205)),IF(AI205=Controles!$N$5,AK204,""))),"")</f>
        <v/>
      </c>
      <c r="AL205" s="181" t="str">
        <f t="shared" si="107"/>
        <v/>
      </c>
      <c r="AM205" s="181" t="str">
        <f t="shared" si="108"/>
        <v/>
      </c>
      <c r="AN205" s="182" t="str">
        <f t="shared" si="109"/>
        <v xml:space="preserve"> </v>
      </c>
      <c r="AO205" s="183" t="str">
        <f>IFERROR(VLOOKUP(AN205,'Matriz Calificación'!$C$54:$F$78,2,FALSE),"")</f>
        <v/>
      </c>
      <c r="AP205" s="184" t="str">
        <f>IFERROR(VLOOKUP(AO205,'Matriz Calificación'!$D$54:$I$78,4,FALSE)," ")</f>
        <v xml:space="preserve"> </v>
      </c>
      <c r="AQ205" s="246"/>
      <c r="AR205" s="246"/>
      <c r="AS205" s="263"/>
      <c r="AT205" s="268"/>
      <c r="AU205" s="69"/>
      <c r="AV205" s="170"/>
      <c r="AW205" s="170"/>
      <c r="AX205" s="170"/>
      <c r="AY205" s="69"/>
      <c r="AZ205" s="170"/>
      <c r="BA205" s="172"/>
      <c r="BB205" s="172"/>
      <c r="BC205" s="256"/>
      <c r="BD205" s="248"/>
      <c r="BE205" s="172"/>
      <c r="BF205" s="248"/>
    </row>
    <row r="206" spans="2:58" s="173" customFormat="1" ht="21" customHeight="1" x14ac:dyDescent="0.25">
      <c r="B206" s="250"/>
      <c r="C206" s="253"/>
      <c r="D206" s="255"/>
      <c r="E206" s="256"/>
      <c r="F206" s="258"/>
      <c r="G206" s="255"/>
      <c r="H206" s="248"/>
      <c r="I206" s="266"/>
      <c r="J206" s="259"/>
      <c r="K206" s="185"/>
      <c r="L206" s="260"/>
      <c r="M206" s="260"/>
      <c r="N206" s="260"/>
      <c r="O206" s="261"/>
      <c r="P206" s="263"/>
      <c r="Q206" s="260"/>
      <c r="R206" s="264"/>
      <c r="S206" s="264"/>
      <c r="T206" s="264"/>
      <c r="U206" s="269"/>
      <c r="V206" s="263"/>
      <c r="W206" s="152"/>
      <c r="X206" s="168"/>
      <c r="Y206" s="168"/>
      <c r="Z206" s="168"/>
      <c r="AA206" s="169"/>
      <c r="AB206" s="178" t="str">
        <f>IF(AA206=Controles!$D$5,Controles!$E$5,IF(AA206=Controles!$D$6,Controles!$E$6,IF(AA206=Controles!$D$7,Controles!$E$7," ")))</f>
        <v xml:space="preserve"> </v>
      </c>
      <c r="AC206" s="169"/>
      <c r="AD206" s="68" t="str">
        <f>IF(AC206=Controles!$D$8,Controles!$E$8,IF(AC206=Controles!$D$9,Controles!$E$9," "))</f>
        <v xml:space="preserve"> </v>
      </c>
      <c r="AE206" s="68" t="str">
        <f t="shared" si="110"/>
        <v/>
      </c>
      <c r="AF206" s="169"/>
      <c r="AG206" s="169"/>
      <c r="AH206" s="169"/>
      <c r="AI206" s="100" t="str">
        <f>+IF(AA206=Controles!$D$5,Controles!$N$5,IF(AA206=Controles!$D$6,Controles!$N$6,IF(AA206=Controles!$D$7,Controles!$N$7," ")))</f>
        <v xml:space="preserve"> </v>
      </c>
      <c r="AJ206" s="141" t="str">
        <f>IFERROR(IF(AND(AI205=Controles!$N$5,AI206=Controles!$N$5),(AJ205-(+AJ205*AE206)),IF(AND(AI205=Controles!$N$7,AI206=Controles!$N$5),(AJ204-(+AJ204*AE206)),IF(AI206=Controles!$N$7,AJ205,""))),"")</f>
        <v/>
      </c>
      <c r="AK206" s="141" t="str">
        <f>IFERROR(IF(AND(AI205=Controles!$N$7,AI206=Controles!$N$7),(AK205-(+AK205*AE206)),IF(AND(AI205=Controles!$N$5,AI206=Controles!$N$7),(AK204-(+AK204*AE206)),IF(AI206=Controles!$N$5,AK205,""))),"")</f>
        <v/>
      </c>
      <c r="AL206" s="181" t="str">
        <f t="shared" si="107"/>
        <v/>
      </c>
      <c r="AM206" s="181" t="str">
        <f t="shared" si="108"/>
        <v/>
      </c>
      <c r="AN206" s="182" t="str">
        <f t="shared" si="109"/>
        <v xml:space="preserve"> </v>
      </c>
      <c r="AO206" s="183" t="str">
        <f>IFERROR(VLOOKUP(AN206,'Matriz Calificación'!$C$54:$F$78,2,FALSE),"")</f>
        <v/>
      </c>
      <c r="AP206" s="184" t="str">
        <f>IFERROR(VLOOKUP(AO206,'Matriz Calificación'!$D$54:$I$78,4,FALSE)," ")</f>
        <v xml:space="preserve"> </v>
      </c>
      <c r="AQ206" s="246"/>
      <c r="AR206" s="246"/>
      <c r="AS206" s="263"/>
      <c r="AT206" s="268"/>
      <c r="AU206" s="69"/>
      <c r="AV206" s="168"/>
      <c r="AW206" s="171"/>
      <c r="AX206" s="171"/>
      <c r="AY206" s="69"/>
      <c r="AZ206" s="170"/>
      <c r="BA206" s="172"/>
      <c r="BB206" s="172"/>
      <c r="BC206" s="256"/>
      <c r="BD206" s="248"/>
      <c r="BE206" s="172"/>
      <c r="BF206" s="248"/>
    </row>
    <row r="207" spans="2:58" s="173" customFormat="1" ht="21" customHeight="1" x14ac:dyDescent="0.25">
      <c r="B207" s="250"/>
      <c r="C207" s="253"/>
      <c r="D207" s="255"/>
      <c r="E207" s="256"/>
      <c r="F207" s="258"/>
      <c r="G207" s="255"/>
      <c r="H207" s="248"/>
      <c r="I207" s="266"/>
      <c r="J207" s="259"/>
      <c r="K207" s="185"/>
      <c r="L207" s="260"/>
      <c r="M207" s="260"/>
      <c r="N207" s="260"/>
      <c r="O207" s="261"/>
      <c r="P207" s="263"/>
      <c r="Q207" s="260"/>
      <c r="R207" s="264"/>
      <c r="S207" s="264"/>
      <c r="T207" s="264"/>
      <c r="U207" s="269"/>
      <c r="V207" s="263"/>
      <c r="W207" s="152"/>
      <c r="X207" s="168"/>
      <c r="Y207" s="168"/>
      <c r="Z207" s="168"/>
      <c r="AA207" s="169"/>
      <c r="AB207" s="178" t="str">
        <f>IF(AA207=Controles!$D$5,Controles!$E$5,IF(AA207=Controles!$D$6,Controles!$E$6,IF(AA207=Controles!$D$7,Controles!$E$7," ")))</f>
        <v xml:space="preserve"> </v>
      </c>
      <c r="AC207" s="169"/>
      <c r="AD207" s="68" t="str">
        <f>IF(AC207=Controles!$D$8,Controles!$E$8,IF(AC207=Controles!$D$9,Controles!$E$9," "))</f>
        <v xml:space="preserve"> </v>
      </c>
      <c r="AE207" s="68" t="str">
        <f t="shared" si="110"/>
        <v/>
      </c>
      <c r="AF207" s="169"/>
      <c r="AG207" s="169"/>
      <c r="AH207" s="169"/>
      <c r="AI207" s="100" t="str">
        <f>+IF(AA207=Controles!$D$5,Controles!$N$5,IF(AA207=Controles!$D$6,Controles!$N$6,IF(AA207=Controles!$D$7,Controles!$N$7," ")))</f>
        <v xml:space="preserve"> </v>
      </c>
      <c r="AJ207" s="141" t="str">
        <f>IFERROR(IF(AND(AI206=Controles!$N$5,AI207=Controles!$N$5),(AJ206-(+AJ206*AE207)),IF(AND(AI206=Controles!$N$7,AI207=Controles!$N$5),(AJ205-(+AJ205*AE207)),IF(AI207=Controles!$N$7,AJ206,""))),"")</f>
        <v/>
      </c>
      <c r="AK207" s="141" t="str">
        <f>IFERROR(IF(AND(AI206=Controles!$N$7,AI207=Controles!$N$7),(AK206-(+AK206*AE207)),IF(AND(AI206=Controles!$N$5,AI207=Controles!$N$7),(AK205-(+AK205*AE207)),IF(AI207=Controles!$N$5,AK206,""))),"")</f>
        <v/>
      </c>
      <c r="AL207" s="181" t="str">
        <f t="shared" si="107"/>
        <v/>
      </c>
      <c r="AM207" s="181" t="str">
        <f t="shared" si="108"/>
        <v/>
      </c>
      <c r="AN207" s="182" t="str">
        <f t="shared" si="109"/>
        <v xml:space="preserve"> </v>
      </c>
      <c r="AO207" s="183" t="str">
        <f>IFERROR(VLOOKUP(AN207,'Matriz Calificación'!$C$54:$F$78,2,FALSE),"")</f>
        <v/>
      </c>
      <c r="AP207" s="184" t="str">
        <f>IFERROR(VLOOKUP(AO207,'Matriz Calificación'!$D$54:$I$78,4,FALSE)," ")</f>
        <v xml:space="preserve"> </v>
      </c>
      <c r="AQ207" s="246"/>
      <c r="AR207" s="246"/>
      <c r="AS207" s="263"/>
      <c r="AT207" s="268"/>
      <c r="AU207" s="69"/>
      <c r="AV207" s="168"/>
      <c r="AW207" s="171"/>
      <c r="AX207" s="171"/>
      <c r="AY207" s="69"/>
      <c r="AZ207" s="170"/>
      <c r="BA207" s="172"/>
      <c r="BB207" s="172"/>
      <c r="BC207" s="256"/>
      <c r="BD207" s="248"/>
      <c r="BE207" s="172"/>
      <c r="BF207" s="248"/>
    </row>
    <row r="208" spans="2:58" s="173" customFormat="1" ht="21" customHeight="1" x14ac:dyDescent="0.25">
      <c r="B208" s="251"/>
      <c r="C208" s="254"/>
      <c r="D208" s="255"/>
      <c r="E208" s="256"/>
      <c r="F208" s="258"/>
      <c r="G208" s="255"/>
      <c r="H208" s="248"/>
      <c r="I208" s="267"/>
      <c r="J208" s="259"/>
      <c r="K208" s="185"/>
      <c r="L208" s="260"/>
      <c r="M208" s="260"/>
      <c r="N208" s="260"/>
      <c r="O208" s="262"/>
      <c r="P208" s="263"/>
      <c r="Q208" s="260"/>
      <c r="R208" s="264"/>
      <c r="S208" s="264"/>
      <c r="T208" s="264"/>
      <c r="U208" s="269"/>
      <c r="V208" s="263"/>
      <c r="W208" s="152"/>
      <c r="X208" s="168"/>
      <c r="Y208" s="168"/>
      <c r="Z208" s="168"/>
      <c r="AA208" s="169"/>
      <c r="AB208" s="178" t="str">
        <f>IF(AA208=Controles!$D$5,Controles!$E$5,IF(AA208=Controles!$D$6,Controles!$E$6,IF(AA208=Controles!$D$7,Controles!$E$7," ")))</f>
        <v xml:space="preserve"> </v>
      </c>
      <c r="AC208" s="169"/>
      <c r="AD208" s="68" t="str">
        <f>IF(AC208=Controles!$D$8,Controles!$E$8,IF(AC208=Controles!$D$9,Controles!$E$9," "))</f>
        <v xml:space="preserve"> </v>
      </c>
      <c r="AE208" s="68" t="str">
        <f t="shared" si="110"/>
        <v/>
      </c>
      <c r="AF208" s="169"/>
      <c r="AG208" s="169"/>
      <c r="AH208" s="169"/>
      <c r="AI208" s="100" t="str">
        <f>+IF(AA208=Controles!$D$5,Controles!$N$5,IF(AA208=Controles!$D$6,Controles!$N$6,IF(AA208=Controles!$D$7,Controles!$N$7," ")))</f>
        <v xml:space="preserve"> </v>
      </c>
      <c r="AJ208" s="141" t="str">
        <f>IFERROR(IF(AND(AI207=Controles!$N$5,AI208=Controles!$N$5),(AJ207-(+AJ207*AE208)),IF(AND(AI207=Controles!$N$7,AI208=Controles!$N$5),(AJ206-(+AJ206*AE208)),IF(AI208=Controles!$N$7,AJ207,""))),"")</f>
        <v/>
      </c>
      <c r="AK208" s="141" t="str">
        <f>IFERROR(IF(AND(AI207=Controles!$N$7,AI208=Controles!$N$7),(AK207-(+AK207*AE208)),IF(AND(AI207=Controles!$N$5,AI208=Controles!$N$7),(AK206-(+AK206*AE208)),IF(AI208=Controles!$N$5,AK207,""))),"")</f>
        <v/>
      </c>
      <c r="AL208" s="181" t="str">
        <f t="shared" si="107"/>
        <v/>
      </c>
      <c r="AM208" s="181" t="str">
        <f t="shared" si="108"/>
        <v/>
      </c>
      <c r="AN208" s="182" t="str">
        <f t="shared" si="109"/>
        <v xml:space="preserve"> </v>
      </c>
      <c r="AO208" s="183" t="str">
        <f>IFERROR(VLOOKUP(AN208,'Matriz Calificación'!$C$54:$F$78,2,FALSE),"")</f>
        <v/>
      </c>
      <c r="AP208" s="184" t="str">
        <f>IFERROR(VLOOKUP(AO208,'Matriz Calificación'!$D$54:$I$78,4,FALSE)," ")</f>
        <v xml:space="preserve"> </v>
      </c>
      <c r="AQ208" s="247"/>
      <c r="AR208" s="247"/>
      <c r="AS208" s="263"/>
      <c r="AT208" s="268"/>
      <c r="AU208" s="69"/>
      <c r="AV208" s="168"/>
      <c r="AW208" s="70"/>
      <c r="AX208" s="70"/>
      <c r="AY208" s="69"/>
      <c r="AZ208" s="170"/>
      <c r="BA208" s="172"/>
      <c r="BB208" s="172"/>
      <c r="BC208" s="256"/>
      <c r="BD208" s="248"/>
      <c r="BE208" s="172"/>
      <c r="BF208" s="248"/>
    </row>
    <row r="209" spans="2:58" s="173" customFormat="1" ht="35.25" customHeight="1" x14ac:dyDescent="0.25">
      <c r="B209" s="249" t="s">
        <v>555</v>
      </c>
      <c r="C209" s="252" t="str">
        <f>+IFERROR(VLOOKUP(B209,INF!$A$2:$B$90,2,FALSE)," ")</f>
        <v>Administrar eficientemente los recursos financieros de la Universidad.</v>
      </c>
      <c r="D209" s="255" t="s">
        <v>115</v>
      </c>
      <c r="E209" s="256" t="s">
        <v>676</v>
      </c>
      <c r="F209" s="257" t="s">
        <v>1323</v>
      </c>
      <c r="G209" s="255" t="s">
        <v>826</v>
      </c>
      <c r="H209" s="248" t="s">
        <v>1324</v>
      </c>
      <c r="I209" s="265" t="s">
        <v>1325</v>
      </c>
      <c r="J209" s="259" t="str">
        <f t="shared" ref="J209" si="111">IF(G209&lt;&gt;"",CONCATENATE("Posibilidad de ",G209," por"," ",H209," debido a"," ",I209),"")</f>
        <v>Posibilidad de Efecto dañoso sobre recursos públicos por Pago inexacto o tardío de las obligaciones, Sanciones y aplicación de intereses moratorios por parte de las diferentes entidades recaudadoras debido a De forma mensual se deben generar los listados del sif para realizar los cálculos manuales en archivo Excel de las obligaciones tributarias, Estas actividades se deben realizar previas a los plazos máximos establecidos por las entidades</v>
      </c>
      <c r="K209" s="185" t="s">
        <v>1326</v>
      </c>
      <c r="L209" s="260" t="s">
        <v>181</v>
      </c>
      <c r="M209" s="260" t="s">
        <v>128</v>
      </c>
      <c r="N209" s="260" t="s">
        <v>205</v>
      </c>
      <c r="O209" s="261">
        <v>240</v>
      </c>
      <c r="P209" s="263" t="str">
        <f>IF(O209="","",IF(O209&lt;=2,Probabilidad!$B$8,IF(O209&lt;=11.999,Probabilidad!$B$7,IF(O209&lt;=48,Probabilidad!$B$6,IF(O209&lt;=239.999,Probabilidad!$B$5,IF(O209&gt;=240,Probabilidad!$B$4,""))))))</f>
        <v>MUY ALTA</v>
      </c>
      <c r="Q209" s="260" t="s">
        <v>380</v>
      </c>
      <c r="R209" s="264">
        <f>IFERROR(VLOOKUP(P209,Probabilidad!$B$4:$C$8,2,FALSE),"")</f>
        <v>100</v>
      </c>
      <c r="S209" s="264">
        <f>IFERROR(VLOOKUP(Q209,Impacto!$B$4:$C$16,2,FALSE),"")</f>
        <v>100</v>
      </c>
      <c r="T209" s="264">
        <f t="shared" ref="T209" si="112">IFERROR(VALUE((R209&amp;""&amp;S209))," ")</f>
        <v>100100</v>
      </c>
      <c r="U209" s="269" t="str">
        <f>IFERROR(VLOOKUP(T209,'Matriz Calificación'!$C$54:$D$78,2,FALSE)," ")</f>
        <v>EXTREMA (P 100% , I 100%)</v>
      </c>
      <c r="V209" s="263" t="str">
        <f>IFERROR(VLOOKUP(T209,'Matriz Calificación'!$C$54:$F$78,3,FALSE)," ")</f>
        <v>EVITAR O REDUCIR</v>
      </c>
      <c r="W209" s="152" t="s">
        <v>731</v>
      </c>
      <c r="X209" s="168" t="s">
        <v>1330</v>
      </c>
      <c r="Y209" s="168" t="s">
        <v>1331</v>
      </c>
      <c r="Z209" s="168" t="s">
        <v>1332</v>
      </c>
      <c r="AA209" s="169" t="s">
        <v>427</v>
      </c>
      <c r="AB209" s="178">
        <f>IF(AA209=Controles!$D$5,Controles!$E$5,IF(AA209=Controles!$D$6,Controles!$E$6,IF(AA209=Controles!$D$7,Controles!$E$7," ")))</f>
        <v>0.25</v>
      </c>
      <c r="AC209" s="169" t="s">
        <v>460</v>
      </c>
      <c r="AD209" s="68">
        <f>IF(AC209=Controles!$D$8,Controles!$E$8,IF(AC209=Controles!$D$9,Controles!$E$9," "))</f>
        <v>0.15</v>
      </c>
      <c r="AE209" s="68">
        <f t="shared" si="110"/>
        <v>0.4</v>
      </c>
      <c r="AF209" s="169" t="s">
        <v>466</v>
      </c>
      <c r="AG209" s="169" t="s">
        <v>487</v>
      </c>
      <c r="AH209" s="169" t="s">
        <v>489</v>
      </c>
      <c r="AI209" s="100" t="str">
        <f>+IF(AA209=Controles!$D$5,Controles!$N$5,IF(AA209=Controles!$D$6,Controles!$N$6,IF(AA209=Controles!$D$7,Controles!$N$7," ")))</f>
        <v>Probabilidad</v>
      </c>
      <c r="AJ209" s="141">
        <f>IFERROR(IF(AI209=Controles!$N$5,(($R$209-($R$209*AE209))),IF(AI209=Controles!$N$7,$R$209,""))," ")</f>
        <v>60</v>
      </c>
      <c r="AK209" s="141">
        <f>IFERROR(IF(AI209=Controles!$N$7,(($S$209-($S$209*AE209))),IF(AI209=Controles!$N$5,$S$209,""))," ")</f>
        <v>100</v>
      </c>
      <c r="AL209" s="181" t="str">
        <f>IFERROR(IF(AJ209="","",IF(AJ209&lt;=20,"20",IF(AJ209&lt;=40,"40",IF(AJ209&lt;=60,"60",IF(AJ209&lt;=80,"80","100"))))),"")</f>
        <v>60</v>
      </c>
      <c r="AM209" s="181" t="str">
        <f>IFERROR(IF(AK209="","",IF(AK209&lt;=20,"20",IF(AK209&lt;=40,"40",IF(AK209&lt;=60,"60",IF(AK209&lt;=80,"80","100"))))),"")</f>
        <v>100</v>
      </c>
      <c r="AN209" s="182">
        <f>IFERROR(VALUE((AL209&amp;""&amp;AM209))," ")</f>
        <v>60100</v>
      </c>
      <c r="AO209" s="183" t="str">
        <f>IFERROR(VLOOKUP(AN209,'Matriz Calificación'!$C$54:$F$78,2,FALSE),"")</f>
        <v>EXTREMA (P 60% , I 100%)</v>
      </c>
      <c r="AP209" s="184" t="str">
        <f>IFERROR(VLOOKUP(AO209,'Matriz Calificación'!$D$54:$I$78,4,FALSE)," ")</f>
        <v>EVITAR O REDUCIR</v>
      </c>
      <c r="AQ209" s="245" cm="1">
        <f t="array" ref="AQ209">INDEX(AN209:AN217,COUNT(AN209:AN217))</f>
        <v>60100</v>
      </c>
      <c r="AR209" s="245" t="str">
        <f>IFERROR(VLOOKUP(AQ209,'Matriz Calificación'!$C$54:$F$78,2,FALSE),"")</f>
        <v>EXTREMA (P 60% , I 100%)</v>
      </c>
      <c r="AS209" s="263" t="str">
        <f>IFERROR(VLOOKUP(AR209,'Matriz Calificación'!$D$54:$I$78,4,FALSE)," ")</f>
        <v>EVITAR O REDUCIR</v>
      </c>
      <c r="AT209" s="268" t="str">
        <f>IFERROR(VLOOKUP(AR209,'Matriz Calificación'!$D$54:$I$78,5,FALSE)," ")</f>
        <v>Acciones encaminadas a mitigar, reducir, transferir, reemplazar, rediseñar o eliminar la actividad que origina el riesgo.
Requiere plan de acción</v>
      </c>
      <c r="AU209" s="69" t="s">
        <v>1333</v>
      </c>
      <c r="AV209" s="170" t="s">
        <v>988</v>
      </c>
      <c r="AW209" s="170" t="s">
        <v>1212</v>
      </c>
      <c r="AX209" s="170" t="s">
        <v>1213</v>
      </c>
      <c r="AY209" s="69" t="s">
        <v>1334</v>
      </c>
      <c r="AZ209" s="170"/>
      <c r="BA209" s="172"/>
      <c r="BB209" s="172"/>
      <c r="BC209" s="256"/>
      <c r="BD209" s="248"/>
      <c r="BE209" s="172"/>
      <c r="BF209" s="248"/>
    </row>
    <row r="210" spans="2:58" s="173" customFormat="1" ht="35.25" customHeight="1" x14ac:dyDescent="0.25">
      <c r="B210" s="250"/>
      <c r="C210" s="253"/>
      <c r="D210" s="255"/>
      <c r="E210" s="256"/>
      <c r="F210" s="258"/>
      <c r="G210" s="255"/>
      <c r="H210" s="248"/>
      <c r="I210" s="266"/>
      <c r="J210" s="259"/>
      <c r="K210" s="185" t="s">
        <v>1327</v>
      </c>
      <c r="L210" s="260"/>
      <c r="M210" s="260"/>
      <c r="N210" s="260"/>
      <c r="O210" s="261"/>
      <c r="P210" s="263"/>
      <c r="Q210" s="260"/>
      <c r="R210" s="264"/>
      <c r="S210" s="264"/>
      <c r="T210" s="264"/>
      <c r="U210" s="269"/>
      <c r="V210" s="263"/>
      <c r="W210" s="152"/>
      <c r="X210" s="168"/>
      <c r="Y210" s="168"/>
      <c r="Z210" s="168"/>
      <c r="AA210" s="169"/>
      <c r="AB210" s="178" t="str">
        <f>IF(AA210=Controles!$D$5,Controles!$E$5,IF(AA210=Controles!$D$6,Controles!$E$6,IF(AA210=Controles!$D$7,Controles!$E$7," ")))</f>
        <v xml:space="preserve"> </v>
      </c>
      <c r="AC210" s="169"/>
      <c r="AD210" s="68" t="str">
        <f>IF(AC210=Controles!$D$8,Controles!$E$8,IF(AC210=Controles!$D$9,Controles!$E$9," "))</f>
        <v xml:space="preserve"> </v>
      </c>
      <c r="AE210" s="68" t="str">
        <f t="shared" si="110"/>
        <v/>
      </c>
      <c r="AF210" s="169"/>
      <c r="AG210" s="169"/>
      <c r="AH210" s="169"/>
      <c r="AI210" s="100" t="str">
        <f>+IF(AA210=Controles!$D$5,Controles!$N$5,IF(AA210=Controles!$D$6,Controles!$N$6,IF(AA210=Controles!$D$7,Controles!$N$7," ")))</f>
        <v xml:space="preserve"> </v>
      </c>
      <c r="AJ210" s="141" t="str">
        <f>IFERROR(IF(AND(AI209=Controles!$N$5,AI210=Controles!$N$5),(AJ209-(+AJ209*AE210)),IF(AI210=Controles!$N$5,(R209-(+R209*AE210)),IF(AI210=Controles!$N$7,AJ209,""))),"")</f>
        <v/>
      </c>
      <c r="AK210" s="141" t="str">
        <f>IFERROR(IF(AND(AI209=Controles!$N$7,AI210=Controles!$N$7),(AK209-(+AK209*AE210)),IF(AI210=Controles!$N$7,($S$209-(+$S$209*AE210)),IF(AI210=Controles!$N$5,AK209,""))),"")</f>
        <v/>
      </c>
      <c r="AL210" s="181" t="str">
        <f t="shared" ref="AL210:AL217" si="113">IFERROR(IF(AJ210="","",IF(AJ210&lt;=20,"20",IF(AJ210&lt;=40,"40",IF(AJ210&lt;=60,"60",IF(AJ210&lt;=80,"80","100"))))),"")</f>
        <v/>
      </c>
      <c r="AM210" s="181" t="str">
        <f t="shared" ref="AM210:AM217" si="114">IFERROR(IF(AK210="","",IF(AK210&lt;=20,"20",IF(AK210&lt;=40,"40",IF(AK210&lt;=60,"60",IF(AK210&lt;=80,"80","100"))))),"")</f>
        <v/>
      </c>
      <c r="AN210" s="182" t="str">
        <f t="shared" ref="AN210:AN217" si="115">IFERROR(VALUE((AL210&amp;""&amp;AM210))," ")</f>
        <v xml:space="preserve"> </v>
      </c>
      <c r="AO210" s="183" t="str">
        <f>IFERROR(VLOOKUP(AN210,'Matriz Calificación'!$C$54:$F$78,2,FALSE),"")</f>
        <v/>
      </c>
      <c r="AP210" s="184" t="str">
        <f>IFERROR(VLOOKUP(AO210,'Matriz Calificación'!$D$54:$I$78,4,FALSE)," ")</f>
        <v xml:space="preserve"> </v>
      </c>
      <c r="AQ210" s="246"/>
      <c r="AR210" s="246"/>
      <c r="AS210" s="263"/>
      <c r="AT210" s="268"/>
      <c r="AU210" s="69"/>
      <c r="AV210" s="170"/>
      <c r="AW210" s="170"/>
      <c r="AX210" s="170"/>
      <c r="AY210" s="69"/>
      <c r="AZ210" s="170"/>
      <c r="BA210" s="172"/>
      <c r="BB210" s="172"/>
      <c r="BC210" s="256"/>
      <c r="BD210" s="248"/>
      <c r="BE210" s="172"/>
      <c r="BF210" s="248"/>
    </row>
    <row r="211" spans="2:58" s="173" customFormat="1" ht="35.25" customHeight="1" x14ac:dyDescent="0.25">
      <c r="B211" s="250"/>
      <c r="C211" s="253"/>
      <c r="D211" s="255"/>
      <c r="E211" s="256"/>
      <c r="F211" s="258"/>
      <c r="G211" s="255"/>
      <c r="H211" s="248"/>
      <c r="I211" s="266"/>
      <c r="J211" s="259"/>
      <c r="K211" s="185" t="s">
        <v>1328</v>
      </c>
      <c r="L211" s="260"/>
      <c r="M211" s="260"/>
      <c r="N211" s="260"/>
      <c r="O211" s="261"/>
      <c r="P211" s="263"/>
      <c r="Q211" s="260"/>
      <c r="R211" s="264"/>
      <c r="S211" s="264"/>
      <c r="T211" s="264"/>
      <c r="U211" s="269"/>
      <c r="V211" s="263"/>
      <c r="W211" s="152"/>
      <c r="X211" s="168"/>
      <c r="Y211" s="168"/>
      <c r="Z211" s="168"/>
      <c r="AA211" s="169"/>
      <c r="AB211" s="178" t="str">
        <f>IF(AA211=Controles!$D$5,Controles!$E$5,IF(AA211=Controles!$D$6,Controles!$E$6,IF(AA211=Controles!$D$7,Controles!$E$7," ")))</f>
        <v xml:space="preserve"> </v>
      </c>
      <c r="AC211" s="169"/>
      <c r="AD211" s="68" t="str">
        <f>IF(AC211=Controles!$D$8,Controles!$E$8,IF(AC211=Controles!$D$9,Controles!$E$9," "))</f>
        <v xml:space="preserve"> </v>
      </c>
      <c r="AE211" s="68" t="str">
        <f t="shared" si="110"/>
        <v/>
      </c>
      <c r="AF211" s="169"/>
      <c r="AG211" s="169"/>
      <c r="AH211" s="169"/>
      <c r="AI211" s="100" t="str">
        <f>+IF(AA211=Controles!$D$5,Controles!$N$5,IF(AA211=Controles!$D$6,Controles!$N$6,IF(AA211=Controles!$D$7,Controles!$N$7," ")))</f>
        <v xml:space="preserve"> </v>
      </c>
      <c r="AJ211" s="141" t="str">
        <f>IFERROR(IF(AND(AI210=Controles!$N$5,AI211=Controles!$N$5),(AJ210-(+AJ210*AE211)),IF(AND(AI210=Controles!$N$7,AI211=Controles!$N$5),(AJ209-(+AJ209*AE211)),IF(AI211=Controles!$N$7,AJ210,""))),"")</f>
        <v/>
      </c>
      <c r="AK211" s="141" t="str">
        <f>IFERROR(IF(AND(AI210=Controles!$N$7,AI211=Controles!$N$7),(AK210-(+AK210*AE211)),IF(AND(AI210=Controles!$N$5,AI211=Controles!$N$7),(AK209-(+AK209*AE211)),IF(AI211=Controles!$N$5,AK210,""))),"")</f>
        <v/>
      </c>
      <c r="AL211" s="181" t="str">
        <f t="shared" si="113"/>
        <v/>
      </c>
      <c r="AM211" s="181" t="str">
        <f t="shared" si="114"/>
        <v/>
      </c>
      <c r="AN211" s="182" t="str">
        <f t="shared" si="115"/>
        <v xml:space="preserve"> </v>
      </c>
      <c r="AO211" s="183" t="str">
        <f>IFERROR(VLOOKUP(AN211,'Matriz Calificación'!$C$54:$F$78,2,FALSE),"")</f>
        <v/>
      </c>
      <c r="AP211" s="184" t="str">
        <f>IFERROR(VLOOKUP(AO211,'Matriz Calificación'!$D$54:$I$78,4,FALSE)," ")</f>
        <v xml:space="preserve"> </v>
      </c>
      <c r="AQ211" s="246"/>
      <c r="AR211" s="246"/>
      <c r="AS211" s="263"/>
      <c r="AT211" s="268"/>
      <c r="AU211" s="69"/>
      <c r="AV211" s="170"/>
      <c r="AW211" s="170"/>
      <c r="AX211" s="170"/>
      <c r="AY211" s="69"/>
      <c r="AZ211" s="170"/>
      <c r="BA211" s="172"/>
      <c r="BB211" s="172"/>
      <c r="BC211" s="256"/>
      <c r="BD211" s="248"/>
      <c r="BE211" s="172"/>
      <c r="BF211" s="248"/>
    </row>
    <row r="212" spans="2:58" s="173" customFormat="1" ht="35.25" customHeight="1" x14ac:dyDescent="0.25">
      <c r="B212" s="250"/>
      <c r="C212" s="253"/>
      <c r="D212" s="255"/>
      <c r="E212" s="256"/>
      <c r="F212" s="258"/>
      <c r="G212" s="255"/>
      <c r="H212" s="248"/>
      <c r="I212" s="266"/>
      <c r="J212" s="259"/>
      <c r="K212" s="185" t="s">
        <v>1329</v>
      </c>
      <c r="L212" s="260"/>
      <c r="M212" s="260"/>
      <c r="N212" s="260"/>
      <c r="O212" s="261"/>
      <c r="P212" s="263"/>
      <c r="Q212" s="260"/>
      <c r="R212" s="264"/>
      <c r="S212" s="264"/>
      <c r="T212" s="264"/>
      <c r="U212" s="269"/>
      <c r="V212" s="263"/>
      <c r="W212" s="152"/>
      <c r="X212" s="168"/>
      <c r="Y212" s="168"/>
      <c r="Z212" s="168"/>
      <c r="AA212" s="169"/>
      <c r="AB212" s="178" t="str">
        <f>IF(AA212=Controles!$D$5,Controles!$E$5,IF(AA212=Controles!$D$6,Controles!$E$6,IF(AA212=Controles!$D$7,Controles!$E$7," ")))</f>
        <v xml:space="preserve"> </v>
      </c>
      <c r="AC212" s="169"/>
      <c r="AD212" s="68" t="str">
        <f>IF(AC212=Controles!$D$8,Controles!$E$8,IF(AC212=Controles!$D$9,Controles!$E$9," "))</f>
        <v xml:space="preserve"> </v>
      </c>
      <c r="AE212" s="68" t="str">
        <f t="shared" si="110"/>
        <v/>
      </c>
      <c r="AF212" s="169"/>
      <c r="AG212" s="169"/>
      <c r="AH212" s="169"/>
      <c r="AI212" s="100" t="str">
        <f>+IF(AA212=Controles!$D$5,Controles!$N$5,IF(AA212=Controles!$D$6,Controles!$N$6,IF(AA212=Controles!$D$7,Controles!$N$7," ")))</f>
        <v xml:space="preserve"> </v>
      </c>
      <c r="AJ212" s="141" t="str">
        <f>IFERROR(IF(AND(AI211=Controles!$N$5,AI212=Controles!$N$5),(AJ211-(+AJ211*AE212)),IF(AND(AI211=Controles!$N$7,AI212=Controles!$N$5),(AJ210-(+AJ210*AE212)),IF(AI212=Controles!$N$7,AJ211,""))),"")</f>
        <v/>
      </c>
      <c r="AK212" s="141" t="str">
        <f>IFERROR(IF(AND(AI211=Controles!$N$7,AI212=Controles!$N$7),(AK211-(+AK211*AE212)),IF(AND(AI211=Controles!$N$5,AI212=Controles!$N$7),(AK210-(+AK210*AE212)),IF(AI212=Controles!$N$5,AK211,""))),"")</f>
        <v/>
      </c>
      <c r="AL212" s="181" t="str">
        <f t="shared" si="113"/>
        <v/>
      </c>
      <c r="AM212" s="181" t="str">
        <f t="shared" si="114"/>
        <v/>
      </c>
      <c r="AN212" s="182" t="str">
        <f t="shared" si="115"/>
        <v xml:space="preserve"> </v>
      </c>
      <c r="AO212" s="183" t="str">
        <f>IFERROR(VLOOKUP(AN212,'Matriz Calificación'!$C$54:$F$78,2,FALSE),"")</f>
        <v/>
      </c>
      <c r="AP212" s="184" t="str">
        <f>IFERROR(VLOOKUP(AO212,'Matriz Calificación'!$D$54:$I$78,4,FALSE)," ")</f>
        <v xml:space="preserve"> </v>
      </c>
      <c r="AQ212" s="246"/>
      <c r="AR212" s="246"/>
      <c r="AS212" s="263"/>
      <c r="AT212" s="268"/>
      <c r="AU212" s="69"/>
      <c r="AV212" s="170"/>
      <c r="AW212" s="170"/>
      <c r="AX212" s="170"/>
      <c r="AY212" s="69"/>
      <c r="AZ212" s="170"/>
      <c r="BA212" s="172"/>
      <c r="BB212" s="172"/>
      <c r="BC212" s="256"/>
      <c r="BD212" s="248"/>
      <c r="BE212" s="172"/>
      <c r="BF212" s="248"/>
    </row>
    <row r="213" spans="2:58" s="173" customFormat="1" ht="21" customHeight="1" x14ac:dyDescent="0.25">
      <c r="B213" s="250"/>
      <c r="C213" s="253"/>
      <c r="D213" s="255"/>
      <c r="E213" s="256"/>
      <c r="F213" s="258"/>
      <c r="G213" s="255"/>
      <c r="H213" s="248"/>
      <c r="I213" s="266"/>
      <c r="J213" s="259"/>
      <c r="K213" s="185"/>
      <c r="L213" s="260"/>
      <c r="M213" s="260"/>
      <c r="N213" s="260"/>
      <c r="O213" s="261"/>
      <c r="P213" s="263"/>
      <c r="Q213" s="260"/>
      <c r="R213" s="264"/>
      <c r="S213" s="264"/>
      <c r="T213" s="264"/>
      <c r="U213" s="269"/>
      <c r="V213" s="263"/>
      <c r="W213" s="152"/>
      <c r="X213" s="168"/>
      <c r="Y213" s="168"/>
      <c r="Z213" s="168"/>
      <c r="AA213" s="169"/>
      <c r="AB213" s="178" t="str">
        <f>IF(AA213=Controles!$D$5,Controles!$E$5,IF(AA213=Controles!$D$6,Controles!$E$6,IF(AA213=Controles!$D$7,Controles!$E$7," ")))</f>
        <v xml:space="preserve"> </v>
      </c>
      <c r="AC213" s="169"/>
      <c r="AD213" s="68" t="str">
        <f>IF(AC213=Controles!$D$8,Controles!$E$8,IF(AC213=Controles!$D$9,Controles!$E$9," "))</f>
        <v xml:space="preserve"> </v>
      </c>
      <c r="AE213" s="68" t="str">
        <f t="shared" si="110"/>
        <v/>
      </c>
      <c r="AF213" s="169"/>
      <c r="AG213" s="169"/>
      <c r="AH213" s="169"/>
      <c r="AI213" s="100" t="str">
        <f>+IF(AA213=Controles!$D$5,Controles!$N$5,IF(AA213=Controles!$D$6,Controles!$N$6,IF(AA213=Controles!$D$7,Controles!$N$7," ")))</f>
        <v xml:space="preserve"> </v>
      </c>
      <c r="AJ213" s="141" t="str">
        <f>IFERROR(IF(AND(AI212=Controles!$N$5,AI213=Controles!$N$5),(AJ212-(+AJ212*AE213)),IF(AND(AI212=Controles!$N$7,AI213=Controles!$N$5),(AJ211-(+AJ211*AE213)),IF(AI213=Controles!$N$7,AJ212,""))),"")</f>
        <v/>
      </c>
      <c r="AK213" s="141" t="str">
        <f>IFERROR(IF(AND(AI212=Controles!$N$7,AI213=Controles!$N$7),(AK212-(+AK212*AE213)),IF(AND(AI212=Controles!$N$5,AI213=Controles!$N$7),(AK211-(+AK211*AE213)),IF(AI213=Controles!$N$5,AK212,""))),"")</f>
        <v/>
      </c>
      <c r="AL213" s="181" t="str">
        <f t="shared" si="113"/>
        <v/>
      </c>
      <c r="AM213" s="181" t="str">
        <f t="shared" si="114"/>
        <v/>
      </c>
      <c r="AN213" s="182" t="str">
        <f t="shared" si="115"/>
        <v xml:space="preserve"> </v>
      </c>
      <c r="AO213" s="183" t="str">
        <f>IFERROR(VLOOKUP(AN213,'Matriz Calificación'!$C$54:$F$78,2,FALSE),"")</f>
        <v/>
      </c>
      <c r="AP213" s="184" t="str">
        <f>IFERROR(VLOOKUP(AO213,'Matriz Calificación'!$D$54:$I$78,4,FALSE)," ")</f>
        <v xml:space="preserve"> </v>
      </c>
      <c r="AQ213" s="246"/>
      <c r="AR213" s="246"/>
      <c r="AS213" s="263"/>
      <c r="AT213" s="268"/>
      <c r="AU213" s="69"/>
      <c r="AV213" s="170"/>
      <c r="AW213" s="170"/>
      <c r="AX213" s="170"/>
      <c r="AY213" s="69"/>
      <c r="AZ213" s="170"/>
      <c r="BA213" s="172"/>
      <c r="BB213" s="172"/>
      <c r="BC213" s="256"/>
      <c r="BD213" s="248"/>
      <c r="BE213" s="172"/>
      <c r="BF213" s="248"/>
    </row>
    <row r="214" spans="2:58" s="173" customFormat="1" ht="21" customHeight="1" x14ac:dyDescent="0.25">
      <c r="B214" s="250"/>
      <c r="C214" s="253"/>
      <c r="D214" s="255"/>
      <c r="E214" s="256"/>
      <c r="F214" s="258"/>
      <c r="G214" s="255"/>
      <c r="H214" s="248"/>
      <c r="I214" s="266"/>
      <c r="J214" s="259"/>
      <c r="K214" s="185"/>
      <c r="L214" s="260"/>
      <c r="M214" s="260"/>
      <c r="N214" s="260"/>
      <c r="O214" s="261"/>
      <c r="P214" s="263"/>
      <c r="Q214" s="260"/>
      <c r="R214" s="264"/>
      <c r="S214" s="264"/>
      <c r="T214" s="264"/>
      <c r="U214" s="269"/>
      <c r="V214" s="263"/>
      <c r="W214" s="152"/>
      <c r="X214" s="168"/>
      <c r="Y214" s="168"/>
      <c r="Z214" s="168"/>
      <c r="AA214" s="169"/>
      <c r="AB214" s="178" t="str">
        <f>IF(AA214=Controles!$D$5,Controles!$E$5,IF(AA214=Controles!$D$6,Controles!$E$6,IF(AA214=Controles!$D$7,Controles!$E$7," ")))</f>
        <v xml:space="preserve"> </v>
      </c>
      <c r="AC214" s="169"/>
      <c r="AD214" s="68" t="str">
        <f>IF(AC214=Controles!$D$8,Controles!$E$8,IF(AC214=Controles!$D$9,Controles!$E$9," "))</f>
        <v xml:space="preserve"> </v>
      </c>
      <c r="AE214" s="68" t="str">
        <f t="shared" si="110"/>
        <v/>
      </c>
      <c r="AF214" s="169"/>
      <c r="AG214" s="169"/>
      <c r="AH214" s="169"/>
      <c r="AI214" s="100" t="str">
        <f>+IF(AA214=Controles!$D$5,Controles!$N$5,IF(AA214=Controles!$D$6,Controles!$N$6,IF(AA214=Controles!$D$7,Controles!$N$7," ")))</f>
        <v xml:space="preserve"> </v>
      </c>
      <c r="AJ214" s="141" t="str">
        <f>IFERROR(IF(AND(AI213=Controles!$N$5,AI214=Controles!$N$5),(AJ213-(+AJ213*AE214)),IF(AND(AI213=Controles!$N$7,AI214=Controles!$N$5),(AJ212-(+AJ212*AE214)),IF(AI214=Controles!$N$7,AJ213,""))),"")</f>
        <v/>
      </c>
      <c r="AK214" s="141" t="str">
        <f>IFERROR(IF(AND(AI213=Controles!$N$7,AI214=Controles!$N$7),(AK213-(+AK213*AE214)),IF(AND(AI213=Controles!$N$5,AI214=Controles!$N$7),(AK212-(+AK212*AE214)),IF(AI214=Controles!$N$5,AK213,""))),"")</f>
        <v/>
      </c>
      <c r="AL214" s="181" t="str">
        <f t="shared" si="113"/>
        <v/>
      </c>
      <c r="AM214" s="181" t="str">
        <f t="shared" si="114"/>
        <v/>
      </c>
      <c r="AN214" s="182" t="str">
        <f t="shared" si="115"/>
        <v xml:space="preserve"> </v>
      </c>
      <c r="AO214" s="183" t="str">
        <f>IFERROR(VLOOKUP(AN214,'Matriz Calificación'!$C$54:$F$78,2,FALSE),"")</f>
        <v/>
      </c>
      <c r="AP214" s="184" t="str">
        <f>IFERROR(VLOOKUP(AO214,'Matriz Calificación'!$D$54:$I$78,4,FALSE)," ")</f>
        <v xml:space="preserve"> </v>
      </c>
      <c r="AQ214" s="246"/>
      <c r="AR214" s="246"/>
      <c r="AS214" s="263"/>
      <c r="AT214" s="268"/>
      <c r="AU214" s="69"/>
      <c r="AV214" s="170"/>
      <c r="AW214" s="170"/>
      <c r="AX214" s="170"/>
      <c r="AY214" s="69"/>
      <c r="AZ214" s="170"/>
      <c r="BA214" s="172"/>
      <c r="BB214" s="172"/>
      <c r="BC214" s="256"/>
      <c r="BD214" s="248"/>
      <c r="BE214" s="172"/>
      <c r="BF214" s="248"/>
    </row>
    <row r="215" spans="2:58" s="173" customFormat="1" ht="21" customHeight="1" x14ac:dyDescent="0.25">
      <c r="B215" s="250"/>
      <c r="C215" s="253"/>
      <c r="D215" s="255"/>
      <c r="E215" s="256"/>
      <c r="F215" s="258"/>
      <c r="G215" s="255"/>
      <c r="H215" s="248"/>
      <c r="I215" s="266"/>
      <c r="J215" s="259"/>
      <c r="K215" s="185"/>
      <c r="L215" s="260"/>
      <c r="M215" s="260"/>
      <c r="N215" s="260"/>
      <c r="O215" s="261"/>
      <c r="P215" s="263"/>
      <c r="Q215" s="260"/>
      <c r="R215" s="264"/>
      <c r="S215" s="264"/>
      <c r="T215" s="264"/>
      <c r="U215" s="269"/>
      <c r="V215" s="263"/>
      <c r="W215" s="152"/>
      <c r="X215" s="168"/>
      <c r="Y215" s="168"/>
      <c r="Z215" s="168"/>
      <c r="AA215" s="169"/>
      <c r="AB215" s="178" t="str">
        <f>IF(AA215=Controles!$D$5,Controles!$E$5,IF(AA215=Controles!$D$6,Controles!$E$6,IF(AA215=Controles!$D$7,Controles!$E$7," ")))</f>
        <v xml:space="preserve"> </v>
      </c>
      <c r="AC215" s="169"/>
      <c r="AD215" s="68" t="str">
        <f>IF(AC215=Controles!$D$8,Controles!$E$8,IF(AC215=Controles!$D$9,Controles!$E$9," "))</f>
        <v xml:space="preserve"> </v>
      </c>
      <c r="AE215" s="68" t="str">
        <f t="shared" si="110"/>
        <v/>
      </c>
      <c r="AF215" s="169"/>
      <c r="AG215" s="169"/>
      <c r="AH215" s="169"/>
      <c r="AI215" s="100" t="str">
        <f>+IF(AA215=Controles!$D$5,Controles!$N$5,IF(AA215=Controles!$D$6,Controles!$N$6,IF(AA215=Controles!$D$7,Controles!$N$7," ")))</f>
        <v xml:space="preserve"> </v>
      </c>
      <c r="AJ215" s="141" t="str">
        <f>IFERROR(IF(AND(AI214=Controles!$N$5,AI215=Controles!$N$5),(AJ214-(+AJ214*AE215)),IF(AND(AI214=Controles!$N$7,AI215=Controles!$N$5),(AJ213-(+AJ213*AE215)),IF(AI215=Controles!$N$7,AJ214,""))),"")</f>
        <v/>
      </c>
      <c r="AK215" s="141" t="str">
        <f>IFERROR(IF(AND(AI214=Controles!$N$7,AI215=Controles!$N$7),(AK214-(+AK214*AE215)),IF(AND(AI214=Controles!$N$5,AI215=Controles!$N$7),(AK213-(+AK213*AE215)),IF(AI215=Controles!$N$5,AK214,""))),"")</f>
        <v/>
      </c>
      <c r="AL215" s="181" t="str">
        <f t="shared" si="113"/>
        <v/>
      </c>
      <c r="AM215" s="181" t="str">
        <f t="shared" si="114"/>
        <v/>
      </c>
      <c r="AN215" s="182" t="str">
        <f t="shared" si="115"/>
        <v xml:space="preserve"> </v>
      </c>
      <c r="AO215" s="183" t="str">
        <f>IFERROR(VLOOKUP(AN215,'Matriz Calificación'!$C$54:$F$78,2,FALSE),"")</f>
        <v/>
      </c>
      <c r="AP215" s="184" t="str">
        <f>IFERROR(VLOOKUP(AO215,'Matriz Calificación'!$D$54:$I$78,4,FALSE)," ")</f>
        <v xml:space="preserve"> </v>
      </c>
      <c r="AQ215" s="246"/>
      <c r="AR215" s="246"/>
      <c r="AS215" s="263"/>
      <c r="AT215" s="268"/>
      <c r="AU215" s="69"/>
      <c r="AV215" s="168"/>
      <c r="AW215" s="171"/>
      <c r="AX215" s="171"/>
      <c r="AY215" s="69"/>
      <c r="AZ215" s="170"/>
      <c r="BA215" s="172"/>
      <c r="BB215" s="172"/>
      <c r="BC215" s="256"/>
      <c r="BD215" s="248"/>
      <c r="BE215" s="172"/>
      <c r="BF215" s="248"/>
    </row>
    <row r="216" spans="2:58" s="173" customFormat="1" ht="21" customHeight="1" x14ac:dyDescent="0.25">
      <c r="B216" s="250"/>
      <c r="C216" s="253"/>
      <c r="D216" s="255"/>
      <c r="E216" s="256"/>
      <c r="F216" s="258"/>
      <c r="G216" s="255"/>
      <c r="H216" s="248"/>
      <c r="I216" s="266"/>
      <c r="J216" s="259"/>
      <c r="K216" s="185"/>
      <c r="L216" s="260"/>
      <c r="M216" s="260"/>
      <c r="N216" s="260"/>
      <c r="O216" s="261"/>
      <c r="P216" s="263"/>
      <c r="Q216" s="260"/>
      <c r="R216" s="264"/>
      <c r="S216" s="264"/>
      <c r="T216" s="264"/>
      <c r="U216" s="269"/>
      <c r="V216" s="263"/>
      <c r="W216" s="152"/>
      <c r="X216" s="168"/>
      <c r="Y216" s="168"/>
      <c r="Z216" s="168"/>
      <c r="AA216" s="169"/>
      <c r="AB216" s="178" t="str">
        <f>IF(AA216=Controles!$D$5,Controles!$E$5,IF(AA216=Controles!$D$6,Controles!$E$6,IF(AA216=Controles!$D$7,Controles!$E$7," ")))</f>
        <v xml:space="preserve"> </v>
      </c>
      <c r="AC216" s="169"/>
      <c r="AD216" s="68" t="str">
        <f>IF(AC216=Controles!$D$8,Controles!$E$8,IF(AC216=Controles!$D$9,Controles!$E$9," "))</f>
        <v xml:space="preserve"> </v>
      </c>
      <c r="AE216" s="68" t="str">
        <f t="shared" si="110"/>
        <v/>
      </c>
      <c r="AF216" s="169"/>
      <c r="AG216" s="169"/>
      <c r="AH216" s="169"/>
      <c r="AI216" s="100" t="str">
        <f>+IF(AA216=Controles!$D$5,Controles!$N$5,IF(AA216=Controles!$D$6,Controles!$N$6,IF(AA216=Controles!$D$7,Controles!$N$7," ")))</f>
        <v xml:space="preserve"> </v>
      </c>
      <c r="AJ216" s="141" t="str">
        <f>IFERROR(IF(AND(AI215=Controles!$N$5,AI216=Controles!$N$5),(AJ215-(+AJ215*AE216)),IF(AND(AI215=Controles!$N$7,AI216=Controles!$N$5),(AJ214-(+AJ214*AE216)),IF(AI216=Controles!$N$7,AJ215,""))),"")</f>
        <v/>
      </c>
      <c r="AK216" s="141" t="str">
        <f>IFERROR(IF(AND(AI215=Controles!$N$7,AI216=Controles!$N$7),(AK215-(+AK215*AE216)),IF(AND(AI215=Controles!$N$5,AI216=Controles!$N$7),(AK214-(+AK214*AE216)),IF(AI216=Controles!$N$5,AK215,""))),"")</f>
        <v/>
      </c>
      <c r="AL216" s="181" t="str">
        <f t="shared" si="113"/>
        <v/>
      </c>
      <c r="AM216" s="181" t="str">
        <f t="shared" si="114"/>
        <v/>
      </c>
      <c r="AN216" s="182" t="str">
        <f t="shared" si="115"/>
        <v xml:space="preserve"> </v>
      </c>
      <c r="AO216" s="183" t="str">
        <f>IFERROR(VLOOKUP(AN216,'Matriz Calificación'!$C$54:$F$78,2,FALSE),"")</f>
        <v/>
      </c>
      <c r="AP216" s="184" t="str">
        <f>IFERROR(VLOOKUP(AO216,'Matriz Calificación'!$D$54:$I$78,4,FALSE)," ")</f>
        <v xml:space="preserve"> </v>
      </c>
      <c r="AQ216" s="246"/>
      <c r="AR216" s="246"/>
      <c r="AS216" s="263"/>
      <c r="AT216" s="268"/>
      <c r="AU216" s="69"/>
      <c r="AV216" s="168"/>
      <c r="AW216" s="171"/>
      <c r="AX216" s="171"/>
      <c r="AY216" s="69"/>
      <c r="AZ216" s="170"/>
      <c r="BA216" s="172"/>
      <c r="BB216" s="172"/>
      <c r="BC216" s="256"/>
      <c r="BD216" s="248"/>
      <c r="BE216" s="172"/>
      <c r="BF216" s="248"/>
    </row>
    <row r="217" spans="2:58" s="173" customFormat="1" ht="21" customHeight="1" x14ac:dyDescent="0.25">
      <c r="B217" s="251"/>
      <c r="C217" s="254"/>
      <c r="D217" s="255"/>
      <c r="E217" s="256"/>
      <c r="F217" s="258"/>
      <c r="G217" s="255"/>
      <c r="H217" s="248"/>
      <c r="I217" s="267"/>
      <c r="J217" s="259"/>
      <c r="K217" s="185"/>
      <c r="L217" s="260"/>
      <c r="M217" s="260"/>
      <c r="N217" s="260"/>
      <c r="O217" s="262"/>
      <c r="P217" s="263"/>
      <c r="Q217" s="260"/>
      <c r="R217" s="264"/>
      <c r="S217" s="264"/>
      <c r="T217" s="264"/>
      <c r="U217" s="269"/>
      <c r="V217" s="263"/>
      <c r="W217" s="152"/>
      <c r="X217" s="168"/>
      <c r="Y217" s="168"/>
      <c r="Z217" s="168"/>
      <c r="AA217" s="169"/>
      <c r="AB217" s="178" t="str">
        <f>IF(AA217=Controles!$D$5,Controles!$E$5,IF(AA217=Controles!$D$6,Controles!$E$6,IF(AA217=Controles!$D$7,Controles!$E$7," ")))</f>
        <v xml:space="preserve"> </v>
      </c>
      <c r="AC217" s="169"/>
      <c r="AD217" s="68" t="str">
        <f>IF(AC217=Controles!$D$8,Controles!$E$8,IF(AC217=Controles!$D$9,Controles!$E$9," "))</f>
        <v xml:space="preserve"> </v>
      </c>
      <c r="AE217" s="68" t="str">
        <f t="shared" si="110"/>
        <v/>
      </c>
      <c r="AF217" s="169"/>
      <c r="AG217" s="169"/>
      <c r="AH217" s="169"/>
      <c r="AI217" s="100" t="str">
        <f>+IF(AA217=Controles!$D$5,Controles!$N$5,IF(AA217=Controles!$D$6,Controles!$N$6,IF(AA217=Controles!$D$7,Controles!$N$7," ")))</f>
        <v xml:space="preserve"> </v>
      </c>
      <c r="AJ217" s="141" t="str">
        <f>IFERROR(IF(AND(AI216=Controles!$N$5,AI217=Controles!$N$5),(AJ216-(+AJ216*AE217)),IF(AND(AI216=Controles!$N$7,AI217=Controles!$N$5),(AJ215-(+AJ215*AE217)),IF(AI217=Controles!$N$7,AJ216,""))),"")</f>
        <v/>
      </c>
      <c r="AK217" s="141" t="str">
        <f>IFERROR(IF(AND(AI216=Controles!$N$7,AI217=Controles!$N$7),(AK216-(+AK216*AE217)),IF(AND(AI216=Controles!$N$5,AI217=Controles!$N$7),(AK215-(+AK215*AE217)),IF(AI217=Controles!$N$5,AK216,""))),"")</f>
        <v/>
      </c>
      <c r="AL217" s="181" t="str">
        <f t="shared" si="113"/>
        <v/>
      </c>
      <c r="AM217" s="181" t="str">
        <f t="shared" si="114"/>
        <v/>
      </c>
      <c r="AN217" s="182" t="str">
        <f t="shared" si="115"/>
        <v xml:space="preserve"> </v>
      </c>
      <c r="AO217" s="183" t="str">
        <f>IFERROR(VLOOKUP(AN217,'Matriz Calificación'!$C$54:$F$78,2,FALSE),"")</f>
        <v/>
      </c>
      <c r="AP217" s="184" t="str">
        <f>IFERROR(VLOOKUP(AO217,'Matriz Calificación'!$D$54:$I$78,4,FALSE)," ")</f>
        <v xml:space="preserve"> </v>
      </c>
      <c r="AQ217" s="247"/>
      <c r="AR217" s="247"/>
      <c r="AS217" s="263"/>
      <c r="AT217" s="268"/>
      <c r="AU217" s="69"/>
      <c r="AV217" s="168"/>
      <c r="AW217" s="70"/>
      <c r="AX217" s="70"/>
      <c r="AY217" s="69"/>
      <c r="AZ217" s="170"/>
      <c r="BA217" s="172"/>
      <c r="BB217" s="172"/>
      <c r="BC217" s="256"/>
      <c r="BD217" s="248"/>
      <c r="BE217" s="172"/>
      <c r="BF217" s="248"/>
    </row>
    <row r="218" spans="2:58" s="173" customFormat="1" ht="42" customHeight="1" x14ac:dyDescent="0.25">
      <c r="B218" s="249" t="s">
        <v>559</v>
      </c>
      <c r="C218" s="252" t="str">
        <f>+IFERROR(VLOOKUP(B218,INF!$A$2:$B$90,2,FALSE)," ")</f>
        <v>Verificar y realizar las actividades referentes al ingreso de dinero y pagos por la adquisición de bienes y servicios autorizados por las UAA.</v>
      </c>
      <c r="D218" s="255" t="s">
        <v>115</v>
      </c>
      <c r="E218" s="256" t="s">
        <v>677</v>
      </c>
      <c r="F218" s="257" t="s">
        <v>1335</v>
      </c>
      <c r="G218" s="255" t="s">
        <v>826</v>
      </c>
      <c r="H218" s="248" t="s">
        <v>1336</v>
      </c>
      <c r="I218" s="265" t="s">
        <v>1337</v>
      </c>
      <c r="J218" s="259" t="str">
        <f t="shared" ref="J218" si="116">IF(G218&lt;&gt;"",CONCATENATE("Posibilidad de ",G218," por"," ",H218," debido a"," ",I218),"")</f>
        <v xml:space="preserve">Posibilidad de Efecto dañoso sobre recursos públicos por Procesos disciplinarios en contra de los funcionarios de la entidad debido a Registro errado de ingresos en el SIF que genera inconsistencias en informes presupuestales y contables </v>
      </c>
      <c r="K218" s="185" t="s">
        <v>1338</v>
      </c>
      <c r="L218" s="260" t="s">
        <v>181</v>
      </c>
      <c r="M218" s="260" t="s">
        <v>188</v>
      </c>
      <c r="N218" s="260" t="s">
        <v>205</v>
      </c>
      <c r="O218" s="261">
        <v>240</v>
      </c>
      <c r="P218" s="263" t="str">
        <f>IF(O218="","",IF(O218&lt;=2,Probabilidad!$B$8,IF(O218&lt;=11.999,Probabilidad!$B$7,IF(O218&lt;=48,Probabilidad!$B$6,IF(O218&lt;=239.999,Probabilidad!$B$5,IF(O218&gt;=240,Probabilidad!$B$4,""))))))</f>
        <v>MUY ALTA</v>
      </c>
      <c r="Q218" s="260" t="s">
        <v>380</v>
      </c>
      <c r="R218" s="264">
        <f>IFERROR(VLOOKUP(P218,Probabilidad!$B$4:$C$8,2,FALSE),"")</f>
        <v>100</v>
      </c>
      <c r="S218" s="264">
        <f>IFERROR(VLOOKUP(Q218,Impacto!$B$4:$C$16,2,FALSE),"")</f>
        <v>100</v>
      </c>
      <c r="T218" s="264">
        <f t="shared" ref="T218" si="117">IFERROR(VALUE((R218&amp;""&amp;S218))," ")</f>
        <v>100100</v>
      </c>
      <c r="U218" s="269" t="str">
        <f>IFERROR(VLOOKUP(T218,'Matriz Calificación'!$C$54:$D$78,2,FALSE)," ")</f>
        <v>EXTREMA (P 100% , I 100%)</v>
      </c>
      <c r="V218" s="263" t="str">
        <f>IFERROR(VLOOKUP(T218,'Matriz Calificación'!$C$54:$F$78,3,FALSE)," ")</f>
        <v>EVITAR O REDUCIR</v>
      </c>
      <c r="W218" s="152" t="s">
        <v>731</v>
      </c>
      <c r="X218" s="168" t="s">
        <v>1341</v>
      </c>
      <c r="Y218" s="168" t="s">
        <v>1342</v>
      </c>
      <c r="Z218" s="168" t="s">
        <v>1341</v>
      </c>
      <c r="AA218" s="169" t="s">
        <v>427</v>
      </c>
      <c r="AB218" s="178">
        <f>IF(AA218=Controles!$D$5,Controles!$E$5,IF(AA218=Controles!$D$6,Controles!$E$6,IF(AA218=Controles!$D$7,Controles!$E$7," ")))</f>
        <v>0.25</v>
      </c>
      <c r="AC218" s="169" t="s">
        <v>460</v>
      </c>
      <c r="AD218" s="68">
        <f>IF(AC218=Controles!$D$8,Controles!$E$8,IF(AC218=Controles!$D$9,Controles!$E$9," "))</f>
        <v>0.15</v>
      </c>
      <c r="AE218" s="68">
        <f t="shared" si="110"/>
        <v>0.4</v>
      </c>
      <c r="AF218" s="169" t="s">
        <v>466</v>
      </c>
      <c r="AG218" s="169" t="s">
        <v>469</v>
      </c>
      <c r="AH218" s="169" t="s">
        <v>489</v>
      </c>
      <c r="AI218" s="100" t="str">
        <f>+IF(AA218=Controles!$D$5,Controles!$N$5,IF(AA218=Controles!$D$6,Controles!$N$6,IF(AA218=Controles!$D$7,Controles!$N$7," ")))</f>
        <v>Probabilidad</v>
      </c>
      <c r="AJ218" s="141">
        <f>IFERROR(IF(AI218=Controles!$N$5,(($R$218-($R$218*AE218))),IF(AI218=Controles!$N$7,$R$218,""))," ")</f>
        <v>60</v>
      </c>
      <c r="AK218" s="141">
        <f>IFERROR(IF(AI218=Controles!$N$7,(($S$218-($S$218*AE218))),IF(AI218=Controles!$N$5,$S$218,""))," ")</f>
        <v>100</v>
      </c>
      <c r="AL218" s="181" t="str">
        <f>IFERROR(IF(AJ218="","",IF(AJ218&lt;=20,"20",IF(AJ218&lt;=40,"40",IF(AJ218&lt;=60,"60",IF(AJ218&lt;=80,"80","100"))))),"")</f>
        <v>60</v>
      </c>
      <c r="AM218" s="181" t="str">
        <f>IFERROR(IF(AK218="","",IF(AK218&lt;=20,"20",IF(AK218&lt;=40,"40",IF(AK218&lt;=60,"60",IF(AK218&lt;=80,"80","100"))))),"")</f>
        <v>100</v>
      </c>
      <c r="AN218" s="182">
        <f>IFERROR(VALUE((AL218&amp;""&amp;AM218))," ")</f>
        <v>60100</v>
      </c>
      <c r="AO218" s="183" t="str">
        <f>IFERROR(VLOOKUP(AN218,'Matriz Calificación'!$C$54:$F$78,2,FALSE),"")</f>
        <v>EXTREMA (P 60% , I 100%)</v>
      </c>
      <c r="AP218" s="184" t="str">
        <f>IFERROR(VLOOKUP(AO218,'Matriz Calificación'!$D$54:$I$78,4,FALSE)," ")</f>
        <v>EVITAR O REDUCIR</v>
      </c>
      <c r="AQ218" s="245" cm="1">
        <f t="array" ref="AQ218">INDEX(AN218:AN226,COUNT(AN218:AN226))</f>
        <v>60100</v>
      </c>
      <c r="AR218" s="245" t="str">
        <f>IFERROR(VLOOKUP(AQ218,'Matriz Calificación'!$C$54:$F$78,2,FALSE),"")</f>
        <v>EXTREMA (P 60% , I 100%)</v>
      </c>
      <c r="AS218" s="263" t="str">
        <f>IFERROR(VLOOKUP(AR218,'Matriz Calificación'!$D$54:$I$78,4,FALSE)," ")</f>
        <v>EVITAR O REDUCIR</v>
      </c>
      <c r="AT218" s="268" t="str">
        <f>IFERROR(VLOOKUP(AR218,'Matriz Calificación'!$D$54:$I$78,5,FALSE)," ")</f>
        <v>Acciones encaminadas a mitigar, reducir, transferir, reemplazar, rediseñar o eliminar la actividad que origina el riesgo.
Requiere plan de acción</v>
      </c>
      <c r="AU218" s="69" t="s">
        <v>1343</v>
      </c>
      <c r="AV218" s="170" t="s">
        <v>988</v>
      </c>
      <c r="AW218" s="170" t="s">
        <v>1212</v>
      </c>
      <c r="AX218" s="170" t="s">
        <v>1213</v>
      </c>
      <c r="AY218" s="69"/>
      <c r="AZ218" s="170"/>
      <c r="BA218" s="172"/>
      <c r="BB218" s="172"/>
      <c r="BC218" s="256"/>
      <c r="BD218" s="248"/>
      <c r="BE218" s="172"/>
      <c r="BF218" s="248"/>
    </row>
    <row r="219" spans="2:58" s="173" customFormat="1" ht="42" customHeight="1" x14ac:dyDescent="0.25">
      <c r="B219" s="250"/>
      <c r="C219" s="253"/>
      <c r="D219" s="255"/>
      <c r="E219" s="256"/>
      <c r="F219" s="258"/>
      <c r="G219" s="255"/>
      <c r="H219" s="248"/>
      <c r="I219" s="266"/>
      <c r="J219" s="259"/>
      <c r="K219" s="185" t="s">
        <v>1339</v>
      </c>
      <c r="L219" s="260"/>
      <c r="M219" s="260"/>
      <c r="N219" s="260"/>
      <c r="O219" s="261"/>
      <c r="P219" s="263"/>
      <c r="Q219" s="260"/>
      <c r="R219" s="264"/>
      <c r="S219" s="264"/>
      <c r="T219" s="264"/>
      <c r="U219" s="269"/>
      <c r="V219" s="263"/>
      <c r="W219" s="152"/>
      <c r="X219" s="168"/>
      <c r="Y219" s="168"/>
      <c r="Z219" s="168"/>
      <c r="AA219" s="169"/>
      <c r="AB219" s="178" t="str">
        <f>IF(AA219=Controles!$D$5,Controles!$E$5,IF(AA219=Controles!$D$6,Controles!$E$6,IF(AA219=Controles!$D$7,Controles!$E$7," ")))</f>
        <v xml:space="preserve"> </v>
      </c>
      <c r="AC219" s="169"/>
      <c r="AD219" s="68" t="str">
        <f>IF(AC219=Controles!$D$8,Controles!$E$8,IF(AC219=Controles!$D$9,Controles!$E$9," "))</f>
        <v xml:space="preserve"> </v>
      </c>
      <c r="AE219" s="68" t="str">
        <f t="shared" si="110"/>
        <v/>
      </c>
      <c r="AF219" s="169"/>
      <c r="AG219" s="169"/>
      <c r="AH219" s="169"/>
      <c r="AI219" s="100" t="str">
        <f>+IF(AA219=Controles!$D$5,Controles!$N$5,IF(AA219=Controles!$D$6,Controles!$N$6,IF(AA219=Controles!$D$7,Controles!$N$7," ")))</f>
        <v xml:space="preserve"> </v>
      </c>
      <c r="AJ219" s="141" t="str">
        <f>IFERROR(IF(AND(AI218=Controles!$N$5,AI219=Controles!$N$5),(AJ218-(+AJ218*AE219)),IF(AI219=Controles!$N$5,(R218-(+R218*AE219)),IF(AI219=Controles!$N$7,AJ218,""))),"")</f>
        <v/>
      </c>
      <c r="AK219" s="141" t="str">
        <f>IFERROR(IF(AND(AI218=Controles!$N$7,AI219=Controles!$N$7),(AK218-(+AK218*AE219)),IF(AI219=Controles!$N$7,($S$218-(+$S$218*AE219)),IF(AI219=Controles!$N$5,AK218,""))),"")</f>
        <v/>
      </c>
      <c r="AL219" s="181" t="str">
        <f t="shared" ref="AL219:AL226" si="118">IFERROR(IF(AJ219="","",IF(AJ219&lt;=20,"20",IF(AJ219&lt;=40,"40",IF(AJ219&lt;=60,"60",IF(AJ219&lt;=80,"80","100"))))),"")</f>
        <v/>
      </c>
      <c r="AM219" s="181" t="str">
        <f t="shared" ref="AM219:AM226" si="119">IFERROR(IF(AK219="","",IF(AK219&lt;=20,"20",IF(AK219&lt;=40,"40",IF(AK219&lt;=60,"60",IF(AK219&lt;=80,"80","100"))))),"")</f>
        <v/>
      </c>
      <c r="AN219" s="182" t="str">
        <f t="shared" ref="AN219:AN226" si="120">IFERROR(VALUE((AL219&amp;""&amp;AM219))," ")</f>
        <v xml:space="preserve"> </v>
      </c>
      <c r="AO219" s="183" t="str">
        <f>IFERROR(VLOOKUP(AN219,'Matriz Calificación'!$C$54:$F$78,2,FALSE),"")</f>
        <v/>
      </c>
      <c r="AP219" s="184" t="str">
        <f>IFERROR(VLOOKUP(AO219,'Matriz Calificación'!$D$54:$I$78,4,FALSE)," ")</f>
        <v xml:space="preserve"> </v>
      </c>
      <c r="AQ219" s="246"/>
      <c r="AR219" s="246"/>
      <c r="AS219" s="263"/>
      <c r="AT219" s="268"/>
      <c r="AU219" s="69"/>
      <c r="AV219" s="170"/>
      <c r="AW219" s="170"/>
      <c r="AX219" s="170"/>
      <c r="AY219" s="69"/>
      <c r="AZ219" s="170"/>
      <c r="BA219" s="172"/>
      <c r="BB219" s="172"/>
      <c r="BC219" s="256"/>
      <c r="BD219" s="248"/>
      <c r="BE219" s="172"/>
      <c r="BF219" s="248"/>
    </row>
    <row r="220" spans="2:58" s="173" customFormat="1" ht="42" customHeight="1" x14ac:dyDescent="0.25">
      <c r="B220" s="250"/>
      <c r="C220" s="253"/>
      <c r="D220" s="255"/>
      <c r="E220" s="256"/>
      <c r="F220" s="258"/>
      <c r="G220" s="255"/>
      <c r="H220" s="248"/>
      <c r="I220" s="266"/>
      <c r="J220" s="259"/>
      <c r="K220" s="185" t="s">
        <v>1340</v>
      </c>
      <c r="L220" s="260"/>
      <c r="M220" s="260"/>
      <c r="N220" s="260"/>
      <c r="O220" s="261"/>
      <c r="P220" s="263"/>
      <c r="Q220" s="260"/>
      <c r="R220" s="264"/>
      <c r="S220" s="264"/>
      <c r="T220" s="264"/>
      <c r="U220" s="269"/>
      <c r="V220" s="263"/>
      <c r="W220" s="152"/>
      <c r="X220" s="168"/>
      <c r="Y220" s="168"/>
      <c r="Z220" s="168"/>
      <c r="AA220" s="169"/>
      <c r="AB220" s="178" t="str">
        <f>IF(AA220=Controles!$D$5,Controles!$E$5,IF(AA220=Controles!$D$6,Controles!$E$6,IF(AA220=Controles!$D$7,Controles!$E$7," ")))</f>
        <v xml:space="preserve"> </v>
      </c>
      <c r="AC220" s="169"/>
      <c r="AD220" s="68" t="str">
        <f>IF(AC220=Controles!$D$8,Controles!$E$8,IF(AC220=Controles!$D$9,Controles!$E$9," "))</f>
        <v xml:space="preserve"> </v>
      </c>
      <c r="AE220" s="68" t="str">
        <f t="shared" si="110"/>
        <v/>
      </c>
      <c r="AF220" s="169"/>
      <c r="AG220" s="169"/>
      <c r="AH220" s="169"/>
      <c r="AI220" s="100" t="str">
        <f>+IF(AA220=Controles!$D$5,Controles!$N$5,IF(AA220=Controles!$D$6,Controles!$N$6,IF(AA220=Controles!$D$7,Controles!$N$7," ")))</f>
        <v xml:space="preserve"> </v>
      </c>
      <c r="AJ220" s="141" t="str">
        <f>IFERROR(IF(AND(AI219=Controles!$N$5,AI220=Controles!$N$5),(AJ219-(+AJ219*AE220)),IF(AND(AI219=Controles!$N$7,AI220=Controles!$N$5),(AJ218-(+AJ218*AE220)),IF(AI220=Controles!$N$7,AJ219,""))),"")</f>
        <v/>
      </c>
      <c r="AK220" s="141" t="str">
        <f>IFERROR(IF(AND(AI219=Controles!$N$7,AI220=Controles!$N$7),(AK219-(+AK219*AE220)),IF(AND(AI219=Controles!$N$5,AI220=Controles!$N$7),(AK218-(+AK218*AE220)),IF(AI220=Controles!$N$5,AK219,""))),"")</f>
        <v/>
      </c>
      <c r="AL220" s="181" t="str">
        <f t="shared" si="118"/>
        <v/>
      </c>
      <c r="AM220" s="181" t="str">
        <f t="shared" si="119"/>
        <v/>
      </c>
      <c r="AN220" s="182" t="str">
        <f t="shared" si="120"/>
        <v xml:space="preserve"> </v>
      </c>
      <c r="AO220" s="183" t="str">
        <f>IFERROR(VLOOKUP(AN220,'Matriz Calificación'!$C$54:$F$78,2,FALSE),"")</f>
        <v/>
      </c>
      <c r="AP220" s="184" t="str">
        <f>IFERROR(VLOOKUP(AO220,'Matriz Calificación'!$D$54:$I$78,4,FALSE)," ")</f>
        <v xml:space="preserve"> </v>
      </c>
      <c r="AQ220" s="246"/>
      <c r="AR220" s="246"/>
      <c r="AS220" s="263"/>
      <c r="AT220" s="268"/>
      <c r="AU220" s="69"/>
      <c r="AV220" s="170"/>
      <c r="AW220" s="170"/>
      <c r="AX220" s="170"/>
      <c r="AY220" s="69"/>
      <c r="AZ220" s="170"/>
      <c r="BA220" s="172"/>
      <c r="BB220" s="172"/>
      <c r="BC220" s="256"/>
      <c r="BD220" s="248"/>
      <c r="BE220" s="172"/>
      <c r="BF220" s="248"/>
    </row>
    <row r="221" spans="2:58" s="173" customFormat="1" ht="21" customHeight="1" x14ac:dyDescent="0.25">
      <c r="B221" s="250"/>
      <c r="C221" s="253"/>
      <c r="D221" s="255"/>
      <c r="E221" s="256"/>
      <c r="F221" s="258"/>
      <c r="G221" s="255"/>
      <c r="H221" s="248"/>
      <c r="I221" s="266"/>
      <c r="J221" s="259"/>
      <c r="K221" s="185"/>
      <c r="L221" s="260"/>
      <c r="M221" s="260"/>
      <c r="N221" s="260"/>
      <c r="O221" s="261"/>
      <c r="P221" s="263"/>
      <c r="Q221" s="260"/>
      <c r="R221" s="264"/>
      <c r="S221" s="264"/>
      <c r="T221" s="264"/>
      <c r="U221" s="269"/>
      <c r="V221" s="263"/>
      <c r="W221" s="152"/>
      <c r="X221" s="168"/>
      <c r="Y221" s="168"/>
      <c r="Z221" s="168"/>
      <c r="AA221" s="169"/>
      <c r="AB221" s="178" t="str">
        <f>IF(AA221=Controles!$D$5,Controles!$E$5,IF(AA221=Controles!$D$6,Controles!$E$6,IF(AA221=Controles!$D$7,Controles!$E$7," ")))</f>
        <v xml:space="preserve"> </v>
      </c>
      <c r="AC221" s="169"/>
      <c r="AD221" s="68" t="str">
        <f>IF(AC221=Controles!$D$8,Controles!$E$8,IF(AC221=Controles!$D$9,Controles!$E$9," "))</f>
        <v xml:space="preserve"> </v>
      </c>
      <c r="AE221" s="68" t="str">
        <f t="shared" si="110"/>
        <v/>
      </c>
      <c r="AF221" s="169"/>
      <c r="AG221" s="169"/>
      <c r="AH221" s="169"/>
      <c r="AI221" s="100" t="str">
        <f>+IF(AA221=Controles!$D$5,Controles!$N$5,IF(AA221=Controles!$D$6,Controles!$N$6,IF(AA221=Controles!$D$7,Controles!$N$7," ")))</f>
        <v xml:space="preserve"> </v>
      </c>
      <c r="AJ221" s="141" t="str">
        <f>IFERROR(IF(AND(AI220=Controles!$N$5,AI221=Controles!$N$5),(AJ220-(+AJ220*AE221)),IF(AND(AI220=Controles!$N$7,AI221=Controles!$N$5),(AJ219-(+AJ219*AE221)),IF(AI221=Controles!$N$7,AJ220,""))),"")</f>
        <v/>
      </c>
      <c r="AK221" s="141" t="str">
        <f>IFERROR(IF(AND(AI220=Controles!$N$7,AI221=Controles!$N$7),(AK220-(+AK220*AE221)),IF(AND(AI220=Controles!$N$5,AI221=Controles!$N$7),(AK219-(+AK219*AE221)),IF(AI221=Controles!$N$5,AK220,""))),"")</f>
        <v/>
      </c>
      <c r="AL221" s="181" t="str">
        <f t="shared" si="118"/>
        <v/>
      </c>
      <c r="AM221" s="181" t="str">
        <f t="shared" si="119"/>
        <v/>
      </c>
      <c r="AN221" s="182" t="str">
        <f t="shared" si="120"/>
        <v xml:space="preserve"> </v>
      </c>
      <c r="AO221" s="183" t="str">
        <f>IFERROR(VLOOKUP(AN221,'Matriz Calificación'!$C$54:$F$78,2,FALSE),"")</f>
        <v/>
      </c>
      <c r="AP221" s="184" t="str">
        <f>IFERROR(VLOOKUP(AO221,'Matriz Calificación'!$D$54:$I$78,4,FALSE)," ")</f>
        <v xml:space="preserve"> </v>
      </c>
      <c r="AQ221" s="246"/>
      <c r="AR221" s="246"/>
      <c r="AS221" s="263"/>
      <c r="AT221" s="268"/>
      <c r="AU221" s="69"/>
      <c r="AV221" s="170"/>
      <c r="AW221" s="170"/>
      <c r="AX221" s="170"/>
      <c r="AY221" s="69"/>
      <c r="AZ221" s="170"/>
      <c r="BA221" s="172"/>
      <c r="BB221" s="172"/>
      <c r="BC221" s="256"/>
      <c r="BD221" s="248"/>
      <c r="BE221" s="172"/>
      <c r="BF221" s="248"/>
    </row>
    <row r="222" spans="2:58" s="173" customFormat="1" ht="21" customHeight="1" x14ac:dyDescent="0.25">
      <c r="B222" s="250"/>
      <c r="C222" s="253"/>
      <c r="D222" s="255"/>
      <c r="E222" s="256"/>
      <c r="F222" s="258"/>
      <c r="G222" s="255"/>
      <c r="H222" s="248"/>
      <c r="I222" s="266"/>
      <c r="J222" s="259"/>
      <c r="K222" s="185"/>
      <c r="L222" s="260"/>
      <c r="M222" s="260"/>
      <c r="N222" s="260"/>
      <c r="O222" s="261"/>
      <c r="P222" s="263"/>
      <c r="Q222" s="260"/>
      <c r="R222" s="264"/>
      <c r="S222" s="264"/>
      <c r="T222" s="264"/>
      <c r="U222" s="269"/>
      <c r="V222" s="263"/>
      <c r="W222" s="152"/>
      <c r="X222" s="168"/>
      <c r="Y222" s="168"/>
      <c r="Z222" s="168"/>
      <c r="AA222" s="169"/>
      <c r="AB222" s="178" t="str">
        <f>IF(AA222=Controles!$D$5,Controles!$E$5,IF(AA222=Controles!$D$6,Controles!$E$6,IF(AA222=Controles!$D$7,Controles!$E$7," ")))</f>
        <v xml:space="preserve"> </v>
      </c>
      <c r="AC222" s="169"/>
      <c r="AD222" s="68" t="str">
        <f>IF(AC222=Controles!$D$8,Controles!$E$8,IF(AC222=Controles!$D$9,Controles!$E$9," "))</f>
        <v xml:space="preserve"> </v>
      </c>
      <c r="AE222" s="68" t="str">
        <f t="shared" si="110"/>
        <v/>
      </c>
      <c r="AF222" s="169"/>
      <c r="AG222" s="169"/>
      <c r="AH222" s="169"/>
      <c r="AI222" s="100" t="str">
        <f>+IF(AA222=Controles!$D$5,Controles!$N$5,IF(AA222=Controles!$D$6,Controles!$N$6,IF(AA222=Controles!$D$7,Controles!$N$7," ")))</f>
        <v xml:space="preserve"> </v>
      </c>
      <c r="AJ222" s="141" t="str">
        <f>IFERROR(IF(AND(AI221=Controles!$N$5,AI222=Controles!$N$5),(AJ221-(+AJ221*AE222)),IF(AND(AI221=Controles!$N$7,AI222=Controles!$N$5),(AJ220-(+AJ220*AE222)),IF(AI222=Controles!$N$7,AJ221,""))),"")</f>
        <v/>
      </c>
      <c r="AK222" s="141" t="str">
        <f>IFERROR(IF(AND(AI221=Controles!$N$7,AI222=Controles!$N$7),(AK221-(+AK221*AE222)),IF(AND(AI221=Controles!$N$5,AI222=Controles!$N$7),(AK220-(+AK220*AE222)),IF(AI222=Controles!$N$5,AK221,""))),"")</f>
        <v/>
      </c>
      <c r="AL222" s="181" t="str">
        <f t="shared" si="118"/>
        <v/>
      </c>
      <c r="AM222" s="181" t="str">
        <f t="shared" si="119"/>
        <v/>
      </c>
      <c r="AN222" s="182" t="str">
        <f t="shared" si="120"/>
        <v xml:space="preserve"> </v>
      </c>
      <c r="AO222" s="183" t="str">
        <f>IFERROR(VLOOKUP(AN222,'Matriz Calificación'!$C$54:$F$78,2,FALSE),"")</f>
        <v/>
      </c>
      <c r="AP222" s="184" t="str">
        <f>IFERROR(VLOOKUP(AO222,'Matriz Calificación'!$D$54:$I$78,4,FALSE)," ")</f>
        <v xml:space="preserve"> </v>
      </c>
      <c r="AQ222" s="246"/>
      <c r="AR222" s="246"/>
      <c r="AS222" s="263"/>
      <c r="AT222" s="268"/>
      <c r="AU222" s="69"/>
      <c r="AV222" s="170"/>
      <c r="AW222" s="170"/>
      <c r="AX222" s="170"/>
      <c r="AY222" s="69"/>
      <c r="AZ222" s="170"/>
      <c r="BA222" s="172"/>
      <c r="BB222" s="172"/>
      <c r="BC222" s="256"/>
      <c r="BD222" s="248"/>
      <c r="BE222" s="172"/>
      <c r="BF222" s="248"/>
    </row>
    <row r="223" spans="2:58" s="173" customFormat="1" ht="21" customHeight="1" x14ac:dyDescent="0.25">
      <c r="B223" s="250"/>
      <c r="C223" s="253"/>
      <c r="D223" s="255"/>
      <c r="E223" s="256"/>
      <c r="F223" s="258"/>
      <c r="G223" s="255"/>
      <c r="H223" s="248"/>
      <c r="I223" s="266"/>
      <c r="J223" s="259"/>
      <c r="K223" s="185"/>
      <c r="L223" s="260"/>
      <c r="M223" s="260"/>
      <c r="N223" s="260"/>
      <c r="O223" s="261"/>
      <c r="P223" s="263"/>
      <c r="Q223" s="260"/>
      <c r="R223" s="264"/>
      <c r="S223" s="264"/>
      <c r="T223" s="264"/>
      <c r="U223" s="269"/>
      <c r="V223" s="263"/>
      <c r="W223" s="152"/>
      <c r="X223" s="168"/>
      <c r="Y223" s="168"/>
      <c r="Z223" s="168"/>
      <c r="AA223" s="169"/>
      <c r="AB223" s="178" t="str">
        <f>IF(AA223=Controles!$D$5,Controles!$E$5,IF(AA223=Controles!$D$6,Controles!$E$6,IF(AA223=Controles!$D$7,Controles!$E$7," ")))</f>
        <v xml:space="preserve"> </v>
      </c>
      <c r="AC223" s="169"/>
      <c r="AD223" s="68" t="str">
        <f>IF(AC223=Controles!$D$8,Controles!$E$8,IF(AC223=Controles!$D$9,Controles!$E$9," "))</f>
        <v xml:space="preserve"> </v>
      </c>
      <c r="AE223" s="68" t="str">
        <f t="shared" si="110"/>
        <v/>
      </c>
      <c r="AF223" s="169"/>
      <c r="AG223" s="169"/>
      <c r="AH223" s="169"/>
      <c r="AI223" s="100" t="str">
        <f>+IF(AA223=Controles!$D$5,Controles!$N$5,IF(AA223=Controles!$D$6,Controles!$N$6,IF(AA223=Controles!$D$7,Controles!$N$7," ")))</f>
        <v xml:space="preserve"> </v>
      </c>
      <c r="AJ223" s="141" t="str">
        <f>IFERROR(IF(AND(AI222=Controles!$N$5,AI223=Controles!$N$5),(AJ222-(+AJ222*AE223)),IF(AND(AI222=Controles!$N$7,AI223=Controles!$N$5),(AJ221-(+AJ221*AE223)),IF(AI223=Controles!$N$7,AJ222,""))),"")</f>
        <v/>
      </c>
      <c r="AK223" s="141" t="str">
        <f>IFERROR(IF(AND(AI222=Controles!$N$7,AI223=Controles!$N$7),(AK222-(+AK222*AE223)),IF(AND(AI222=Controles!$N$5,AI223=Controles!$N$7),(AK221-(+AK221*AE223)),IF(AI223=Controles!$N$5,AK222,""))),"")</f>
        <v/>
      </c>
      <c r="AL223" s="181" t="str">
        <f t="shared" si="118"/>
        <v/>
      </c>
      <c r="AM223" s="181" t="str">
        <f t="shared" si="119"/>
        <v/>
      </c>
      <c r="AN223" s="182" t="str">
        <f t="shared" si="120"/>
        <v xml:space="preserve"> </v>
      </c>
      <c r="AO223" s="183" t="str">
        <f>IFERROR(VLOOKUP(AN223,'Matriz Calificación'!$C$54:$F$78,2,FALSE),"")</f>
        <v/>
      </c>
      <c r="AP223" s="184" t="str">
        <f>IFERROR(VLOOKUP(AO223,'Matriz Calificación'!$D$54:$I$78,4,FALSE)," ")</f>
        <v xml:space="preserve"> </v>
      </c>
      <c r="AQ223" s="246"/>
      <c r="AR223" s="246"/>
      <c r="AS223" s="263"/>
      <c r="AT223" s="268"/>
      <c r="AU223" s="69"/>
      <c r="AV223" s="170"/>
      <c r="AW223" s="170"/>
      <c r="AX223" s="170"/>
      <c r="AY223" s="69"/>
      <c r="AZ223" s="170"/>
      <c r="BA223" s="172"/>
      <c r="BB223" s="172"/>
      <c r="BC223" s="256"/>
      <c r="BD223" s="248"/>
      <c r="BE223" s="172"/>
      <c r="BF223" s="248"/>
    </row>
    <row r="224" spans="2:58" s="173" customFormat="1" ht="21" customHeight="1" x14ac:dyDescent="0.25">
      <c r="B224" s="250"/>
      <c r="C224" s="253"/>
      <c r="D224" s="255"/>
      <c r="E224" s="256"/>
      <c r="F224" s="258"/>
      <c r="G224" s="255"/>
      <c r="H224" s="248"/>
      <c r="I224" s="266"/>
      <c r="J224" s="259"/>
      <c r="K224" s="185"/>
      <c r="L224" s="260"/>
      <c r="M224" s="260"/>
      <c r="N224" s="260"/>
      <c r="O224" s="261"/>
      <c r="P224" s="263"/>
      <c r="Q224" s="260"/>
      <c r="R224" s="264"/>
      <c r="S224" s="264"/>
      <c r="T224" s="264"/>
      <c r="U224" s="269"/>
      <c r="V224" s="263"/>
      <c r="W224" s="152"/>
      <c r="X224" s="168"/>
      <c r="Y224" s="168"/>
      <c r="Z224" s="168"/>
      <c r="AA224" s="169"/>
      <c r="AB224" s="178" t="str">
        <f>IF(AA224=Controles!$D$5,Controles!$E$5,IF(AA224=Controles!$D$6,Controles!$E$6,IF(AA224=Controles!$D$7,Controles!$E$7," ")))</f>
        <v xml:space="preserve"> </v>
      </c>
      <c r="AC224" s="169"/>
      <c r="AD224" s="68" t="str">
        <f>IF(AC224=Controles!$D$8,Controles!$E$8,IF(AC224=Controles!$D$9,Controles!$E$9," "))</f>
        <v xml:space="preserve"> </v>
      </c>
      <c r="AE224" s="68" t="str">
        <f t="shared" si="110"/>
        <v/>
      </c>
      <c r="AF224" s="169"/>
      <c r="AG224" s="169"/>
      <c r="AH224" s="169"/>
      <c r="AI224" s="100" t="str">
        <f>+IF(AA224=Controles!$D$5,Controles!$N$5,IF(AA224=Controles!$D$6,Controles!$N$6,IF(AA224=Controles!$D$7,Controles!$N$7," ")))</f>
        <v xml:space="preserve"> </v>
      </c>
      <c r="AJ224" s="141" t="str">
        <f>IFERROR(IF(AND(AI223=Controles!$N$5,AI224=Controles!$N$5),(AJ223-(+AJ223*AE224)),IF(AND(AI223=Controles!$N$7,AI224=Controles!$N$5),(AJ222-(+AJ222*AE224)),IF(AI224=Controles!$N$7,AJ223,""))),"")</f>
        <v/>
      </c>
      <c r="AK224" s="141" t="str">
        <f>IFERROR(IF(AND(AI223=Controles!$N$7,AI224=Controles!$N$7),(AK223-(+AK223*AE224)),IF(AND(AI223=Controles!$N$5,AI224=Controles!$N$7),(AK222-(+AK222*AE224)),IF(AI224=Controles!$N$5,AK223,""))),"")</f>
        <v/>
      </c>
      <c r="AL224" s="181" t="str">
        <f t="shared" si="118"/>
        <v/>
      </c>
      <c r="AM224" s="181" t="str">
        <f t="shared" si="119"/>
        <v/>
      </c>
      <c r="AN224" s="182" t="str">
        <f t="shared" si="120"/>
        <v xml:space="preserve"> </v>
      </c>
      <c r="AO224" s="183" t="str">
        <f>IFERROR(VLOOKUP(AN224,'Matriz Calificación'!$C$54:$F$78,2,FALSE),"")</f>
        <v/>
      </c>
      <c r="AP224" s="184" t="str">
        <f>IFERROR(VLOOKUP(AO224,'Matriz Calificación'!$D$54:$I$78,4,FALSE)," ")</f>
        <v xml:space="preserve"> </v>
      </c>
      <c r="AQ224" s="246"/>
      <c r="AR224" s="246"/>
      <c r="AS224" s="263"/>
      <c r="AT224" s="268"/>
      <c r="AU224" s="69"/>
      <c r="AV224" s="168"/>
      <c r="AW224" s="171"/>
      <c r="AX224" s="171"/>
      <c r="AY224" s="69"/>
      <c r="AZ224" s="170"/>
      <c r="BA224" s="172"/>
      <c r="BB224" s="172"/>
      <c r="BC224" s="256"/>
      <c r="BD224" s="248"/>
      <c r="BE224" s="172"/>
      <c r="BF224" s="248"/>
    </row>
    <row r="225" spans="2:58" s="173" customFormat="1" ht="21" customHeight="1" x14ac:dyDescent="0.25">
      <c r="B225" s="250"/>
      <c r="C225" s="253"/>
      <c r="D225" s="255"/>
      <c r="E225" s="256"/>
      <c r="F225" s="258"/>
      <c r="G225" s="255"/>
      <c r="H225" s="248"/>
      <c r="I225" s="266"/>
      <c r="J225" s="259"/>
      <c r="K225" s="185"/>
      <c r="L225" s="260"/>
      <c r="M225" s="260"/>
      <c r="N225" s="260"/>
      <c r="O225" s="261"/>
      <c r="P225" s="263"/>
      <c r="Q225" s="260"/>
      <c r="R225" s="264"/>
      <c r="S225" s="264"/>
      <c r="T225" s="264"/>
      <c r="U225" s="269"/>
      <c r="V225" s="263"/>
      <c r="W225" s="152"/>
      <c r="X225" s="168"/>
      <c r="Y225" s="168"/>
      <c r="Z225" s="168"/>
      <c r="AA225" s="169"/>
      <c r="AB225" s="178" t="str">
        <f>IF(AA225=Controles!$D$5,Controles!$E$5,IF(AA225=Controles!$D$6,Controles!$E$6,IF(AA225=Controles!$D$7,Controles!$E$7," ")))</f>
        <v xml:space="preserve"> </v>
      </c>
      <c r="AC225" s="169"/>
      <c r="AD225" s="68" t="str">
        <f>IF(AC225=Controles!$D$8,Controles!$E$8,IF(AC225=Controles!$D$9,Controles!$E$9," "))</f>
        <v xml:space="preserve"> </v>
      </c>
      <c r="AE225" s="68" t="str">
        <f t="shared" si="110"/>
        <v/>
      </c>
      <c r="AF225" s="169"/>
      <c r="AG225" s="169"/>
      <c r="AH225" s="169"/>
      <c r="AI225" s="100" t="str">
        <f>+IF(AA225=Controles!$D$5,Controles!$N$5,IF(AA225=Controles!$D$6,Controles!$N$6,IF(AA225=Controles!$D$7,Controles!$N$7," ")))</f>
        <v xml:space="preserve"> </v>
      </c>
      <c r="AJ225" s="141" t="str">
        <f>IFERROR(IF(AND(AI224=Controles!$N$5,AI225=Controles!$N$5),(AJ224-(+AJ224*AE225)),IF(AND(AI224=Controles!$N$7,AI225=Controles!$N$5),(AJ223-(+AJ223*AE225)),IF(AI225=Controles!$N$7,AJ224,""))),"")</f>
        <v/>
      </c>
      <c r="AK225" s="141" t="str">
        <f>IFERROR(IF(AND(AI224=Controles!$N$7,AI225=Controles!$N$7),(AK224-(+AK224*AE225)),IF(AND(AI224=Controles!$N$5,AI225=Controles!$N$7),(AK223-(+AK223*AE225)),IF(AI225=Controles!$N$5,AK224,""))),"")</f>
        <v/>
      </c>
      <c r="AL225" s="181" t="str">
        <f t="shared" si="118"/>
        <v/>
      </c>
      <c r="AM225" s="181" t="str">
        <f t="shared" si="119"/>
        <v/>
      </c>
      <c r="AN225" s="182" t="str">
        <f t="shared" si="120"/>
        <v xml:space="preserve"> </v>
      </c>
      <c r="AO225" s="183" t="str">
        <f>IFERROR(VLOOKUP(AN225,'Matriz Calificación'!$C$54:$F$78,2,FALSE),"")</f>
        <v/>
      </c>
      <c r="AP225" s="184" t="str">
        <f>IFERROR(VLOOKUP(AO225,'Matriz Calificación'!$D$54:$I$78,4,FALSE)," ")</f>
        <v xml:space="preserve"> </v>
      </c>
      <c r="AQ225" s="246"/>
      <c r="AR225" s="246"/>
      <c r="AS225" s="263"/>
      <c r="AT225" s="268"/>
      <c r="AU225" s="69"/>
      <c r="AV225" s="168"/>
      <c r="AW225" s="171"/>
      <c r="AX225" s="171"/>
      <c r="AY225" s="69"/>
      <c r="AZ225" s="170"/>
      <c r="BA225" s="172"/>
      <c r="BB225" s="172"/>
      <c r="BC225" s="256"/>
      <c r="BD225" s="248"/>
      <c r="BE225" s="172"/>
      <c r="BF225" s="248"/>
    </row>
    <row r="226" spans="2:58" s="173" customFormat="1" ht="21" customHeight="1" x14ac:dyDescent="0.25">
      <c r="B226" s="251"/>
      <c r="C226" s="254"/>
      <c r="D226" s="255"/>
      <c r="E226" s="256"/>
      <c r="F226" s="258"/>
      <c r="G226" s="255"/>
      <c r="H226" s="248"/>
      <c r="I226" s="267"/>
      <c r="J226" s="259"/>
      <c r="K226" s="185"/>
      <c r="L226" s="260"/>
      <c r="M226" s="260"/>
      <c r="N226" s="260"/>
      <c r="O226" s="262"/>
      <c r="P226" s="263"/>
      <c r="Q226" s="260"/>
      <c r="R226" s="264"/>
      <c r="S226" s="264"/>
      <c r="T226" s="264"/>
      <c r="U226" s="269"/>
      <c r="V226" s="263"/>
      <c r="W226" s="152"/>
      <c r="X226" s="168"/>
      <c r="Y226" s="168"/>
      <c r="Z226" s="168"/>
      <c r="AA226" s="169"/>
      <c r="AB226" s="178" t="str">
        <f>IF(AA226=Controles!$D$5,Controles!$E$5,IF(AA226=Controles!$D$6,Controles!$E$6,IF(AA226=Controles!$D$7,Controles!$E$7," ")))</f>
        <v xml:space="preserve"> </v>
      </c>
      <c r="AC226" s="169"/>
      <c r="AD226" s="68" t="str">
        <f>IF(AC226=Controles!$D$8,Controles!$E$8,IF(AC226=Controles!$D$9,Controles!$E$9," "))</f>
        <v xml:space="preserve"> </v>
      </c>
      <c r="AE226" s="68" t="str">
        <f t="shared" si="110"/>
        <v/>
      </c>
      <c r="AF226" s="169"/>
      <c r="AG226" s="169"/>
      <c r="AH226" s="169"/>
      <c r="AI226" s="100" t="str">
        <f>+IF(AA226=Controles!$D$5,Controles!$N$5,IF(AA226=Controles!$D$6,Controles!$N$6,IF(AA226=Controles!$D$7,Controles!$N$7," ")))</f>
        <v xml:space="preserve"> </v>
      </c>
      <c r="AJ226" s="141" t="str">
        <f>IFERROR(IF(AND(AI225=Controles!$N$5,AI226=Controles!$N$5),(AJ225-(+AJ225*AE226)),IF(AND(AI225=Controles!$N$7,AI226=Controles!$N$5),(AJ224-(+AJ224*AE226)),IF(AI226=Controles!$N$7,AJ225,""))),"")</f>
        <v/>
      </c>
      <c r="AK226" s="141" t="str">
        <f>IFERROR(IF(AND(AI225=Controles!$N$7,AI226=Controles!$N$7),(AK225-(+AK225*AE226)),IF(AND(AI225=Controles!$N$5,AI226=Controles!$N$7),(AK224-(+AK224*AE226)),IF(AI226=Controles!$N$5,AK225,""))),"")</f>
        <v/>
      </c>
      <c r="AL226" s="181" t="str">
        <f t="shared" si="118"/>
        <v/>
      </c>
      <c r="AM226" s="181" t="str">
        <f t="shared" si="119"/>
        <v/>
      </c>
      <c r="AN226" s="182" t="str">
        <f t="shared" si="120"/>
        <v xml:space="preserve"> </v>
      </c>
      <c r="AO226" s="183" t="str">
        <f>IFERROR(VLOOKUP(AN226,'Matriz Calificación'!$C$54:$F$78,2,FALSE),"")</f>
        <v/>
      </c>
      <c r="AP226" s="184" t="str">
        <f>IFERROR(VLOOKUP(AO226,'Matriz Calificación'!$D$54:$I$78,4,FALSE)," ")</f>
        <v xml:space="preserve"> </v>
      </c>
      <c r="AQ226" s="247"/>
      <c r="AR226" s="247"/>
      <c r="AS226" s="263"/>
      <c r="AT226" s="268"/>
      <c r="AU226" s="69"/>
      <c r="AV226" s="168"/>
      <c r="AW226" s="70"/>
      <c r="AX226" s="70"/>
      <c r="AY226" s="69"/>
      <c r="AZ226" s="170"/>
      <c r="BA226" s="172"/>
      <c r="BB226" s="172"/>
      <c r="BC226" s="256"/>
      <c r="BD226" s="248"/>
      <c r="BE226" s="172"/>
      <c r="BF226" s="248"/>
    </row>
    <row r="227" spans="2:58" s="173" customFormat="1" ht="21" customHeight="1" x14ac:dyDescent="0.25">
      <c r="B227" s="249"/>
      <c r="C227" s="252" t="str">
        <f>+IFERROR(VLOOKUP(B227,INF!$A$2:$B$90,2,FALSE)," ")</f>
        <v xml:space="preserve"> </v>
      </c>
      <c r="D227" s="255"/>
      <c r="E227" s="256"/>
      <c r="F227" s="257"/>
      <c r="G227" s="255"/>
      <c r="H227" s="248"/>
      <c r="I227" s="265"/>
      <c r="J227" s="259" t="str">
        <f t="shared" ref="J227" si="121">IF(G227&lt;&gt;"",CONCATENATE("Posibilidad de ",G227," por"," ",H227," debido a"," ",I227),"")</f>
        <v/>
      </c>
      <c r="K227" s="185"/>
      <c r="L227" s="260"/>
      <c r="M227" s="260"/>
      <c r="N227" s="260"/>
      <c r="O227" s="261"/>
      <c r="P227" s="263" t="str">
        <f>IF(O227="","",IF(O227&lt;=2,Probabilidad!$B$8,IF(O227&lt;=11.999,Probabilidad!$B$7,IF(O227&lt;=48,Probabilidad!$B$6,IF(O227&lt;=239.999,Probabilidad!$B$5,IF(O227&gt;=240,Probabilidad!$B$4,""))))))</f>
        <v/>
      </c>
      <c r="Q227" s="260"/>
      <c r="R227" s="264" t="str">
        <f>IFERROR(VLOOKUP(P227,Probabilidad!$B$4:$C$8,2,FALSE),"")</f>
        <v/>
      </c>
      <c r="S227" s="264" t="str">
        <f>IFERROR(VLOOKUP(Q227,Impacto!$B$4:$C$16,2,FALSE),"")</f>
        <v/>
      </c>
      <c r="T227" s="264" t="str">
        <f t="shared" ref="T227" si="122">IFERROR(VALUE((R227&amp;""&amp;S227))," ")</f>
        <v xml:space="preserve"> </v>
      </c>
      <c r="U227" s="269" t="str">
        <f>IFERROR(VLOOKUP(T227,'Matriz Calificación'!$C$54:$D$78,2,FALSE)," ")</f>
        <v xml:space="preserve"> </v>
      </c>
      <c r="V227" s="263" t="str">
        <f>IFERROR(VLOOKUP(T227,'Matriz Calificación'!$C$54:$F$78,3,FALSE)," ")</f>
        <v xml:space="preserve"> </v>
      </c>
      <c r="W227" s="152"/>
      <c r="X227" s="168"/>
      <c r="Y227" s="168"/>
      <c r="Z227" s="168"/>
      <c r="AA227" s="169"/>
      <c r="AB227" s="178" t="str">
        <f>IF(AA227=Controles!$D$5,Controles!$E$5,IF(AA227=Controles!$D$6,Controles!$E$6,IF(AA227=Controles!$D$7,Controles!$E$7," ")))</f>
        <v xml:space="preserve"> </v>
      </c>
      <c r="AC227" s="169"/>
      <c r="AD227" s="68" t="str">
        <f>IF(AC227=Controles!$D$8,Controles!$E$8,IF(AC227=Controles!$D$9,Controles!$E$9," "))</f>
        <v xml:space="preserve"> </v>
      </c>
      <c r="AE227" s="68" t="str">
        <f t="shared" si="110"/>
        <v/>
      </c>
      <c r="AF227" s="169"/>
      <c r="AG227" s="169"/>
      <c r="AH227" s="169"/>
      <c r="AI227" s="100" t="str">
        <f>+IF(AA227=Controles!$D$5,Controles!$N$5,IF(AA227=Controles!$D$6,Controles!$N$6,IF(AA227=Controles!$D$7,Controles!$N$7," ")))</f>
        <v xml:space="preserve"> </v>
      </c>
      <c r="AJ227" s="141" t="str">
        <f>IFERROR(IF(AI227=Controles!$N$5,(($R$227-($R$227*AE227))),IF(AI227=Controles!$N$7,$R$227,""))," ")</f>
        <v/>
      </c>
      <c r="AK227" s="141" t="str">
        <f>IFERROR(IF(AI227=Controles!$N$7,(($S$227-($S$227*AE227))),IF(AI227=Controles!$N$5,$S$227,""))," ")</f>
        <v/>
      </c>
      <c r="AL227" s="181" t="str">
        <f>IFERROR(IF(AJ227="","",IF(AJ227&lt;=20,"20",IF(AJ227&lt;=40,"40",IF(AJ227&lt;=60,"60",IF(AJ227&lt;=80,"80","100"))))),"")</f>
        <v/>
      </c>
      <c r="AM227" s="181" t="str">
        <f>IFERROR(IF(AK227="","",IF(AK227&lt;=20,"20",IF(AK227&lt;=40,"40",IF(AK227&lt;=60,"60",IF(AK227&lt;=80,"80","100"))))),"")</f>
        <v/>
      </c>
      <c r="AN227" s="182" t="str">
        <f>IFERROR(VALUE((AL227&amp;""&amp;AM227))," ")</f>
        <v xml:space="preserve"> </v>
      </c>
      <c r="AO227" s="183" t="str">
        <f>IFERROR(VLOOKUP(AN227,'Matriz Calificación'!$C$54:$F$78,2,FALSE),"")</f>
        <v/>
      </c>
      <c r="AP227" s="184" t="str">
        <f>IFERROR(VLOOKUP(AO227,'Matriz Calificación'!$D$54:$I$78,4,FALSE)," ")</f>
        <v xml:space="preserve"> </v>
      </c>
      <c r="AQ227" s="245" t="str" cm="1">
        <f t="array" ref="AQ227">INDEX(AN227:AN235,COUNT(AN227:AN235))</f>
        <v xml:space="preserve"> </v>
      </c>
      <c r="AR227" s="245" t="str">
        <f>IFERROR(VLOOKUP(AQ227,'Matriz Calificación'!$C$54:$F$78,2,FALSE),"")</f>
        <v/>
      </c>
      <c r="AS227" s="263" t="str">
        <f>IFERROR(VLOOKUP(AR227,'Matriz Calificación'!$D$54:$I$78,4,FALSE)," ")</f>
        <v xml:space="preserve"> </v>
      </c>
      <c r="AT227" s="268" t="str">
        <f>IFERROR(VLOOKUP(AR227,'Matriz Calificación'!$D$54:$I$78,5,FALSE)," ")</f>
        <v xml:space="preserve"> </v>
      </c>
      <c r="AU227" s="69"/>
      <c r="AV227" s="170"/>
      <c r="AW227" s="170"/>
      <c r="AX227" s="170"/>
      <c r="AY227" s="69"/>
      <c r="AZ227" s="170"/>
      <c r="BA227" s="172"/>
      <c r="BB227" s="172"/>
      <c r="BC227" s="256"/>
      <c r="BD227" s="248"/>
      <c r="BE227" s="172"/>
      <c r="BF227" s="248"/>
    </row>
    <row r="228" spans="2:58" s="173" customFormat="1" ht="21" customHeight="1" x14ac:dyDescent="0.25">
      <c r="B228" s="250"/>
      <c r="C228" s="253"/>
      <c r="D228" s="255"/>
      <c r="E228" s="256"/>
      <c r="F228" s="258"/>
      <c r="G228" s="255"/>
      <c r="H228" s="248"/>
      <c r="I228" s="266"/>
      <c r="J228" s="259"/>
      <c r="K228" s="185"/>
      <c r="L228" s="260"/>
      <c r="M228" s="260"/>
      <c r="N228" s="260"/>
      <c r="O228" s="261"/>
      <c r="P228" s="263"/>
      <c r="Q228" s="260"/>
      <c r="R228" s="264"/>
      <c r="S228" s="264"/>
      <c r="T228" s="264"/>
      <c r="U228" s="269"/>
      <c r="V228" s="263"/>
      <c r="W228" s="152"/>
      <c r="X228" s="168"/>
      <c r="Y228" s="168"/>
      <c r="Z228" s="168"/>
      <c r="AA228" s="169"/>
      <c r="AB228" s="178" t="str">
        <f>IF(AA228=Controles!$D$5,Controles!$E$5,IF(AA228=Controles!$D$6,Controles!$E$6,IF(AA228=Controles!$D$7,Controles!$E$7," ")))</f>
        <v xml:space="preserve"> </v>
      </c>
      <c r="AC228" s="169"/>
      <c r="AD228" s="68" t="str">
        <f>IF(AC228=Controles!$D$8,Controles!$E$8,IF(AC228=Controles!$D$9,Controles!$E$9," "))</f>
        <v xml:space="preserve"> </v>
      </c>
      <c r="AE228" s="68" t="str">
        <f t="shared" si="110"/>
        <v/>
      </c>
      <c r="AF228" s="169"/>
      <c r="AG228" s="169"/>
      <c r="AH228" s="169"/>
      <c r="AI228" s="100" t="str">
        <f>+IF(AA228=Controles!$D$5,Controles!$N$5,IF(AA228=Controles!$D$6,Controles!$N$6,IF(AA228=Controles!$D$7,Controles!$N$7," ")))</f>
        <v xml:space="preserve"> </v>
      </c>
      <c r="AJ228" s="141" t="str">
        <f>IFERROR(IF(AND(AI227=Controles!$N$5,AI228=Controles!$N$5),(AJ227-(+AJ227*AE228)),IF(AI228=Controles!$N$5,(R227-(+R227*AE228)),IF(AI228=Controles!$N$7,AJ227,""))),"")</f>
        <v/>
      </c>
      <c r="AK228" s="141" t="str">
        <f>IFERROR(IF(AND(AI227=Controles!$N$7,AI228=Controles!$N$7),(AK227-(+AK227*AE228)),IF(AI228=Controles!$N$7,($S$227-(+$S$227*AE228)),IF(AI228=Controles!$N$5,AK227,""))),"")</f>
        <v/>
      </c>
      <c r="AL228" s="181" t="str">
        <f t="shared" ref="AL228:AL235" si="123">IFERROR(IF(AJ228="","",IF(AJ228&lt;=20,"20",IF(AJ228&lt;=40,"40",IF(AJ228&lt;=60,"60",IF(AJ228&lt;=80,"80","100"))))),"")</f>
        <v/>
      </c>
      <c r="AM228" s="181" t="str">
        <f t="shared" ref="AM228:AM235" si="124">IFERROR(IF(AK228="","",IF(AK228&lt;=20,"20",IF(AK228&lt;=40,"40",IF(AK228&lt;=60,"60",IF(AK228&lt;=80,"80","100"))))),"")</f>
        <v/>
      </c>
      <c r="AN228" s="182" t="str">
        <f t="shared" ref="AN228:AN235" si="125">IFERROR(VALUE((AL228&amp;""&amp;AM228))," ")</f>
        <v xml:space="preserve"> </v>
      </c>
      <c r="AO228" s="183" t="str">
        <f>IFERROR(VLOOKUP(AN228,'Matriz Calificación'!$C$54:$F$78,2,FALSE),"")</f>
        <v/>
      </c>
      <c r="AP228" s="184" t="str">
        <f>IFERROR(VLOOKUP(AO228,'Matriz Calificación'!$D$54:$I$78,4,FALSE)," ")</f>
        <v xml:space="preserve"> </v>
      </c>
      <c r="AQ228" s="246"/>
      <c r="AR228" s="246"/>
      <c r="AS228" s="263"/>
      <c r="AT228" s="268"/>
      <c r="AU228" s="69"/>
      <c r="AV228" s="170"/>
      <c r="AW228" s="170"/>
      <c r="AX228" s="170"/>
      <c r="AY228" s="69"/>
      <c r="AZ228" s="170"/>
      <c r="BA228" s="172"/>
      <c r="BB228" s="172"/>
      <c r="BC228" s="256"/>
      <c r="BD228" s="248"/>
      <c r="BE228" s="172"/>
      <c r="BF228" s="248"/>
    </row>
    <row r="229" spans="2:58" s="173" customFormat="1" ht="21" customHeight="1" x14ac:dyDescent="0.25">
      <c r="B229" s="250"/>
      <c r="C229" s="253"/>
      <c r="D229" s="255"/>
      <c r="E229" s="256"/>
      <c r="F229" s="258"/>
      <c r="G229" s="255"/>
      <c r="H229" s="248"/>
      <c r="I229" s="266"/>
      <c r="J229" s="259"/>
      <c r="K229" s="185"/>
      <c r="L229" s="260"/>
      <c r="M229" s="260"/>
      <c r="N229" s="260"/>
      <c r="O229" s="261"/>
      <c r="P229" s="263"/>
      <c r="Q229" s="260"/>
      <c r="R229" s="264"/>
      <c r="S229" s="264"/>
      <c r="T229" s="264"/>
      <c r="U229" s="269"/>
      <c r="V229" s="263"/>
      <c r="W229" s="152"/>
      <c r="X229" s="168"/>
      <c r="Y229" s="168"/>
      <c r="Z229" s="168"/>
      <c r="AA229" s="169"/>
      <c r="AB229" s="178" t="str">
        <f>IF(AA229=Controles!$D$5,Controles!$E$5,IF(AA229=Controles!$D$6,Controles!$E$6,IF(AA229=Controles!$D$7,Controles!$E$7," ")))</f>
        <v xml:space="preserve"> </v>
      </c>
      <c r="AC229" s="169"/>
      <c r="AD229" s="68" t="str">
        <f>IF(AC229=Controles!$D$8,Controles!$E$8,IF(AC229=Controles!$D$9,Controles!$E$9," "))</f>
        <v xml:space="preserve"> </v>
      </c>
      <c r="AE229" s="68" t="str">
        <f t="shared" si="110"/>
        <v/>
      </c>
      <c r="AF229" s="169"/>
      <c r="AG229" s="169"/>
      <c r="AH229" s="169"/>
      <c r="AI229" s="100" t="str">
        <f>+IF(AA229=Controles!$D$5,Controles!$N$5,IF(AA229=Controles!$D$6,Controles!$N$6,IF(AA229=Controles!$D$7,Controles!$N$7," ")))</f>
        <v xml:space="preserve"> </v>
      </c>
      <c r="AJ229" s="141" t="str">
        <f>IFERROR(IF(AND(AI228=Controles!$N$5,AI229=Controles!$N$5),(AJ228-(+AJ228*AE229)),IF(AND(AI228=Controles!$N$7,AI229=Controles!$N$5),(AJ227-(+AJ227*AE229)),IF(AI229=Controles!$N$7,AJ228,""))),"")</f>
        <v/>
      </c>
      <c r="AK229" s="141" t="str">
        <f>IFERROR(IF(AND(AI228=Controles!$N$7,AI229=Controles!$N$7),(AK228-(+AK228*AE229)),IF(AND(AI228=Controles!$N$5,AI229=Controles!$N$7),(AK227-(+AK227*AE229)),IF(AI229=Controles!$N$5,AK228,""))),"")</f>
        <v/>
      </c>
      <c r="AL229" s="181" t="str">
        <f t="shared" si="123"/>
        <v/>
      </c>
      <c r="AM229" s="181" t="str">
        <f t="shared" si="124"/>
        <v/>
      </c>
      <c r="AN229" s="182" t="str">
        <f t="shared" si="125"/>
        <v xml:space="preserve"> </v>
      </c>
      <c r="AO229" s="183" t="str">
        <f>IFERROR(VLOOKUP(AN229,'Matriz Calificación'!$C$54:$F$78,2,FALSE),"")</f>
        <v/>
      </c>
      <c r="AP229" s="184" t="str">
        <f>IFERROR(VLOOKUP(AO229,'Matriz Calificación'!$D$54:$I$78,4,FALSE)," ")</f>
        <v xml:space="preserve"> </v>
      </c>
      <c r="AQ229" s="246"/>
      <c r="AR229" s="246"/>
      <c r="AS229" s="263"/>
      <c r="AT229" s="268"/>
      <c r="AU229" s="69"/>
      <c r="AV229" s="170"/>
      <c r="AW229" s="170"/>
      <c r="AX229" s="170"/>
      <c r="AY229" s="69"/>
      <c r="AZ229" s="170"/>
      <c r="BA229" s="172"/>
      <c r="BB229" s="172"/>
      <c r="BC229" s="256"/>
      <c r="BD229" s="248"/>
      <c r="BE229" s="172"/>
      <c r="BF229" s="248"/>
    </row>
    <row r="230" spans="2:58" s="173" customFormat="1" ht="21" customHeight="1" x14ac:dyDescent="0.25">
      <c r="B230" s="250"/>
      <c r="C230" s="253"/>
      <c r="D230" s="255"/>
      <c r="E230" s="256"/>
      <c r="F230" s="258"/>
      <c r="G230" s="255"/>
      <c r="H230" s="248"/>
      <c r="I230" s="266"/>
      <c r="J230" s="259"/>
      <c r="K230" s="185"/>
      <c r="L230" s="260"/>
      <c r="M230" s="260"/>
      <c r="N230" s="260"/>
      <c r="O230" s="261"/>
      <c r="P230" s="263"/>
      <c r="Q230" s="260"/>
      <c r="R230" s="264"/>
      <c r="S230" s="264"/>
      <c r="T230" s="264"/>
      <c r="U230" s="269"/>
      <c r="V230" s="263"/>
      <c r="W230" s="152"/>
      <c r="X230" s="168"/>
      <c r="Y230" s="168"/>
      <c r="Z230" s="168"/>
      <c r="AA230" s="169"/>
      <c r="AB230" s="178" t="str">
        <f>IF(AA230=Controles!$D$5,Controles!$E$5,IF(AA230=Controles!$D$6,Controles!$E$6,IF(AA230=Controles!$D$7,Controles!$E$7," ")))</f>
        <v xml:space="preserve"> </v>
      </c>
      <c r="AC230" s="169"/>
      <c r="AD230" s="68" t="str">
        <f>IF(AC230=Controles!$D$8,Controles!$E$8,IF(AC230=Controles!$D$9,Controles!$E$9," "))</f>
        <v xml:space="preserve"> </v>
      </c>
      <c r="AE230" s="68" t="str">
        <f t="shared" si="110"/>
        <v/>
      </c>
      <c r="AF230" s="169"/>
      <c r="AG230" s="169"/>
      <c r="AH230" s="169"/>
      <c r="AI230" s="100" t="str">
        <f>+IF(AA230=Controles!$D$5,Controles!$N$5,IF(AA230=Controles!$D$6,Controles!$N$6,IF(AA230=Controles!$D$7,Controles!$N$7," ")))</f>
        <v xml:space="preserve"> </v>
      </c>
      <c r="AJ230" s="141" t="str">
        <f>IFERROR(IF(AND(AI229=Controles!$N$5,AI230=Controles!$N$5),(AJ229-(+AJ229*AE230)),IF(AND(AI229=Controles!$N$7,AI230=Controles!$N$5),(AJ228-(+AJ228*AE230)),IF(AI230=Controles!$N$7,AJ229,""))),"")</f>
        <v/>
      </c>
      <c r="AK230" s="141" t="str">
        <f>IFERROR(IF(AND(AI229=Controles!$N$7,AI230=Controles!$N$7),(AK229-(+AK229*AE230)),IF(AND(AI229=Controles!$N$5,AI230=Controles!$N$7),(AK228-(+AK228*AE230)),IF(AI230=Controles!$N$5,AK229,""))),"")</f>
        <v/>
      </c>
      <c r="AL230" s="181" t="str">
        <f t="shared" si="123"/>
        <v/>
      </c>
      <c r="AM230" s="181" t="str">
        <f t="shared" si="124"/>
        <v/>
      </c>
      <c r="AN230" s="182" t="str">
        <f t="shared" si="125"/>
        <v xml:space="preserve"> </v>
      </c>
      <c r="AO230" s="183" t="str">
        <f>IFERROR(VLOOKUP(AN230,'Matriz Calificación'!$C$54:$F$78,2,FALSE),"")</f>
        <v/>
      </c>
      <c r="AP230" s="184" t="str">
        <f>IFERROR(VLOOKUP(AO230,'Matriz Calificación'!$D$54:$I$78,4,FALSE)," ")</f>
        <v xml:space="preserve"> </v>
      </c>
      <c r="AQ230" s="246"/>
      <c r="AR230" s="246"/>
      <c r="AS230" s="263"/>
      <c r="AT230" s="268"/>
      <c r="AU230" s="69"/>
      <c r="AV230" s="170"/>
      <c r="AW230" s="170"/>
      <c r="AX230" s="170"/>
      <c r="AY230" s="69"/>
      <c r="AZ230" s="170"/>
      <c r="BA230" s="172"/>
      <c r="BB230" s="172"/>
      <c r="BC230" s="256"/>
      <c r="BD230" s="248"/>
      <c r="BE230" s="172"/>
      <c r="BF230" s="248"/>
    </row>
    <row r="231" spans="2:58" s="173" customFormat="1" ht="21" customHeight="1" x14ac:dyDescent="0.25">
      <c r="B231" s="250"/>
      <c r="C231" s="253"/>
      <c r="D231" s="255"/>
      <c r="E231" s="256"/>
      <c r="F231" s="258"/>
      <c r="G231" s="255"/>
      <c r="H231" s="248"/>
      <c r="I231" s="266"/>
      <c r="J231" s="259"/>
      <c r="K231" s="185"/>
      <c r="L231" s="260"/>
      <c r="M231" s="260"/>
      <c r="N231" s="260"/>
      <c r="O231" s="261"/>
      <c r="P231" s="263"/>
      <c r="Q231" s="260"/>
      <c r="R231" s="264"/>
      <c r="S231" s="264"/>
      <c r="T231" s="264"/>
      <c r="U231" s="269"/>
      <c r="V231" s="263"/>
      <c r="W231" s="152"/>
      <c r="X231" s="168"/>
      <c r="Y231" s="168"/>
      <c r="Z231" s="168"/>
      <c r="AA231" s="169"/>
      <c r="AB231" s="178" t="str">
        <f>IF(AA231=Controles!$D$5,Controles!$E$5,IF(AA231=Controles!$D$6,Controles!$E$6,IF(AA231=Controles!$D$7,Controles!$E$7," ")))</f>
        <v xml:space="preserve"> </v>
      </c>
      <c r="AC231" s="169"/>
      <c r="AD231" s="68" t="str">
        <f>IF(AC231=Controles!$D$8,Controles!$E$8,IF(AC231=Controles!$D$9,Controles!$E$9," "))</f>
        <v xml:space="preserve"> </v>
      </c>
      <c r="AE231" s="68" t="str">
        <f t="shared" si="110"/>
        <v/>
      </c>
      <c r="AF231" s="169"/>
      <c r="AG231" s="169"/>
      <c r="AH231" s="169"/>
      <c r="AI231" s="100" t="str">
        <f>+IF(AA231=Controles!$D$5,Controles!$N$5,IF(AA231=Controles!$D$6,Controles!$N$6,IF(AA231=Controles!$D$7,Controles!$N$7," ")))</f>
        <v xml:space="preserve"> </v>
      </c>
      <c r="AJ231" s="141" t="str">
        <f>IFERROR(IF(AND(AI230=Controles!$N$5,AI231=Controles!$N$5),(AJ230-(+AJ230*AE231)),IF(AND(AI230=Controles!$N$7,AI231=Controles!$N$5),(AJ229-(+AJ229*AE231)),IF(AI231=Controles!$N$7,AJ230,""))),"")</f>
        <v/>
      </c>
      <c r="AK231" s="141" t="str">
        <f>IFERROR(IF(AND(AI230=Controles!$N$7,AI231=Controles!$N$7),(AK230-(+AK230*AE231)),IF(AND(AI230=Controles!$N$5,AI231=Controles!$N$7),(AK229-(+AK229*AE231)),IF(AI231=Controles!$N$5,AK230,""))),"")</f>
        <v/>
      </c>
      <c r="AL231" s="181" t="str">
        <f t="shared" si="123"/>
        <v/>
      </c>
      <c r="AM231" s="181" t="str">
        <f t="shared" si="124"/>
        <v/>
      </c>
      <c r="AN231" s="182" t="str">
        <f t="shared" si="125"/>
        <v xml:space="preserve"> </v>
      </c>
      <c r="AO231" s="183" t="str">
        <f>IFERROR(VLOOKUP(AN231,'Matriz Calificación'!$C$54:$F$78,2,FALSE),"")</f>
        <v/>
      </c>
      <c r="AP231" s="184" t="str">
        <f>IFERROR(VLOOKUP(AO231,'Matriz Calificación'!$D$54:$I$78,4,FALSE)," ")</f>
        <v xml:space="preserve"> </v>
      </c>
      <c r="AQ231" s="246"/>
      <c r="AR231" s="246"/>
      <c r="AS231" s="263"/>
      <c r="AT231" s="268"/>
      <c r="AU231" s="69"/>
      <c r="AV231" s="170"/>
      <c r="AW231" s="170"/>
      <c r="AX231" s="170"/>
      <c r="AY231" s="69"/>
      <c r="AZ231" s="170"/>
      <c r="BA231" s="172"/>
      <c r="BB231" s="172"/>
      <c r="BC231" s="256"/>
      <c r="BD231" s="248"/>
      <c r="BE231" s="172"/>
      <c r="BF231" s="248"/>
    </row>
    <row r="232" spans="2:58" s="173" customFormat="1" ht="21" customHeight="1" x14ac:dyDescent="0.25">
      <c r="B232" s="250"/>
      <c r="C232" s="253"/>
      <c r="D232" s="255"/>
      <c r="E232" s="256"/>
      <c r="F232" s="258"/>
      <c r="G232" s="255"/>
      <c r="H232" s="248"/>
      <c r="I232" s="266"/>
      <c r="J232" s="259"/>
      <c r="K232" s="185"/>
      <c r="L232" s="260"/>
      <c r="M232" s="260"/>
      <c r="N232" s="260"/>
      <c r="O232" s="261"/>
      <c r="P232" s="263"/>
      <c r="Q232" s="260"/>
      <c r="R232" s="264"/>
      <c r="S232" s="264"/>
      <c r="T232" s="264"/>
      <c r="U232" s="269"/>
      <c r="V232" s="263"/>
      <c r="W232" s="152"/>
      <c r="X232" s="168"/>
      <c r="Y232" s="168"/>
      <c r="Z232" s="168"/>
      <c r="AA232" s="169"/>
      <c r="AB232" s="178" t="str">
        <f>IF(AA232=Controles!$D$5,Controles!$E$5,IF(AA232=Controles!$D$6,Controles!$E$6,IF(AA232=Controles!$D$7,Controles!$E$7," ")))</f>
        <v xml:space="preserve"> </v>
      </c>
      <c r="AC232" s="169"/>
      <c r="AD232" s="68" t="str">
        <f>IF(AC232=Controles!$D$8,Controles!$E$8,IF(AC232=Controles!$D$9,Controles!$E$9," "))</f>
        <v xml:space="preserve"> </v>
      </c>
      <c r="AE232" s="68" t="str">
        <f t="shared" si="110"/>
        <v/>
      </c>
      <c r="AF232" s="169"/>
      <c r="AG232" s="169"/>
      <c r="AH232" s="169"/>
      <c r="AI232" s="100" t="str">
        <f>+IF(AA232=Controles!$D$5,Controles!$N$5,IF(AA232=Controles!$D$6,Controles!$N$6,IF(AA232=Controles!$D$7,Controles!$N$7," ")))</f>
        <v xml:space="preserve"> </v>
      </c>
      <c r="AJ232" s="141" t="str">
        <f>IFERROR(IF(AND(AI231=Controles!$N$5,AI232=Controles!$N$5),(AJ231-(+AJ231*AE232)),IF(AND(AI231=Controles!$N$7,AI232=Controles!$N$5),(AJ230-(+AJ230*AE232)),IF(AI232=Controles!$N$7,AJ231,""))),"")</f>
        <v/>
      </c>
      <c r="AK232" s="141" t="str">
        <f>IFERROR(IF(AND(AI231=Controles!$N$7,AI232=Controles!$N$7),(AK231-(+AK231*AE232)),IF(AND(AI231=Controles!$N$5,AI232=Controles!$N$7),(AK230-(+AK230*AE232)),IF(AI232=Controles!$N$5,AK231,""))),"")</f>
        <v/>
      </c>
      <c r="AL232" s="181" t="str">
        <f t="shared" si="123"/>
        <v/>
      </c>
      <c r="AM232" s="181" t="str">
        <f t="shared" si="124"/>
        <v/>
      </c>
      <c r="AN232" s="182" t="str">
        <f t="shared" si="125"/>
        <v xml:space="preserve"> </v>
      </c>
      <c r="AO232" s="183" t="str">
        <f>IFERROR(VLOOKUP(AN232,'Matriz Calificación'!$C$54:$F$78,2,FALSE),"")</f>
        <v/>
      </c>
      <c r="AP232" s="184" t="str">
        <f>IFERROR(VLOOKUP(AO232,'Matriz Calificación'!$D$54:$I$78,4,FALSE)," ")</f>
        <v xml:space="preserve"> </v>
      </c>
      <c r="AQ232" s="246"/>
      <c r="AR232" s="246"/>
      <c r="AS232" s="263"/>
      <c r="AT232" s="268"/>
      <c r="AU232" s="69"/>
      <c r="AV232" s="170"/>
      <c r="AW232" s="170"/>
      <c r="AX232" s="170"/>
      <c r="AY232" s="69"/>
      <c r="AZ232" s="170"/>
      <c r="BA232" s="172"/>
      <c r="BB232" s="172"/>
      <c r="BC232" s="256"/>
      <c r="BD232" s="248"/>
      <c r="BE232" s="172"/>
      <c r="BF232" s="248"/>
    </row>
    <row r="233" spans="2:58" s="173" customFormat="1" ht="21" customHeight="1" x14ac:dyDescent="0.25">
      <c r="B233" s="250"/>
      <c r="C233" s="253"/>
      <c r="D233" s="255"/>
      <c r="E233" s="256"/>
      <c r="F233" s="258"/>
      <c r="G233" s="255"/>
      <c r="H233" s="248"/>
      <c r="I233" s="266"/>
      <c r="J233" s="259"/>
      <c r="K233" s="185"/>
      <c r="L233" s="260"/>
      <c r="M233" s="260"/>
      <c r="N233" s="260"/>
      <c r="O233" s="261"/>
      <c r="P233" s="263"/>
      <c r="Q233" s="260"/>
      <c r="R233" s="264"/>
      <c r="S233" s="264"/>
      <c r="T233" s="264"/>
      <c r="U233" s="269"/>
      <c r="V233" s="263"/>
      <c r="W233" s="152"/>
      <c r="X233" s="168"/>
      <c r="Y233" s="168"/>
      <c r="Z233" s="168"/>
      <c r="AA233" s="169"/>
      <c r="AB233" s="178" t="str">
        <f>IF(AA233=Controles!$D$5,Controles!$E$5,IF(AA233=Controles!$D$6,Controles!$E$6,IF(AA233=Controles!$D$7,Controles!$E$7," ")))</f>
        <v xml:space="preserve"> </v>
      </c>
      <c r="AC233" s="169"/>
      <c r="AD233" s="68" t="str">
        <f>IF(AC233=Controles!$D$8,Controles!$E$8,IF(AC233=Controles!$D$9,Controles!$E$9," "))</f>
        <v xml:space="preserve"> </v>
      </c>
      <c r="AE233" s="68" t="str">
        <f t="shared" si="110"/>
        <v/>
      </c>
      <c r="AF233" s="169"/>
      <c r="AG233" s="169"/>
      <c r="AH233" s="169"/>
      <c r="AI233" s="100" t="str">
        <f>+IF(AA233=Controles!$D$5,Controles!$N$5,IF(AA233=Controles!$D$6,Controles!$N$6,IF(AA233=Controles!$D$7,Controles!$N$7," ")))</f>
        <v xml:space="preserve"> </v>
      </c>
      <c r="AJ233" s="141" t="str">
        <f>IFERROR(IF(AND(AI232=Controles!$N$5,AI233=Controles!$N$5),(AJ232-(+AJ232*AE233)),IF(AND(AI232=Controles!$N$7,AI233=Controles!$N$5),(AJ231-(+AJ231*AE233)),IF(AI233=Controles!$N$7,AJ232,""))),"")</f>
        <v/>
      </c>
      <c r="AK233" s="141" t="str">
        <f>IFERROR(IF(AND(AI232=Controles!$N$7,AI233=Controles!$N$7),(AK232-(+AK232*AE233)),IF(AND(AI232=Controles!$N$5,AI233=Controles!$N$7),(AK231-(+AK231*AE233)),IF(AI233=Controles!$N$5,AK232,""))),"")</f>
        <v/>
      </c>
      <c r="AL233" s="181" t="str">
        <f t="shared" si="123"/>
        <v/>
      </c>
      <c r="AM233" s="181" t="str">
        <f t="shared" si="124"/>
        <v/>
      </c>
      <c r="AN233" s="182" t="str">
        <f t="shared" si="125"/>
        <v xml:space="preserve"> </v>
      </c>
      <c r="AO233" s="183" t="str">
        <f>IFERROR(VLOOKUP(AN233,'Matriz Calificación'!$C$54:$F$78,2,FALSE),"")</f>
        <v/>
      </c>
      <c r="AP233" s="184" t="str">
        <f>IFERROR(VLOOKUP(AO233,'Matriz Calificación'!$D$54:$I$78,4,FALSE)," ")</f>
        <v xml:space="preserve"> </v>
      </c>
      <c r="AQ233" s="246"/>
      <c r="AR233" s="246"/>
      <c r="AS233" s="263"/>
      <c r="AT233" s="268"/>
      <c r="AU233" s="69"/>
      <c r="AV233" s="168"/>
      <c r="AW233" s="171"/>
      <c r="AX233" s="171"/>
      <c r="AY233" s="69"/>
      <c r="AZ233" s="170"/>
      <c r="BA233" s="172"/>
      <c r="BB233" s="172"/>
      <c r="BC233" s="256"/>
      <c r="BD233" s="248"/>
      <c r="BE233" s="172"/>
      <c r="BF233" s="248"/>
    </row>
    <row r="234" spans="2:58" s="173" customFormat="1" ht="21" customHeight="1" x14ac:dyDescent="0.25">
      <c r="B234" s="250"/>
      <c r="C234" s="253"/>
      <c r="D234" s="255"/>
      <c r="E234" s="256"/>
      <c r="F234" s="258"/>
      <c r="G234" s="255"/>
      <c r="H234" s="248"/>
      <c r="I234" s="266"/>
      <c r="J234" s="259"/>
      <c r="K234" s="185"/>
      <c r="L234" s="260"/>
      <c r="M234" s="260"/>
      <c r="N234" s="260"/>
      <c r="O234" s="261"/>
      <c r="P234" s="263"/>
      <c r="Q234" s="260"/>
      <c r="R234" s="264"/>
      <c r="S234" s="264"/>
      <c r="T234" s="264"/>
      <c r="U234" s="269"/>
      <c r="V234" s="263"/>
      <c r="W234" s="152"/>
      <c r="X234" s="168"/>
      <c r="Y234" s="168"/>
      <c r="Z234" s="168"/>
      <c r="AA234" s="169"/>
      <c r="AB234" s="178" t="str">
        <f>IF(AA234=Controles!$D$5,Controles!$E$5,IF(AA234=Controles!$D$6,Controles!$E$6,IF(AA234=Controles!$D$7,Controles!$E$7," ")))</f>
        <v xml:space="preserve"> </v>
      </c>
      <c r="AC234" s="169"/>
      <c r="AD234" s="68" t="str">
        <f>IF(AC234=Controles!$D$8,Controles!$E$8,IF(AC234=Controles!$D$9,Controles!$E$9," "))</f>
        <v xml:space="preserve"> </v>
      </c>
      <c r="AE234" s="68" t="str">
        <f t="shared" si="110"/>
        <v/>
      </c>
      <c r="AF234" s="169"/>
      <c r="AG234" s="169"/>
      <c r="AH234" s="169"/>
      <c r="AI234" s="100" t="str">
        <f>+IF(AA234=Controles!$D$5,Controles!$N$5,IF(AA234=Controles!$D$6,Controles!$N$6,IF(AA234=Controles!$D$7,Controles!$N$7," ")))</f>
        <v xml:space="preserve"> </v>
      </c>
      <c r="AJ234" s="141" t="str">
        <f>IFERROR(IF(AND(AI233=Controles!$N$5,AI234=Controles!$N$5),(AJ233-(+AJ233*AE234)),IF(AND(AI233=Controles!$N$7,AI234=Controles!$N$5),(AJ232-(+AJ232*AE234)),IF(AI234=Controles!$N$7,AJ233,""))),"")</f>
        <v/>
      </c>
      <c r="AK234" s="141" t="str">
        <f>IFERROR(IF(AND(AI233=Controles!$N$7,AI234=Controles!$N$7),(AK233-(+AK233*AE234)),IF(AND(AI233=Controles!$N$5,AI234=Controles!$N$7),(AK232-(+AK232*AE234)),IF(AI234=Controles!$N$5,AK233,""))),"")</f>
        <v/>
      </c>
      <c r="AL234" s="181" t="str">
        <f t="shared" si="123"/>
        <v/>
      </c>
      <c r="AM234" s="181" t="str">
        <f t="shared" si="124"/>
        <v/>
      </c>
      <c r="AN234" s="182" t="str">
        <f t="shared" si="125"/>
        <v xml:space="preserve"> </v>
      </c>
      <c r="AO234" s="183" t="str">
        <f>IFERROR(VLOOKUP(AN234,'Matriz Calificación'!$C$54:$F$78,2,FALSE),"")</f>
        <v/>
      </c>
      <c r="AP234" s="184" t="str">
        <f>IFERROR(VLOOKUP(AO234,'Matriz Calificación'!$D$54:$I$78,4,FALSE)," ")</f>
        <v xml:space="preserve"> </v>
      </c>
      <c r="AQ234" s="246"/>
      <c r="AR234" s="246"/>
      <c r="AS234" s="263"/>
      <c r="AT234" s="268"/>
      <c r="AU234" s="69"/>
      <c r="AV234" s="168"/>
      <c r="AW234" s="171"/>
      <c r="AX234" s="171"/>
      <c r="AY234" s="69"/>
      <c r="AZ234" s="170"/>
      <c r="BA234" s="172"/>
      <c r="BB234" s="172"/>
      <c r="BC234" s="256"/>
      <c r="BD234" s="248"/>
      <c r="BE234" s="172"/>
      <c r="BF234" s="248"/>
    </row>
    <row r="235" spans="2:58" s="173" customFormat="1" ht="21" customHeight="1" x14ac:dyDescent="0.25">
      <c r="B235" s="251"/>
      <c r="C235" s="254"/>
      <c r="D235" s="255"/>
      <c r="E235" s="256"/>
      <c r="F235" s="258"/>
      <c r="G235" s="255"/>
      <c r="H235" s="248"/>
      <c r="I235" s="267"/>
      <c r="J235" s="259"/>
      <c r="K235" s="185"/>
      <c r="L235" s="260"/>
      <c r="M235" s="260"/>
      <c r="N235" s="260"/>
      <c r="O235" s="262"/>
      <c r="P235" s="263"/>
      <c r="Q235" s="260"/>
      <c r="R235" s="264"/>
      <c r="S235" s="264"/>
      <c r="T235" s="264"/>
      <c r="U235" s="269"/>
      <c r="V235" s="263"/>
      <c r="W235" s="152"/>
      <c r="X235" s="168"/>
      <c r="Y235" s="168"/>
      <c r="Z235" s="168"/>
      <c r="AA235" s="169"/>
      <c r="AB235" s="178" t="str">
        <f>IF(AA235=Controles!$D$5,Controles!$E$5,IF(AA235=Controles!$D$6,Controles!$E$6,IF(AA235=Controles!$D$7,Controles!$E$7," ")))</f>
        <v xml:space="preserve"> </v>
      </c>
      <c r="AC235" s="169"/>
      <c r="AD235" s="68" t="str">
        <f>IF(AC235=Controles!$D$8,Controles!$E$8,IF(AC235=Controles!$D$9,Controles!$E$9," "))</f>
        <v xml:space="preserve"> </v>
      </c>
      <c r="AE235" s="68" t="str">
        <f t="shared" si="110"/>
        <v/>
      </c>
      <c r="AF235" s="169"/>
      <c r="AG235" s="169"/>
      <c r="AH235" s="169"/>
      <c r="AI235" s="100" t="str">
        <f>+IF(AA235=Controles!$D$5,Controles!$N$5,IF(AA235=Controles!$D$6,Controles!$N$6,IF(AA235=Controles!$D$7,Controles!$N$7," ")))</f>
        <v xml:space="preserve"> </v>
      </c>
      <c r="AJ235" s="141" t="str">
        <f>IFERROR(IF(AND(AI234=Controles!$N$5,AI235=Controles!$N$5),(AJ234-(+AJ234*AE235)),IF(AND(AI234=Controles!$N$7,AI235=Controles!$N$5),(AJ233-(+AJ233*AE235)),IF(AI235=Controles!$N$7,AJ234,""))),"")</f>
        <v/>
      </c>
      <c r="AK235" s="141" t="str">
        <f>IFERROR(IF(AND(AI234=Controles!$N$7,AI235=Controles!$N$7),(AK234-(+AK234*AE235)),IF(AND(AI234=Controles!$N$5,AI235=Controles!$N$7),(AK233-(+AK233*AE235)),IF(AI235=Controles!$N$5,AK234,""))),"")</f>
        <v/>
      </c>
      <c r="AL235" s="181" t="str">
        <f t="shared" si="123"/>
        <v/>
      </c>
      <c r="AM235" s="181" t="str">
        <f t="shared" si="124"/>
        <v/>
      </c>
      <c r="AN235" s="182" t="str">
        <f t="shared" si="125"/>
        <v xml:space="preserve"> </v>
      </c>
      <c r="AO235" s="183" t="str">
        <f>IFERROR(VLOOKUP(AN235,'Matriz Calificación'!$C$54:$F$78,2,FALSE),"")</f>
        <v/>
      </c>
      <c r="AP235" s="184" t="str">
        <f>IFERROR(VLOOKUP(AO235,'Matriz Calificación'!$D$54:$I$78,4,FALSE)," ")</f>
        <v xml:space="preserve"> </v>
      </c>
      <c r="AQ235" s="247"/>
      <c r="AR235" s="247"/>
      <c r="AS235" s="263"/>
      <c r="AT235" s="268"/>
      <c r="AU235" s="69"/>
      <c r="AV235" s="168"/>
      <c r="AW235" s="70"/>
      <c r="AX235" s="70"/>
      <c r="AY235" s="69"/>
      <c r="AZ235" s="170"/>
      <c r="BA235" s="172"/>
      <c r="BB235" s="172"/>
      <c r="BC235" s="256"/>
      <c r="BD235" s="248"/>
      <c r="BE235" s="172"/>
      <c r="BF235" s="248"/>
    </row>
    <row r="236" spans="2:58" s="173" customFormat="1" ht="21" customHeight="1" x14ac:dyDescent="0.25">
      <c r="B236" s="249"/>
      <c r="C236" s="252" t="str">
        <f>+IFERROR(VLOOKUP(B236,INF!$A$2:$B$90,2,FALSE)," ")</f>
        <v xml:space="preserve"> </v>
      </c>
      <c r="D236" s="255"/>
      <c r="E236" s="256"/>
      <c r="F236" s="257"/>
      <c r="G236" s="255"/>
      <c r="H236" s="248"/>
      <c r="I236" s="265"/>
      <c r="J236" s="259" t="str">
        <f t="shared" ref="J236" si="126">IF(G236&lt;&gt;"",CONCATENATE("Posibilidad de ",G236," por"," ",H236," debido a"," ",I236),"")</f>
        <v/>
      </c>
      <c r="K236" s="185"/>
      <c r="L236" s="260"/>
      <c r="M236" s="260"/>
      <c r="N236" s="260"/>
      <c r="O236" s="261"/>
      <c r="P236" s="263" t="str">
        <f>IF(O236="","",IF(O236&lt;=2,Probabilidad!$B$8,IF(O236&lt;=11.999,Probabilidad!$B$7,IF(O236&lt;=48,Probabilidad!$B$6,IF(O236&lt;=239.999,Probabilidad!$B$5,IF(O236&gt;=240,Probabilidad!$B$4,""))))))</f>
        <v/>
      </c>
      <c r="Q236" s="260"/>
      <c r="R236" s="264" t="str">
        <f>IFERROR(VLOOKUP(P236,Probabilidad!$B$4:$C$8,2,FALSE),"")</f>
        <v/>
      </c>
      <c r="S236" s="264" t="str">
        <f>IFERROR(VLOOKUP(Q236,Impacto!$B$4:$C$16,2,FALSE),"")</f>
        <v/>
      </c>
      <c r="T236" s="264" t="str">
        <f t="shared" ref="T236" si="127">IFERROR(VALUE((R236&amp;""&amp;S236))," ")</f>
        <v xml:space="preserve"> </v>
      </c>
      <c r="U236" s="269" t="str">
        <f>IFERROR(VLOOKUP(T236,'Matriz Calificación'!$C$54:$D$78,2,FALSE)," ")</f>
        <v xml:space="preserve"> </v>
      </c>
      <c r="V236" s="263" t="str">
        <f>IFERROR(VLOOKUP(T236,'Matriz Calificación'!$C$54:$F$78,3,FALSE)," ")</f>
        <v xml:space="preserve"> </v>
      </c>
      <c r="W236" s="152"/>
      <c r="X236" s="168"/>
      <c r="Y236" s="168"/>
      <c r="Z236" s="168"/>
      <c r="AA236" s="169"/>
      <c r="AB236" s="178" t="str">
        <f>IF(AA236=Controles!$D$5,Controles!$E$5,IF(AA236=Controles!$D$6,Controles!$E$6,IF(AA236=Controles!$D$7,Controles!$E$7," ")))</f>
        <v xml:space="preserve"> </v>
      </c>
      <c r="AC236" s="169"/>
      <c r="AD236" s="68" t="str">
        <f>IF(AC236=Controles!$D$8,Controles!$E$8,IF(AC236=Controles!$D$9,Controles!$E$9," "))</f>
        <v xml:space="preserve"> </v>
      </c>
      <c r="AE236" s="68" t="str">
        <f t="shared" si="110"/>
        <v/>
      </c>
      <c r="AF236" s="169"/>
      <c r="AG236" s="169"/>
      <c r="AH236" s="169"/>
      <c r="AI236" s="100" t="str">
        <f>+IF(AA236=Controles!$D$5,Controles!$N$5,IF(AA236=Controles!$D$6,Controles!$N$6,IF(AA236=Controles!$D$7,Controles!$N$7," ")))</f>
        <v xml:space="preserve"> </v>
      </c>
      <c r="AJ236" s="141" t="str">
        <f>IFERROR(IF(AI236=Controles!$N$5,(($R$236-($R$236*AE236))),IF(AI236=Controles!$N$7,$R$236,""))," ")</f>
        <v/>
      </c>
      <c r="AK236" s="141" t="str">
        <f>IFERROR(IF(AI236=Controles!$N$7,(($S$236-($S$236*AE236))),IF(AI236=Controles!$N$5,$S$236,""))," ")</f>
        <v/>
      </c>
      <c r="AL236" s="181" t="str">
        <f>IFERROR(IF(AJ236="","",IF(AJ236&lt;=20,"20",IF(AJ236&lt;=40,"40",IF(AJ236&lt;=60,"60",IF(AJ236&lt;=80,"80","100"))))),"")</f>
        <v/>
      </c>
      <c r="AM236" s="181" t="str">
        <f>IFERROR(IF(AK236="","",IF(AK236&lt;=20,"20",IF(AK236&lt;=40,"40",IF(AK236&lt;=60,"60",IF(AK236&lt;=80,"80","100"))))),"")</f>
        <v/>
      </c>
      <c r="AN236" s="182" t="str">
        <f>IFERROR(VALUE((AL236&amp;""&amp;AM236))," ")</f>
        <v xml:space="preserve"> </v>
      </c>
      <c r="AO236" s="183" t="str">
        <f>IFERROR(VLOOKUP(AN236,'Matriz Calificación'!$C$54:$F$78,2,FALSE),"")</f>
        <v/>
      </c>
      <c r="AP236" s="184" t="str">
        <f>IFERROR(VLOOKUP(AO236,'Matriz Calificación'!$D$54:$I$78,4,FALSE)," ")</f>
        <v xml:space="preserve"> </v>
      </c>
      <c r="AQ236" s="245" t="str" cm="1">
        <f t="array" ref="AQ236">INDEX(AN236:AN244,COUNT(AN236:AN244))</f>
        <v xml:space="preserve"> </v>
      </c>
      <c r="AR236" s="245" t="str">
        <f>IFERROR(VLOOKUP(AQ236,'Matriz Calificación'!$C$54:$F$78,2,FALSE),"")</f>
        <v/>
      </c>
      <c r="AS236" s="263" t="str">
        <f>IFERROR(VLOOKUP(AR236,'Matriz Calificación'!$D$54:$I$78,4,FALSE)," ")</f>
        <v xml:space="preserve"> </v>
      </c>
      <c r="AT236" s="268" t="str">
        <f>IFERROR(VLOOKUP(AR236,'Matriz Calificación'!$D$54:$I$78,5,FALSE)," ")</f>
        <v xml:space="preserve"> </v>
      </c>
      <c r="AU236" s="69"/>
      <c r="AV236" s="170"/>
      <c r="AW236" s="170"/>
      <c r="AX236" s="170"/>
      <c r="AY236" s="69"/>
      <c r="AZ236" s="170"/>
      <c r="BA236" s="172"/>
      <c r="BB236" s="172"/>
      <c r="BC236" s="256"/>
      <c r="BD236" s="248"/>
      <c r="BE236" s="172"/>
      <c r="BF236" s="248"/>
    </row>
    <row r="237" spans="2:58" s="173" customFormat="1" ht="21" customHeight="1" x14ac:dyDescent="0.25">
      <c r="B237" s="250"/>
      <c r="C237" s="253"/>
      <c r="D237" s="255"/>
      <c r="E237" s="256"/>
      <c r="F237" s="258"/>
      <c r="G237" s="255"/>
      <c r="H237" s="248"/>
      <c r="I237" s="266"/>
      <c r="J237" s="259"/>
      <c r="K237" s="185"/>
      <c r="L237" s="260"/>
      <c r="M237" s="260"/>
      <c r="N237" s="260"/>
      <c r="O237" s="261"/>
      <c r="P237" s="263"/>
      <c r="Q237" s="260"/>
      <c r="R237" s="264"/>
      <c r="S237" s="264"/>
      <c r="T237" s="264"/>
      <c r="U237" s="269"/>
      <c r="V237" s="263"/>
      <c r="W237" s="152"/>
      <c r="X237" s="168"/>
      <c r="Y237" s="168"/>
      <c r="Z237" s="168"/>
      <c r="AA237" s="169"/>
      <c r="AB237" s="178" t="str">
        <f>IF(AA237=Controles!$D$5,Controles!$E$5,IF(AA237=Controles!$D$6,Controles!$E$6,IF(AA237=Controles!$D$7,Controles!$E$7," ")))</f>
        <v xml:space="preserve"> </v>
      </c>
      <c r="AC237" s="169"/>
      <c r="AD237" s="68" t="str">
        <f>IF(AC237=Controles!$D$8,Controles!$E$8,IF(AC237=Controles!$D$9,Controles!$E$9," "))</f>
        <v xml:space="preserve"> </v>
      </c>
      <c r="AE237" s="68" t="str">
        <f t="shared" si="110"/>
        <v/>
      </c>
      <c r="AF237" s="169"/>
      <c r="AG237" s="169"/>
      <c r="AH237" s="169"/>
      <c r="AI237" s="100" t="str">
        <f>+IF(AA237=Controles!$D$5,Controles!$N$5,IF(AA237=Controles!$D$6,Controles!$N$6,IF(AA237=Controles!$D$7,Controles!$N$7," ")))</f>
        <v xml:space="preserve"> </v>
      </c>
      <c r="AJ237" s="141" t="str">
        <f>IFERROR(IF(AND(AI236=Controles!$N$5,AI237=Controles!$N$5),(AJ236-(+AJ236*AE237)),IF(AI237=Controles!$N$5,(R236-(+R236*AE237)),IF(AI237=Controles!$N$7,AJ236,""))),"")</f>
        <v/>
      </c>
      <c r="AK237" s="141" t="str">
        <f>IFERROR(IF(AND(AI236=Controles!$N$7,AI237=Controles!$N$7),(AK236-(+AK236*AE237)),IF(AI237=Controles!$N$7,($S$236-(+$S$236*AE237)),IF(AI237=Controles!$N$5,AK236,""))),"")</f>
        <v/>
      </c>
      <c r="AL237" s="181" t="str">
        <f t="shared" ref="AL237:AL244" si="128">IFERROR(IF(AJ237="","",IF(AJ237&lt;=20,"20",IF(AJ237&lt;=40,"40",IF(AJ237&lt;=60,"60",IF(AJ237&lt;=80,"80","100"))))),"")</f>
        <v/>
      </c>
      <c r="AM237" s="181" t="str">
        <f t="shared" ref="AM237:AM244" si="129">IFERROR(IF(AK237="","",IF(AK237&lt;=20,"20",IF(AK237&lt;=40,"40",IF(AK237&lt;=60,"60",IF(AK237&lt;=80,"80","100"))))),"")</f>
        <v/>
      </c>
      <c r="AN237" s="182" t="str">
        <f t="shared" ref="AN237:AN244" si="130">IFERROR(VALUE((AL237&amp;""&amp;AM237))," ")</f>
        <v xml:space="preserve"> </v>
      </c>
      <c r="AO237" s="183" t="str">
        <f>IFERROR(VLOOKUP(AN237,'Matriz Calificación'!$C$54:$F$78,2,FALSE),"")</f>
        <v/>
      </c>
      <c r="AP237" s="184" t="str">
        <f>IFERROR(VLOOKUP(AO237,'Matriz Calificación'!$D$54:$I$78,4,FALSE)," ")</f>
        <v xml:space="preserve"> </v>
      </c>
      <c r="AQ237" s="246"/>
      <c r="AR237" s="246"/>
      <c r="AS237" s="263"/>
      <c r="AT237" s="268"/>
      <c r="AU237" s="69"/>
      <c r="AV237" s="170"/>
      <c r="AW237" s="170"/>
      <c r="AX237" s="170"/>
      <c r="AY237" s="69"/>
      <c r="AZ237" s="170"/>
      <c r="BA237" s="172"/>
      <c r="BB237" s="172"/>
      <c r="BC237" s="256"/>
      <c r="BD237" s="248"/>
      <c r="BE237" s="172"/>
      <c r="BF237" s="248"/>
    </row>
    <row r="238" spans="2:58" s="173" customFormat="1" ht="21" customHeight="1" x14ac:dyDescent="0.25">
      <c r="B238" s="250"/>
      <c r="C238" s="253"/>
      <c r="D238" s="255"/>
      <c r="E238" s="256"/>
      <c r="F238" s="258"/>
      <c r="G238" s="255"/>
      <c r="H238" s="248"/>
      <c r="I238" s="266"/>
      <c r="J238" s="259"/>
      <c r="K238" s="185"/>
      <c r="L238" s="260"/>
      <c r="M238" s="260"/>
      <c r="N238" s="260"/>
      <c r="O238" s="261"/>
      <c r="P238" s="263"/>
      <c r="Q238" s="260"/>
      <c r="R238" s="264"/>
      <c r="S238" s="264"/>
      <c r="T238" s="264"/>
      <c r="U238" s="269"/>
      <c r="V238" s="263"/>
      <c r="W238" s="152"/>
      <c r="X238" s="168"/>
      <c r="Y238" s="168"/>
      <c r="Z238" s="168"/>
      <c r="AA238" s="169"/>
      <c r="AB238" s="178" t="str">
        <f>IF(AA238=Controles!$D$5,Controles!$E$5,IF(AA238=Controles!$D$6,Controles!$E$6,IF(AA238=Controles!$D$7,Controles!$E$7," ")))</f>
        <v xml:space="preserve"> </v>
      </c>
      <c r="AC238" s="169"/>
      <c r="AD238" s="68" t="str">
        <f>IF(AC238=Controles!$D$8,Controles!$E$8,IF(AC238=Controles!$D$9,Controles!$E$9," "))</f>
        <v xml:space="preserve"> </v>
      </c>
      <c r="AE238" s="68" t="str">
        <f t="shared" si="110"/>
        <v/>
      </c>
      <c r="AF238" s="169"/>
      <c r="AG238" s="169"/>
      <c r="AH238" s="169"/>
      <c r="AI238" s="100" t="str">
        <f>+IF(AA238=Controles!$D$5,Controles!$N$5,IF(AA238=Controles!$D$6,Controles!$N$6,IF(AA238=Controles!$D$7,Controles!$N$7," ")))</f>
        <v xml:space="preserve"> </v>
      </c>
      <c r="AJ238" s="141" t="str">
        <f>IFERROR(IF(AND(AI237=Controles!$N$5,AI238=Controles!$N$5),(AJ237-(+AJ237*AE238)),IF(AND(AI237=Controles!$N$7,AI238=Controles!$N$5),(AJ236-(+AJ236*AE238)),IF(AI238=Controles!$N$7,AJ237,""))),"")</f>
        <v/>
      </c>
      <c r="AK238" s="141" t="str">
        <f>IFERROR(IF(AND(AI237=Controles!$N$7,AI238=Controles!$N$7),(AK237-(+AK237*AE238)),IF(AND(AI237=Controles!$N$5,AI238=Controles!$N$7),(AK236-(+AK236*AE238)),IF(AI238=Controles!$N$5,AK237,""))),"")</f>
        <v/>
      </c>
      <c r="AL238" s="181" t="str">
        <f t="shared" si="128"/>
        <v/>
      </c>
      <c r="AM238" s="181" t="str">
        <f t="shared" si="129"/>
        <v/>
      </c>
      <c r="AN238" s="182" t="str">
        <f t="shared" si="130"/>
        <v xml:space="preserve"> </v>
      </c>
      <c r="AO238" s="183" t="str">
        <f>IFERROR(VLOOKUP(AN238,'Matriz Calificación'!$C$54:$F$78,2,FALSE),"")</f>
        <v/>
      </c>
      <c r="AP238" s="184" t="str">
        <f>IFERROR(VLOOKUP(AO238,'Matriz Calificación'!$D$54:$I$78,4,FALSE)," ")</f>
        <v xml:space="preserve"> </v>
      </c>
      <c r="AQ238" s="246"/>
      <c r="AR238" s="246"/>
      <c r="AS238" s="263"/>
      <c r="AT238" s="268"/>
      <c r="AU238" s="69"/>
      <c r="AV238" s="170"/>
      <c r="AW238" s="170"/>
      <c r="AX238" s="170"/>
      <c r="AY238" s="69"/>
      <c r="AZ238" s="170"/>
      <c r="BA238" s="172"/>
      <c r="BB238" s="172"/>
      <c r="BC238" s="256"/>
      <c r="BD238" s="248"/>
      <c r="BE238" s="172"/>
      <c r="BF238" s="248"/>
    </row>
    <row r="239" spans="2:58" s="173" customFormat="1" ht="21" customHeight="1" x14ac:dyDescent="0.25">
      <c r="B239" s="250"/>
      <c r="C239" s="253"/>
      <c r="D239" s="255"/>
      <c r="E239" s="256"/>
      <c r="F239" s="258"/>
      <c r="G239" s="255"/>
      <c r="H239" s="248"/>
      <c r="I239" s="266"/>
      <c r="J239" s="259"/>
      <c r="K239" s="185"/>
      <c r="L239" s="260"/>
      <c r="M239" s="260"/>
      <c r="N239" s="260"/>
      <c r="O239" s="261"/>
      <c r="P239" s="263"/>
      <c r="Q239" s="260"/>
      <c r="R239" s="264"/>
      <c r="S239" s="264"/>
      <c r="T239" s="264"/>
      <c r="U239" s="269"/>
      <c r="V239" s="263"/>
      <c r="W239" s="152"/>
      <c r="X239" s="168"/>
      <c r="Y239" s="168"/>
      <c r="Z239" s="168"/>
      <c r="AA239" s="169"/>
      <c r="AB239" s="178" t="str">
        <f>IF(AA239=Controles!$D$5,Controles!$E$5,IF(AA239=Controles!$D$6,Controles!$E$6,IF(AA239=Controles!$D$7,Controles!$E$7," ")))</f>
        <v xml:space="preserve"> </v>
      </c>
      <c r="AC239" s="169"/>
      <c r="AD239" s="68" t="str">
        <f>IF(AC239=Controles!$D$8,Controles!$E$8,IF(AC239=Controles!$D$9,Controles!$E$9," "))</f>
        <v xml:space="preserve"> </v>
      </c>
      <c r="AE239" s="68" t="str">
        <f t="shared" si="110"/>
        <v/>
      </c>
      <c r="AF239" s="169"/>
      <c r="AG239" s="169"/>
      <c r="AH239" s="169"/>
      <c r="AI239" s="100" t="str">
        <f>+IF(AA239=Controles!$D$5,Controles!$N$5,IF(AA239=Controles!$D$6,Controles!$N$6,IF(AA239=Controles!$D$7,Controles!$N$7," ")))</f>
        <v xml:space="preserve"> </v>
      </c>
      <c r="AJ239" s="141" t="str">
        <f>IFERROR(IF(AND(AI238=Controles!$N$5,AI239=Controles!$N$5),(AJ238-(+AJ238*AE239)),IF(AND(AI238=Controles!$N$7,AI239=Controles!$N$5),(AJ237-(+AJ237*AE239)),IF(AI239=Controles!$N$7,AJ238,""))),"")</f>
        <v/>
      </c>
      <c r="AK239" s="141" t="str">
        <f>IFERROR(IF(AND(AI238=Controles!$N$7,AI239=Controles!$N$7),(AK238-(+AK238*AE239)),IF(AND(AI238=Controles!$N$5,AI239=Controles!$N$7),(AK237-(+AK237*AE239)),IF(AI239=Controles!$N$5,AK238,""))),"")</f>
        <v/>
      </c>
      <c r="AL239" s="181" t="str">
        <f t="shared" si="128"/>
        <v/>
      </c>
      <c r="AM239" s="181" t="str">
        <f t="shared" si="129"/>
        <v/>
      </c>
      <c r="AN239" s="182" t="str">
        <f t="shared" si="130"/>
        <v xml:space="preserve"> </v>
      </c>
      <c r="AO239" s="183" t="str">
        <f>IFERROR(VLOOKUP(AN239,'Matriz Calificación'!$C$54:$F$78,2,FALSE),"")</f>
        <v/>
      </c>
      <c r="AP239" s="184" t="str">
        <f>IFERROR(VLOOKUP(AO239,'Matriz Calificación'!$D$54:$I$78,4,FALSE)," ")</f>
        <v xml:space="preserve"> </v>
      </c>
      <c r="AQ239" s="246"/>
      <c r="AR239" s="246"/>
      <c r="AS239" s="263"/>
      <c r="AT239" s="268"/>
      <c r="AU239" s="69"/>
      <c r="AV239" s="170"/>
      <c r="AW239" s="170"/>
      <c r="AX239" s="170"/>
      <c r="AY239" s="69"/>
      <c r="AZ239" s="170"/>
      <c r="BA239" s="172"/>
      <c r="BB239" s="172"/>
      <c r="BC239" s="256"/>
      <c r="BD239" s="248"/>
      <c r="BE239" s="172"/>
      <c r="BF239" s="248"/>
    </row>
    <row r="240" spans="2:58" s="173" customFormat="1" ht="21" customHeight="1" x14ac:dyDescent="0.25">
      <c r="B240" s="250"/>
      <c r="C240" s="253"/>
      <c r="D240" s="255"/>
      <c r="E240" s="256"/>
      <c r="F240" s="258"/>
      <c r="G240" s="255"/>
      <c r="H240" s="248"/>
      <c r="I240" s="266"/>
      <c r="J240" s="259"/>
      <c r="K240" s="185"/>
      <c r="L240" s="260"/>
      <c r="M240" s="260"/>
      <c r="N240" s="260"/>
      <c r="O240" s="261"/>
      <c r="P240" s="263"/>
      <c r="Q240" s="260"/>
      <c r="R240" s="264"/>
      <c r="S240" s="264"/>
      <c r="T240" s="264"/>
      <c r="U240" s="269"/>
      <c r="V240" s="263"/>
      <c r="W240" s="152"/>
      <c r="X240" s="168"/>
      <c r="Y240" s="168"/>
      <c r="Z240" s="168"/>
      <c r="AA240" s="169"/>
      <c r="AB240" s="178" t="str">
        <f>IF(AA240=Controles!$D$5,Controles!$E$5,IF(AA240=Controles!$D$6,Controles!$E$6,IF(AA240=Controles!$D$7,Controles!$E$7," ")))</f>
        <v xml:space="preserve"> </v>
      </c>
      <c r="AC240" s="169"/>
      <c r="AD240" s="68" t="str">
        <f>IF(AC240=Controles!$D$8,Controles!$E$8,IF(AC240=Controles!$D$9,Controles!$E$9," "))</f>
        <v xml:space="preserve"> </v>
      </c>
      <c r="AE240" s="68" t="str">
        <f t="shared" si="110"/>
        <v/>
      </c>
      <c r="AF240" s="169"/>
      <c r="AG240" s="169"/>
      <c r="AH240" s="169"/>
      <c r="AI240" s="100" t="str">
        <f>+IF(AA240=Controles!$D$5,Controles!$N$5,IF(AA240=Controles!$D$6,Controles!$N$6,IF(AA240=Controles!$D$7,Controles!$N$7," ")))</f>
        <v xml:space="preserve"> </v>
      </c>
      <c r="AJ240" s="141" t="str">
        <f>IFERROR(IF(AND(AI239=Controles!$N$5,AI240=Controles!$N$5),(AJ239-(+AJ239*AE240)),IF(AND(AI239=Controles!$N$7,AI240=Controles!$N$5),(AJ238-(+AJ238*AE240)),IF(AI240=Controles!$N$7,AJ239,""))),"")</f>
        <v/>
      </c>
      <c r="AK240" s="141" t="str">
        <f>IFERROR(IF(AND(AI239=Controles!$N$7,AI240=Controles!$N$7),(AK239-(+AK239*AE240)),IF(AND(AI239=Controles!$N$5,AI240=Controles!$N$7),(AK238-(+AK238*AE240)),IF(AI240=Controles!$N$5,AK239,""))),"")</f>
        <v/>
      </c>
      <c r="AL240" s="181" t="str">
        <f t="shared" si="128"/>
        <v/>
      </c>
      <c r="AM240" s="181" t="str">
        <f t="shared" si="129"/>
        <v/>
      </c>
      <c r="AN240" s="182" t="str">
        <f t="shared" si="130"/>
        <v xml:space="preserve"> </v>
      </c>
      <c r="AO240" s="183" t="str">
        <f>IFERROR(VLOOKUP(AN240,'Matriz Calificación'!$C$54:$F$78,2,FALSE),"")</f>
        <v/>
      </c>
      <c r="AP240" s="184" t="str">
        <f>IFERROR(VLOOKUP(AO240,'Matriz Calificación'!$D$54:$I$78,4,FALSE)," ")</f>
        <v xml:space="preserve"> </v>
      </c>
      <c r="AQ240" s="246"/>
      <c r="AR240" s="246"/>
      <c r="AS240" s="263"/>
      <c r="AT240" s="268"/>
      <c r="AU240" s="69"/>
      <c r="AV240" s="170"/>
      <c r="AW240" s="170"/>
      <c r="AX240" s="170"/>
      <c r="AY240" s="69"/>
      <c r="AZ240" s="170"/>
      <c r="BA240" s="172"/>
      <c r="BB240" s="172"/>
      <c r="BC240" s="256"/>
      <c r="BD240" s="248"/>
      <c r="BE240" s="172"/>
      <c r="BF240" s="248"/>
    </row>
    <row r="241" spans="2:58" s="173" customFormat="1" ht="21" customHeight="1" x14ac:dyDescent="0.25">
      <c r="B241" s="250"/>
      <c r="C241" s="253"/>
      <c r="D241" s="255"/>
      <c r="E241" s="256"/>
      <c r="F241" s="258"/>
      <c r="G241" s="255"/>
      <c r="H241" s="248"/>
      <c r="I241" s="266"/>
      <c r="J241" s="259"/>
      <c r="K241" s="185"/>
      <c r="L241" s="260"/>
      <c r="M241" s="260"/>
      <c r="N241" s="260"/>
      <c r="O241" s="261"/>
      <c r="P241" s="263"/>
      <c r="Q241" s="260"/>
      <c r="R241" s="264"/>
      <c r="S241" s="264"/>
      <c r="T241" s="264"/>
      <c r="U241" s="269"/>
      <c r="V241" s="263"/>
      <c r="W241" s="152"/>
      <c r="X241" s="168"/>
      <c r="Y241" s="168"/>
      <c r="Z241" s="168"/>
      <c r="AA241" s="169"/>
      <c r="AB241" s="178" t="str">
        <f>IF(AA241=Controles!$D$5,Controles!$E$5,IF(AA241=Controles!$D$6,Controles!$E$6,IF(AA241=Controles!$D$7,Controles!$E$7," ")))</f>
        <v xml:space="preserve"> </v>
      </c>
      <c r="AC241" s="169"/>
      <c r="AD241" s="68" t="str">
        <f>IF(AC241=Controles!$D$8,Controles!$E$8,IF(AC241=Controles!$D$9,Controles!$E$9," "))</f>
        <v xml:space="preserve"> </v>
      </c>
      <c r="AE241" s="68" t="str">
        <f t="shared" si="110"/>
        <v/>
      </c>
      <c r="AF241" s="169"/>
      <c r="AG241" s="169"/>
      <c r="AH241" s="169"/>
      <c r="AI241" s="100" t="str">
        <f>+IF(AA241=Controles!$D$5,Controles!$N$5,IF(AA241=Controles!$D$6,Controles!$N$6,IF(AA241=Controles!$D$7,Controles!$N$7," ")))</f>
        <v xml:space="preserve"> </v>
      </c>
      <c r="AJ241" s="141" t="str">
        <f>IFERROR(IF(AND(AI240=Controles!$N$5,AI241=Controles!$N$5),(AJ240-(+AJ240*AE241)),IF(AND(AI240=Controles!$N$7,AI241=Controles!$N$5),(AJ239-(+AJ239*AE241)),IF(AI241=Controles!$N$7,AJ240,""))),"")</f>
        <v/>
      </c>
      <c r="AK241" s="141" t="str">
        <f>IFERROR(IF(AND(AI240=Controles!$N$7,AI241=Controles!$N$7),(AK240-(+AK240*AE241)),IF(AND(AI240=Controles!$N$5,AI241=Controles!$N$7),(AK239-(+AK239*AE241)),IF(AI241=Controles!$N$5,AK240,""))),"")</f>
        <v/>
      </c>
      <c r="AL241" s="181" t="str">
        <f t="shared" si="128"/>
        <v/>
      </c>
      <c r="AM241" s="181" t="str">
        <f t="shared" si="129"/>
        <v/>
      </c>
      <c r="AN241" s="182" t="str">
        <f t="shared" si="130"/>
        <v xml:space="preserve"> </v>
      </c>
      <c r="AO241" s="183" t="str">
        <f>IFERROR(VLOOKUP(AN241,'Matriz Calificación'!$C$54:$F$78,2,FALSE),"")</f>
        <v/>
      </c>
      <c r="AP241" s="184" t="str">
        <f>IFERROR(VLOOKUP(AO241,'Matriz Calificación'!$D$54:$I$78,4,FALSE)," ")</f>
        <v xml:space="preserve"> </v>
      </c>
      <c r="AQ241" s="246"/>
      <c r="AR241" s="246"/>
      <c r="AS241" s="263"/>
      <c r="AT241" s="268"/>
      <c r="AU241" s="69"/>
      <c r="AV241" s="170"/>
      <c r="AW241" s="170"/>
      <c r="AX241" s="170"/>
      <c r="AY241" s="69"/>
      <c r="AZ241" s="170"/>
      <c r="BA241" s="172"/>
      <c r="BB241" s="172"/>
      <c r="BC241" s="256"/>
      <c r="BD241" s="248"/>
      <c r="BE241" s="172"/>
      <c r="BF241" s="248"/>
    </row>
    <row r="242" spans="2:58" s="173" customFormat="1" ht="21" customHeight="1" x14ac:dyDescent="0.25">
      <c r="B242" s="250"/>
      <c r="C242" s="253"/>
      <c r="D242" s="255"/>
      <c r="E242" s="256"/>
      <c r="F242" s="258"/>
      <c r="G242" s="255"/>
      <c r="H242" s="248"/>
      <c r="I242" s="266"/>
      <c r="J242" s="259"/>
      <c r="K242" s="185"/>
      <c r="L242" s="260"/>
      <c r="M242" s="260"/>
      <c r="N242" s="260"/>
      <c r="O242" s="261"/>
      <c r="P242" s="263"/>
      <c r="Q242" s="260"/>
      <c r="R242" s="264"/>
      <c r="S242" s="264"/>
      <c r="T242" s="264"/>
      <c r="U242" s="269"/>
      <c r="V242" s="263"/>
      <c r="W242" s="152"/>
      <c r="X242" s="168"/>
      <c r="Y242" s="168"/>
      <c r="Z242" s="168"/>
      <c r="AA242" s="169"/>
      <c r="AB242" s="178" t="str">
        <f>IF(AA242=Controles!$D$5,Controles!$E$5,IF(AA242=Controles!$D$6,Controles!$E$6,IF(AA242=Controles!$D$7,Controles!$E$7," ")))</f>
        <v xml:space="preserve"> </v>
      </c>
      <c r="AC242" s="169"/>
      <c r="AD242" s="68" t="str">
        <f>IF(AC242=Controles!$D$8,Controles!$E$8,IF(AC242=Controles!$D$9,Controles!$E$9," "))</f>
        <v xml:space="preserve"> </v>
      </c>
      <c r="AE242" s="68" t="str">
        <f t="shared" si="110"/>
        <v/>
      </c>
      <c r="AF242" s="169"/>
      <c r="AG242" s="169"/>
      <c r="AH242" s="169"/>
      <c r="AI242" s="100" t="str">
        <f>+IF(AA242=Controles!$D$5,Controles!$N$5,IF(AA242=Controles!$D$6,Controles!$N$6,IF(AA242=Controles!$D$7,Controles!$N$7," ")))</f>
        <v xml:space="preserve"> </v>
      </c>
      <c r="AJ242" s="141" t="str">
        <f>IFERROR(IF(AND(AI241=Controles!$N$5,AI242=Controles!$N$5),(AJ241-(+AJ241*AE242)),IF(AND(AI241=Controles!$N$7,AI242=Controles!$N$5),(AJ240-(+AJ240*AE242)),IF(AI242=Controles!$N$7,AJ241,""))),"")</f>
        <v/>
      </c>
      <c r="AK242" s="141" t="str">
        <f>IFERROR(IF(AND(AI241=Controles!$N$7,AI242=Controles!$N$7),(AK241-(+AK241*AE242)),IF(AND(AI241=Controles!$N$5,AI242=Controles!$N$7),(AK240-(+AK240*AE242)),IF(AI242=Controles!$N$5,AK241,""))),"")</f>
        <v/>
      </c>
      <c r="AL242" s="181" t="str">
        <f t="shared" si="128"/>
        <v/>
      </c>
      <c r="AM242" s="181" t="str">
        <f t="shared" si="129"/>
        <v/>
      </c>
      <c r="AN242" s="182" t="str">
        <f t="shared" si="130"/>
        <v xml:space="preserve"> </v>
      </c>
      <c r="AO242" s="183" t="str">
        <f>IFERROR(VLOOKUP(AN242,'Matriz Calificación'!$C$54:$F$78,2,FALSE),"")</f>
        <v/>
      </c>
      <c r="AP242" s="184" t="str">
        <f>IFERROR(VLOOKUP(AO242,'Matriz Calificación'!$D$54:$I$78,4,FALSE)," ")</f>
        <v xml:space="preserve"> </v>
      </c>
      <c r="AQ242" s="246"/>
      <c r="AR242" s="246"/>
      <c r="AS242" s="263"/>
      <c r="AT242" s="268"/>
      <c r="AU242" s="69"/>
      <c r="AV242" s="168"/>
      <c r="AW242" s="171"/>
      <c r="AX242" s="171"/>
      <c r="AY242" s="69"/>
      <c r="AZ242" s="170"/>
      <c r="BA242" s="172"/>
      <c r="BB242" s="172"/>
      <c r="BC242" s="256"/>
      <c r="BD242" s="248"/>
      <c r="BE242" s="172"/>
      <c r="BF242" s="248"/>
    </row>
    <row r="243" spans="2:58" s="173" customFormat="1" ht="21" customHeight="1" x14ac:dyDescent="0.25">
      <c r="B243" s="250"/>
      <c r="C243" s="253"/>
      <c r="D243" s="255"/>
      <c r="E243" s="256"/>
      <c r="F243" s="258"/>
      <c r="G243" s="255"/>
      <c r="H243" s="248"/>
      <c r="I243" s="266"/>
      <c r="J243" s="259"/>
      <c r="K243" s="185"/>
      <c r="L243" s="260"/>
      <c r="M243" s="260"/>
      <c r="N243" s="260"/>
      <c r="O243" s="261"/>
      <c r="P243" s="263"/>
      <c r="Q243" s="260"/>
      <c r="R243" s="264"/>
      <c r="S243" s="264"/>
      <c r="T243" s="264"/>
      <c r="U243" s="269"/>
      <c r="V243" s="263"/>
      <c r="W243" s="152"/>
      <c r="X243" s="168"/>
      <c r="Y243" s="168"/>
      <c r="Z243" s="168"/>
      <c r="AA243" s="169"/>
      <c r="AB243" s="178" t="str">
        <f>IF(AA243=Controles!$D$5,Controles!$E$5,IF(AA243=Controles!$D$6,Controles!$E$6,IF(AA243=Controles!$D$7,Controles!$E$7," ")))</f>
        <v xml:space="preserve"> </v>
      </c>
      <c r="AC243" s="169"/>
      <c r="AD243" s="68" t="str">
        <f>IF(AC243=Controles!$D$8,Controles!$E$8,IF(AC243=Controles!$D$9,Controles!$E$9," "))</f>
        <v xml:space="preserve"> </v>
      </c>
      <c r="AE243" s="68" t="str">
        <f t="shared" si="110"/>
        <v/>
      </c>
      <c r="AF243" s="169"/>
      <c r="AG243" s="169"/>
      <c r="AH243" s="169"/>
      <c r="AI243" s="100" t="str">
        <f>+IF(AA243=Controles!$D$5,Controles!$N$5,IF(AA243=Controles!$D$6,Controles!$N$6,IF(AA243=Controles!$D$7,Controles!$N$7," ")))</f>
        <v xml:space="preserve"> </v>
      </c>
      <c r="AJ243" s="141" t="str">
        <f>IFERROR(IF(AND(AI242=Controles!$N$5,AI243=Controles!$N$5),(AJ242-(+AJ242*AE243)),IF(AND(AI242=Controles!$N$7,AI243=Controles!$N$5),(AJ241-(+AJ241*AE243)),IF(AI243=Controles!$N$7,AJ242,""))),"")</f>
        <v/>
      </c>
      <c r="AK243" s="141" t="str">
        <f>IFERROR(IF(AND(AI242=Controles!$N$7,AI243=Controles!$N$7),(AK242-(+AK242*AE243)),IF(AND(AI242=Controles!$N$5,AI243=Controles!$N$7),(AK241-(+AK241*AE243)),IF(AI243=Controles!$N$5,AK242,""))),"")</f>
        <v/>
      </c>
      <c r="AL243" s="181" t="str">
        <f t="shared" si="128"/>
        <v/>
      </c>
      <c r="AM243" s="181" t="str">
        <f t="shared" si="129"/>
        <v/>
      </c>
      <c r="AN243" s="182" t="str">
        <f t="shared" si="130"/>
        <v xml:space="preserve"> </v>
      </c>
      <c r="AO243" s="183" t="str">
        <f>IFERROR(VLOOKUP(AN243,'Matriz Calificación'!$C$54:$F$78,2,FALSE),"")</f>
        <v/>
      </c>
      <c r="AP243" s="184" t="str">
        <f>IFERROR(VLOOKUP(AO243,'Matriz Calificación'!$D$54:$I$78,4,FALSE)," ")</f>
        <v xml:space="preserve"> </v>
      </c>
      <c r="AQ243" s="246"/>
      <c r="AR243" s="246"/>
      <c r="AS243" s="263"/>
      <c r="AT243" s="268"/>
      <c r="AU243" s="69"/>
      <c r="AV243" s="168"/>
      <c r="AW243" s="171"/>
      <c r="AX243" s="171"/>
      <c r="AY243" s="69"/>
      <c r="AZ243" s="170"/>
      <c r="BA243" s="172"/>
      <c r="BB243" s="172"/>
      <c r="BC243" s="256"/>
      <c r="BD243" s="248"/>
      <c r="BE243" s="172"/>
      <c r="BF243" s="248"/>
    </row>
    <row r="244" spans="2:58" s="173" customFormat="1" ht="21" customHeight="1" x14ac:dyDescent="0.25">
      <c r="B244" s="251"/>
      <c r="C244" s="254"/>
      <c r="D244" s="255"/>
      <c r="E244" s="256"/>
      <c r="F244" s="258"/>
      <c r="G244" s="255"/>
      <c r="H244" s="248"/>
      <c r="I244" s="267"/>
      <c r="J244" s="259"/>
      <c r="K244" s="185"/>
      <c r="L244" s="260"/>
      <c r="M244" s="260"/>
      <c r="N244" s="260"/>
      <c r="O244" s="262"/>
      <c r="P244" s="263"/>
      <c r="Q244" s="260"/>
      <c r="R244" s="264"/>
      <c r="S244" s="264"/>
      <c r="T244" s="264"/>
      <c r="U244" s="269"/>
      <c r="V244" s="263"/>
      <c r="W244" s="152"/>
      <c r="X244" s="168"/>
      <c r="Y244" s="168"/>
      <c r="Z244" s="168"/>
      <c r="AA244" s="169"/>
      <c r="AB244" s="178" t="str">
        <f>IF(AA244=Controles!$D$5,Controles!$E$5,IF(AA244=Controles!$D$6,Controles!$E$6,IF(AA244=Controles!$D$7,Controles!$E$7," ")))</f>
        <v xml:space="preserve"> </v>
      </c>
      <c r="AC244" s="169"/>
      <c r="AD244" s="68" t="str">
        <f>IF(AC244=Controles!$D$8,Controles!$E$8,IF(AC244=Controles!$D$9,Controles!$E$9," "))</f>
        <v xml:space="preserve"> </v>
      </c>
      <c r="AE244" s="68" t="str">
        <f t="shared" si="110"/>
        <v/>
      </c>
      <c r="AF244" s="169"/>
      <c r="AG244" s="169"/>
      <c r="AH244" s="169"/>
      <c r="AI244" s="100" t="str">
        <f>+IF(AA244=Controles!$D$5,Controles!$N$5,IF(AA244=Controles!$D$6,Controles!$N$6,IF(AA244=Controles!$D$7,Controles!$N$7," ")))</f>
        <v xml:space="preserve"> </v>
      </c>
      <c r="AJ244" s="141" t="str">
        <f>IFERROR(IF(AND(AI243=Controles!$N$5,AI244=Controles!$N$5),(AJ243-(+AJ243*AE244)),IF(AND(AI243=Controles!$N$7,AI244=Controles!$N$5),(AJ242-(+AJ242*AE244)),IF(AI244=Controles!$N$7,AJ243,""))),"")</f>
        <v/>
      </c>
      <c r="AK244" s="141" t="str">
        <f>IFERROR(IF(AND(AI243=Controles!$N$7,AI244=Controles!$N$7),(AK243-(+AK243*AE244)),IF(AND(AI243=Controles!$N$5,AI244=Controles!$N$7),(AK242-(+AK242*AE244)),IF(AI244=Controles!$N$5,AK243,""))),"")</f>
        <v/>
      </c>
      <c r="AL244" s="181" t="str">
        <f t="shared" si="128"/>
        <v/>
      </c>
      <c r="AM244" s="181" t="str">
        <f t="shared" si="129"/>
        <v/>
      </c>
      <c r="AN244" s="182" t="str">
        <f t="shared" si="130"/>
        <v xml:space="preserve"> </v>
      </c>
      <c r="AO244" s="183" t="str">
        <f>IFERROR(VLOOKUP(AN244,'Matriz Calificación'!$C$54:$F$78,2,FALSE),"")</f>
        <v/>
      </c>
      <c r="AP244" s="184" t="str">
        <f>IFERROR(VLOOKUP(AO244,'Matriz Calificación'!$D$54:$I$78,4,FALSE)," ")</f>
        <v xml:space="preserve"> </v>
      </c>
      <c r="AQ244" s="247"/>
      <c r="AR244" s="247"/>
      <c r="AS244" s="263"/>
      <c r="AT244" s="268"/>
      <c r="AU244" s="69"/>
      <c r="AV244" s="168"/>
      <c r="AW244" s="70"/>
      <c r="AX244" s="70"/>
      <c r="AY244" s="69"/>
      <c r="AZ244" s="170"/>
      <c r="BA244" s="172"/>
      <c r="BB244" s="172"/>
      <c r="BC244" s="256"/>
      <c r="BD244" s="248"/>
      <c r="BE244" s="172"/>
      <c r="BF244" s="248"/>
    </row>
    <row r="245" spans="2:58" s="173" customFormat="1" ht="21" customHeight="1" x14ac:dyDescent="0.25">
      <c r="B245" s="249"/>
      <c r="C245" s="252" t="str">
        <f>+IFERROR(VLOOKUP(B245,INF!$A$2:$B$90,2,FALSE)," ")</f>
        <v xml:space="preserve"> </v>
      </c>
      <c r="D245" s="255"/>
      <c r="E245" s="256"/>
      <c r="F245" s="257"/>
      <c r="G245" s="255"/>
      <c r="H245" s="248"/>
      <c r="I245" s="265"/>
      <c r="J245" s="259" t="str">
        <f t="shared" ref="J245" si="131">IF(G245&lt;&gt;"",CONCATENATE("Posibilidad de ",G245," por"," ",H245," debido a"," ",I245),"")</f>
        <v/>
      </c>
      <c r="K245" s="185"/>
      <c r="L245" s="260"/>
      <c r="M245" s="260"/>
      <c r="N245" s="260"/>
      <c r="O245" s="261"/>
      <c r="P245" s="263" t="str">
        <f>IF(O245="","",IF(O245&lt;=2,Probabilidad!$B$8,IF(O245&lt;=11.999,Probabilidad!$B$7,IF(O245&lt;=48,Probabilidad!$B$6,IF(O245&lt;=239.999,Probabilidad!$B$5,IF(O245&gt;=240,Probabilidad!$B$4,""))))))</f>
        <v/>
      </c>
      <c r="Q245" s="260"/>
      <c r="R245" s="264" t="str">
        <f>IFERROR(VLOOKUP(P245,Probabilidad!$B$4:$C$8,2,FALSE),"")</f>
        <v/>
      </c>
      <c r="S245" s="264" t="str">
        <f>IFERROR(VLOOKUP(Q245,Impacto!$B$4:$C$16,2,FALSE),"")</f>
        <v/>
      </c>
      <c r="T245" s="264" t="str">
        <f t="shared" ref="T245" si="132">IFERROR(VALUE((R245&amp;""&amp;S245))," ")</f>
        <v xml:space="preserve"> </v>
      </c>
      <c r="U245" s="269" t="str">
        <f>IFERROR(VLOOKUP(T245,'Matriz Calificación'!$C$54:$D$78,2,FALSE)," ")</f>
        <v xml:space="preserve"> </v>
      </c>
      <c r="V245" s="263" t="str">
        <f>IFERROR(VLOOKUP(T245,'Matriz Calificación'!$C$54:$F$78,3,FALSE)," ")</f>
        <v xml:space="preserve"> </v>
      </c>
      <c r="W245" s="152"/>
      <c r="X245" s="168"/>
      <c r="Y245" s="168"/>
      <c r="Z245" s="168"/>
      <c r="AA245" s="169"/>
      <c r="AB245" s="178" t="str">
        <f>IF(AA245=Controles!$D$5,Controles!$E$5,IF(AA245=Controles!$D$6,Controles!$E$6,IF(AA245=Controles!$D$7,Controles!$E$7," ")))</f>
        <v xml:space="preserve"> </v>
      </c>
      <c r="AC245" s="169"/>
      <c r="AD245" s="68" t="str">
        <f>IF(AC245=Controles!$D$8,Controles!$E$8,IF(AC245=Controles!$D$9,Controles!$E$9," "))</f>
        <v xml:space="preserve"> </v>
      </c>
      <c r="AE245" s="68" t="str">
        <f t="shared" si="110"/>
        <v/>
      </c>
      <c r="AF245" s="169"/>
      <c r="AG245" s="169"/>
      <c r="AH245" s="169"/>
      <c r="AI245" s="100" t="str">
        <f>+IF(AA245=Controles!$D$5,Controles!$N$5,IF(AA245=Controles!$D$6,Controles!$N$6,IF(AA245=Controles!$D$7,Controles!$N$7," ")))</f>
        <v xml:space="preserve"> </v>
      </c>
      <c r="AJ245" s="141" t="str">
        <f>IFERROR(IF(AI245=Controles!$N$5,(($R$245-($R$245*AE245))),IF(AI245=Controles!$N$7,$R$245,""))," ")</f>
        <v/>
      </c>
      <c r="AK245" s="141" t="str">
        <f>IFERROR(IF(AI245=Controles!$N$7,(($S$245-($S$245*AE245))),IF(AI245=Controles!$N$5,$S$245,""))," ")</f>
        <v/>
      </c>
      <c r="AL245" s="181" t="str">
        <f>IFERROR(IF(AJ245="","",IF(AJ245&lt;=20,"20",IF(AJ245&lt;=40,"40",IF(AJ245&lt;=60,"60",IF(AJ245&lt;=80,"80","100"))))),"")</f>
        <v/>
      </c>
      <c r="AM245" s="181" t="str">
        <f>IFERROR(IF(AK245="","",IF(AK245&lt;=20,"20",IF(AK245&lt;=40,"40",IF(AK245&lt;=60,"60",IF(AK245&lt;=80,"80","100"))))),"")</f>
        <v/>
      </c>
      <c r="AN245" s="182" t="str">
        <f>IFERROR(VALUE((AL245&amp;""&amp;AM245))," ")</f>
        <v xml:space="preserve"> </v>
      </c>
      <c r="AO245" s="183" t="str">
        <f>IFERROR(VLOOKUP(AN245,'Matriz Calificación'!$C$54:$F$78,2,FALSE),"")</f>
        <v/>
      </c>
      <c r="AP245" s="184" t="str">
        <f>IFERROR(VLOOKUP(AO245,'Matriz Calificación'!$D$54:$I$78,4,FALSE)," ")</f>
        <v xml:space="preserve"> </v>
      </c>
      <c r="AQ245" s="245" t="str" cm="1">
        <f t="array" ref="AQ245">INDEX(AN245:AN253,COUNT(AN245:AN253))</f>
        <v xml:space="preserve"> </v>
      </c>
      <c r="AR245" s="245" t="str">
        <f>IFERROR(VLOOKUP(AQ245,'Matriz Calificación'!$C$54:$F$78,2,FALSE),"")</f>
        <v/>
      </c>
      <c r="AS245" s="263" t="str">
        <f>IFERROR(VLOOKUP(AR245,'Matriz Calificación'!$D$54:$I$78,4,FALSE)," ")</f>
        <v xml:space="preserve"> </v>
      </c>
      <c r="AT245" s="268" t="str">
        <f>IFERROR(VLOOKUP(AR245,'Matriz Calificación'!$D$54:$I$78,5,FALSE)," ")</f>
        <v xml:space="preserve"> </v>
      </c>
      <c r="AU245" s="69"/>
      <c r="AV245" s="170"/>
      <c r="AW245" s="170"/>
      <c r="AX245" s="170"/>
      <c r="AY245" s="69"/>
      <c r="AZ245" s="170"/>
      <c r="BA245" s="172"/>
      <c r="BB245" s="172"/>
      <c r="BC245" s="256"/>
      <c r="BD245" s="248"/>
      <c r="BE245" s="172"/>
      <c r="BF245" s="248"/>
    </row>
    <row r="246" spans="2:58" s="173" customFormat="1" ht="21" customHeight="1" x14ac:dyDescent="0.25">
      <c r="B246" s="250"/>
      <c r="C246" s="253"/>
      <c r="D246" s="255"/>
      <c r="E246" s="256"/>
      <c r="F246" s="258"/>
      <c r="G246" s="255"/>
      <c r="H246" s="248"/>
      <c r="I246" s="266"/>
      <c r="J246" s="259"/>
      <c r="K246" s="185"/>
      <c r="L246" s="260"/>
      <c r="M246" s="260"/>
      <c r="N246" s="260"/>
      <c r="O246" s="261"/>
      <c r="P246" s="263"/>
      <c r="Q246" s="260"/>
      <c r="R246" s="264"/>
      <c r="S246" s="264"/>
      <c r="T246" s="264"/>
      <c r="U246" s="269"/>
      <c r="V246" s="263"/>
      <c r="W246" s="152"/>
      <c r="X246" s="168"/>
      <c r="Y246" s="168"/>
      <c r="Z246" s="168"/>
      <c r="AA246" s="169"/>
      <c r="AB246" s="178" t="str">
        <f>IF(AA246=Controles!$D$5,Controles!$E$5,IF(AA246=Controles!$D$6,Controles!$E$6,IF(AA246=Controles!$D$7,Controles!$E$7," ")))</f>
        <v xml:space="preserve"> </v>
      </c>
      <c r="AC246" s="169"/>
      <c r="AD246" s="68" t="str">
        <f>IF(AC246=Controles!$D$8,Controles!$E$8,IF(AC246=Controles!$D$9,Controles!$E$9," "))</f>
        <v xml:space="preserve"> </v>
      </c>
      <c r="AE246" s="68" t="str">
        <f t="shared" si="110"/>
        <v/>
      </c>
      <c r="AF246" s="169"/>
      <c r="AG246" s="169"/>
      <c r="AH246" s="169"/>
      <c r="AI246" s="100" t="str">
        <f>+IF(AA246=Controles!$D$5,Controles!$N$5,IF(AA246=Controles!$D$6,Controles!$N$6,IF(AA246=Controles!$D$7,Controles!$N$7," ")))</f>
        <v xml:space="preserve"> </v>
      </c>
      <c r="AJ246" s="141" t="str">
        <f>IFERROR(IF(AND(AI245=Controles!$N$5,AI246=Controles!$N$5),(AJ245-(+AJ245*AE246)),IF(AI246=Controles!$N$5,(R245-(+R245*AE246)),IF(AI246=Controles!$N$7,AJ245,""))),"")</f>
        <v/>
      </c>
      <c r="AK246" s="141" t="str">
        <f>IFERROR(IF(AND(AI245=Controles!$N$7,AI246=Controles!$N$7),(AK245-(+AK245*AE246)),IF(AI246=Controles!$N$7,($S$245-(+$S$245*AE246)),IF(AI246=Controles!$N$5,AK245,""))),"")</f>
        <v/>
      </c>
      <c r="AL246" s="181" t="str">
        <f t="shared" ref="AL246:AL253" si="133">IFERROR(IF(AJ246="","",IF(AJ246&lt;=20,"20",IF(AJ246&lt;=40,"40",IF(AJ246&lt;=60,"60",IF(AJ246&lt;=80,"80","100"))))),"")</f>
        <v/>
      </c>
      <c r="AM246" s="181" t="str">
        <f t="shared" ref="AM246:AM253" si="134">IFERROR(IF(AK246="","",IF(AK246&lt;=20,"20",IF(AK246&lt;=40,"40",IF(AK246&lt;=60,"60",IF(AK246&lt;=80,"80","100"))))),"")</f>
        <v/>
      </c>
      <c r="AN246" s="182" t="str">
        <f t="shared" ref="AN246:AN253" si="135">IFERROR(VALUE((AL246&amp;""&amp;AM246))," ")</f>
        <v xml:space="preserve"> </v>
      </c>
      <c r="AO246" s="183" t="str">
        <f>IFERROR(VLOOKUP(AN246,'Matriz Calificación'!$C$54:$F$78,2,FALSE),"")</f>
        <v/>
      </c>
      <c r="AP246" s="184" t="str">
        <f>IFERROR(VLOOKUP(AO246,'Matriz Calificación'!$D$54:$I$78,4,FALSE)," ")</f>
        <v xml:space="preserve"> </v>
      </c>
      <c r="AQ246" s="246"/>
      <c r="AR246" s="246"/>
      <c r="AS246" s="263"/>
      <c r="AT246" s="268"/>
      <c r="AU246" s="69"/>
      <c r="AV246" s="170"/>
      <c r="AW246" s="170"/>
      <c r="AX246" s="170"/>
      <c r="AY246" s="69"/>
      <c r="AZ246" s="170"/>
      <c r="BA246" s="172"/>
      <c r="BB246" s="172"/>
      <c r="BC246" s="256"/>
      <c r="BD246" s="248"/>
      <c r="BE246" s="172"/>
      <c r="BF246" s="248"/>
    </row>
    <row r="247" spans="2:58" s="173" customFormat="1" ht="21" customHeight="1" x14ac:dyDescent="0.25">
      <c r="B247" s="250"/>
      <c r="C247" s="253"/>
      <c r="D247" s="255"/>
      <c r="E247" s="256"/>
      <c r="F247" s="258"/>
      <c r="G247" s="255"/>
      <c r="H247" s="248"/>
      <c r="I247" s="266"/>
      <c r="J247" s="259"/>
      <c r="K247" s="185"/>
      <c r="L247" s="260"/>
      <c r="M247" s="260"/>
      <c r="N247" s="260"/>
      <c r="O247" s="261"/>
      <c r="P247" s="263"/>
      <c r="Q247" s="260"/>
      <c r="R247" s="264"/>
      <c r="S247" s="264"/>
      <c r="T247" s="264"/>
      <c r="U247" s="269"/>
      <c r="V247" s="263"/>
      <c r="W247" s="152"/>
      <c r="X247" s="168"/>
      <c r="Y247" s="168"/>
      <c r="Z247" s="168"/>
      <c r="AA247" s="169"/>
      <c r="AB247" s="178" t="str">
        <f>IF(AA247=Controles!$D$5,Controles!$E$5,IF(AA247=Controles!$D$6,Controles!$E$6,IF(AA247=Controles!$D$7,Controles!$E$7," ")))</f>
        <v xml:space="preserve"> </v>
      </c>
      <c r="AC247" s="169"/>
      <c r="AD247" s="68" t="str">
        <f>IF(AC247=Controles!$D$8,Controles!$E$8,IF(AC247=Controles!$D$9,Controles!$E$9," "))</f>
        <v xml:space="preserve"> </v>
      </c>
      <c r="AE247" s="68" t="str">
        <f t="shared" si="110"/>
        <v/>
      </c>
      <c r="AF247" s="169"/>
      <c r="AG247" s="169"/>
      <c r="AH247" s="169"/>
      <c r="AI247" s="100" t="str">
        <f>+IF(AA247=Controles!$D$5,Controles!$N$5,IF(AA247=Controles!$D$6,Controles!$N$6,IF(AA247=Controles!$D$7,Controles!$N$7," ")))</f>
        <v xml:space="preserve"> </v>
      </c>
      <c r="AJ247" s="141" t="str">
        <f>IFERROR(IF(AND(AI246=Controles!$N$5,AI247=Controles!$N$5),(AJ246-(+AJ246*AE247)),IF(AND(AI246=Controles!$N$7,AI247=Controles!$N$5),(AJ245-(+AJ245*AE247)),IF(AI247=Controles!$N$7,AJ246,""))),"")</f>
        <v/>
      </c>
      <c r="AK247" s="141" t="str">
        <f>IFERROR(IF(AND(AI246=Controles!$N$7,AI247=Controles!$N$7),(AK246-(+AK246*AE247)),IF(AND(AI246=Controles!$N$5,AI247=Controles!$N$7),(AK245-(+AK245*AE247)),IF(AI247=Controles!$N$5,AK246,""))),"")</f>
        <v/>
      </c>
      <c r="AL247" s="181" t="str">
        <f t="shared" si="133"/>
        <v/>
      </c>
      <c r="AM247" s="181" t="str">
        <f t="shared" si="134"/>
        <v/>
      </c>
      <c r="AN247" s="182" t="str">
        <f t="shared" si="135"/>
        <v xml:space="preserve"> </v>
      </c>
      <c r="AO247" s="183" t="str">
        <f>IFERROR(VLOOKUP(AN247,'Matriz Calificación'!$C$54:$F$78,2,FALSE),"")</f>
        <v/>
      </c>
      <c r="AP247" s="184" t="str">
        <f>IFERROR(VLOOKUP(AO247,'Matriz Calificación'!$D$54:$I$78,4,FALSE)," ")</f>
        <v xml:space="preserve"> </v>
      </c>
      <c r="AQ247" s="246"/>
      <c r="AR247" s="246"/>
      <c r="AS247" s="263"/>
      <c r="AT247" s="268"/>
      <c r="AU247" s="69"/>
      <c r="AV247" s="170"/>
      <c r="AW247" s="170"/>
      <c r="AX247" s="170"/>
      <c r="AY247" s="69"/>
      <c r="AZ247" s="170"/>
      <c r="BA247" s="172"/>
      <c r="BB247" s="172"/>
      <c r="BC247" s="256"/>
      <c r="BD247" s="248"/>
      <c r="BE247" s="172"/>
      <c r="BF247" s="248"/>
    </row>
    <row r="248" spans="2:58" s="173" customFormat="1" ht="21" customHeight="1" x14ac:dyDescent="0.25">
      <c r="B248" s="250"/>
      <c r="C248" s="253"/>
      <c r="D248" s="255"/>
      <c r="E248" s="256"/>
      <c r="F248" s="258"/>
      <c r="G248" s="255"/>
      <c r="H248" s="248"/>
      <c r="I248" s="266"/>
      <c r="J248" s="259"/>
      <c r="K248" s="185"/>
      <c r="L248" s="260"/>
      <c r="M248" s="260"/>
      <c r="N248" s="260"/>
      <c r="O248" s="261"/>
      <c r="P248" s="263"/>
      <c r="Q248" s="260"/>
      <c r="R248" s="264"/>
      <c r="S248" s="264"/>
      <c r="T248" s="264"/>
      <c r="U248" s="269"/>
      <c r="V248" s="263"/>
      <c r="W248" s="152"/>
      <c r="X248" s="168"/>
      <c r="Y248" s="168"/>
      <c r="Z248" s="168"/>
      <c r="AA248" s="169"/>
      <c r="AB248" s="178" t="str">
        <f>IF(AA248=Controles!$D$5,Controles!$E$5,IF(AA248=Controles!$D$6,Controles!$E$6,IF(AA248=Controles!$D$7,Controles!$E$7," ")))</f>
        <v xml:space="preserve"> </v>
      </c>
      <c r="AC248" s="169"/>
      <c r="AD248" s="68" t="str">
        <f>IF(AC248=Controles!$D$8,Controles!$E$8,IF(AC248=Controles!$D$9,Controles!$E$9," "))</f>
        <v xml:space="preserve"> </v>
      </c>
      <c r="AE248" s="68" t="str">
        <f t="shared" si="110"/>
        <v/>
      </c>
      <c r="AF248" s="169"/>
      <c r="AG248" s="169"/>
      <c r="AH248" s="169"/>
      <c r="AI248" s="100" t="str">
        <f>+IF(AA248=Controles!$D$5,Controles!$N$5,IF(AA248=Controles!$D$6,Controles!$N$6,IF(AA248=Controles!$D$7,Controles!$N$7," ")))</f>
        <v xml:space="preserve"> </v>
      </c>
      <c r="AJ248" s="141" t="str">
        <f>IFERROR(IF(AND(AI247=Controles!$N$5,AI248=Controles!$N$5),(AJ247-(+AJ247*AE248)),IF(AND(AI247=Controles!$N$7,AI248=Controles!$N$5),(AJ246-(+AJ246*AE248)),IF(AI248=Controles!$N$7,AJ247,""))),"")</f>
        <v/>
      </c>
      <c r="AK248" s="141" t="str">
        <f>IFERROR(IF(AND(AI247=Controles!$N$7,AI248=Controles!$N$7),(AK247-(+AK247*AE248)),IF(AND(AI247=Controles!$N$5,AI248=Controles!$N$7),(AK246-(+AK246*AE248)),IF(AI248=Controles!$N$5,AK247,""))),"")</f>
        <v/>
      </c>
      <c r="AL248" s="181" t="str">
        <f t="shared" si="133"/>
        <v/>
      </c>
      <c r="AM248" s="181" t="str">
        <f t="shared" si="134"/>
        <v/>
      </c>
      <c r="AN248" s="182" t="str">
        <f t="shared" si="135"/>
        <v xml:space="preserve"> </v>
      </c>
      <c r="AO248" s="183" t="str">
        <f>IFERROR(VLOOKUP(AN248,'Matriz Calificación'!$C$54:$F$78,2,FALSE),"")</f>
        <v/>
      </c>
      <c r="AP248" s="184" t="str">
        <f>IFERROR(VLOOKUP(AO248,'Matriz Calificación'!$D$54:$I$78,4,FALSE)," ")</f>
        <v xml:space="preserve"> </v>
      </c>
      <c r="AQ248" s="246"/>
      <c r="AR248" s="246"/>
      <c r="AS248" s="263"/>
      <c r="AT248" s="268"/>
      <c r="AU248" s="69"/>
      <c r="AV248" s="170"/>
      <c r="AW248" s="170"/>
      <c r="AX248" s="170"/>
      <c r="AY248" s="69"/>
      <c r="AZ248" s="170"/>
      <c r="BA248" s="172"/>
      <c r="BB248" s="172"/>
      <c r="BC248" s="256"/>
      <c r="BD248" s="248"/>
      <c r="BE248" s="172"/>
      <c r="BF248" s="248"/>
    </row>
    <row r="249" spans="2:58" s="173" customFormat="1" ht="21" customHeight="1" x14ac:dyDescent="0.25">
      <c r="B249" s="250"/>
      <c r="C249" s="253"/>
      <c r="D249" s="255"/>
      <c r="E249" s="256"/>
      <c r="F249" s="258"/>
      <c r="G249" s="255"/>
      <c r="H249" s="248"/>
      <c r="I249" s="266"/>
      <c r="J249" s="259"/>
      <c r="K249" s="185"/>
      <c r="L249" s="260"/>
      <c r="M249" s="260"/>
      <c r="N249" s="260"/>
      <c r="O249" s="261"/>
      <c r="P249" s="263"/>
      <c r="Q249" s="260"/>
      <c r="R249" s="264"/>
      <c r="S249" s="264"/>
      <c r="T249" s="264"/>
      <c r="U249" s="269"/>
      <c r="V249" s="263"/>
      <c r="W249" s="152"/>
      <c r="X249" s="168"/>
      <c r="Y249" s="168"/>
      <c r="Z249" s="168"/>
      <c r="AA249" s="169"/>
      <c r="AB249" s="178" t="str">
        <f>IF(AA249=Controles!$D$5,Controles!$E$5,IF(AA249=Controles!$D$6,Controles!$E$6,IF(AA249=Controles!$D$7,Controles!$E$7," ")))</f>
        <v xml:space="preserve"> </v>
      </c>
      <c r="AC249" s="169"/>
      <c r="AD249" s="68" t="str">
        <f>IF(AC249=Controles!$D$8,Controles!$E$8,IF(AC249=Controles!$D$9,Controles!$E$9," "))</f>
        <v xml:space="preserve"> </v>
      </c>
      <c r="AE249" s="68" t="str">
        <f t="shared" si="110"/>
        <v/>
      </c>
      <c r="AF249" s="169"/>
      <c r="AG249" s="169"/>
      <c r="AH249" s="169"/>
      <c r="AI249" s="100" t="str">
        <f>+IF(AA249=Controles!$D$5,Controles!$N$5,IF(AA249=Controles!$D$6,Controles!$N$6,IF(AA249=Controles!$D$7,Controles!$N$7," ")))</f>
        <v xml:space="preserve"> </v>
      </c>
      <c r="AJ249" s="141" t="str">
        <f>IFERROR(IF(AND(AI248=Controles!$N$5,AI249=Controles!$N$5),(AJ248-(+AJ248*AE249)),IF(AND(AI248=Controles!$N$7,AI249=Controles!$N$5),(AJ247-(+AJ247*AE249)),IF(AI249=Controles!$N$7,AJ248,""))),"")</f>
        <v/>
      </c>
      <c r="AK249" s="141" t="str">
        <f>IFERROR(IF(AND(AI248=Controles!$N$7,AI249=Controles!$N$7),(AK248-(+AK248*AE249)),IF(AND(AI248=Controles!$N$5,AI249=Controles!$N$7),(AK247-(+AK247*AE249)),IF(AI249=Controles!$N$5,AK248,""))),"")</f>
        <v/>
      </c>
      <c r="AL249" s="181" t="str">
        <f t="shared" si="133"/>
        <v/>
      </c>
      <c r="AM249" s="181" t="str">
        <f t="shared" si="134"/>
        <v/>
      </c>
      <c r="AN249" s="182" t="str">
        <f t="shared" si="135"/>
        <v xml:space="preserve"> </v>
      </c>
      <c r="AO249" s="183" t="str">
        <f>IFERROR(VLOOKUP(AN249,'Matriz Calificación'!$C$54:$F$78,2,FALSE),"")</f>
        <v/>
      </c>
      <c r="AP249" s="184" t="str">
        <f>IFERROR(VLOOKUP(AO249,'Matriz Calificación'!$D$54:$I$78,4,FALSE)," ")</f>
        <v xml:space="preserve"> </v>
      </c>
      <c r="AQ249" s="246"/>
      <c r="AR249" s="246"/>
      <c r="AS249" s="263"/>
      <c r="AT249" s="268"/>
      <c r="AU249" s="69"/>
      <c r="AV249" s="170"/>
      <c r="AW249" s="170"/>
      <c r="AX249" s="170"/>
      <c r="AY249" s="69"/>
      <c r="AZ249" s="170"/>
      <c r="BA249" s="172"/>
      <c r="BB249" s="172"/>
      <c r="BC249" s="256"/>
      <c r="BD249" s="248"/>
      <c r="BE249" s="172"/>
      <c r="BF249" s="248"/>
    </row>
    <row r="250" spans="2:58" s="173" customFormat="1" ht="21" customHeight="1" x14ac:dyDescent="0.25">
      <c r="B250" s="250"/>
      <c r="C250" s="253"/>
      <c r="D250" s="255"/>
      <c r="E250" s="256"/>
      <c r="F250" s="258"/>
      <c r="G250" s="255"/>
      <c r="H250" s="248"/>
      <c r="I250" s="266"/>
      <c r="J250" s="259"/>
      <c r="K250" s="185"/>
      <c r="L250" s="260"/>
      <c r="M250" s="260"/>
      <c r="N250" s="260"/>
      <c r="O250" s="261"/>
      <c r="P250" s="263"/>
      <c r="Q250" s="260"/>
      <c r="R250" s="264"/>
      <c r="S250" s="264"/>
      <c r="T250" s="264"/>
      <c r="U250" s="269"/>
      <c r="V250" s="263"/>
      <c r="W250" s="152"/>
      <c r="X250" s="168"/>
      <c r="Y250" s="168"/>
      <c r="Z250" s="168"/>
      <c r="AA250" s="169"/>
      <c r="AB250" s="178" t="str">
        <f>IF(AA250=Controles!$D$5,Controles!$E$5,IF(AA250=Controles!$D$6,Controles!$E$6,IF(AA250=Controles!$D$7,Controles!$E$7," ")))</f>
        <v xml:space="preserve"> </v>
      </c>
      <c r="AC250" s="169"/>
      <c r="AD250" s="68" t="str">
        <f>IF(AC250=Controles!$D$8,Controles!$E$8,IF(AC250=Controles!$D$9,Controles!$E$9," "))</f>
        <v xml:space="preserve"> </v>
      </c>
      <c r="AE250" s="68" t="str">
        <f t="shared" si="110"/>
        <v/>
      </c>
      <c r="AF250" s="169"/>
      <c r="AG250" s="169"/>
      <c r="AH250" s="169"/>
      <c r="AI250" s="100" t="str">
        <f>+IF(AA250=Controles!$D$5,Controles!$N$5,IF(AA250=Controles!$D$6,Controles!$N$6,IF(AA250=Controles!$D$7,Controles!$N$7," ")))</f>
        <v xml:space="preserve"> </v>
      </c>
      <c r="AJ250" s="141" t="str">
        <f>IFERROR(IF(AND(AI249=Controles!$N$5,AI250=Controles!$N$5),(AJ249-(+AJ249*AE250)),IF(AND(AI249=Controles!$N$7,AI250=Controles!$N$5),(AJ248-(+AJ248*AE250)),IF(AI250=Controles!$N$7,AJ249,""))),"")</f>
        <v/>
      </c>
      <c r="AK250" s="141" t="str">
        <f>IFERROR(IF(AND(AI249=Controles!$N$7,AI250=Controles!$N$7),(AK249-(+AK249*AE250)),IF(AND(AI249=Controles!$N$5,AI250=Controles!$N$7),(AK248-(+AK248*AE250)),IF(AI250=Controles!$N$5,AK249,""))),"")</f>
        <v/>
      </c>
      <c r="AL250" s="181" t="str">
        <f t="shared" si="133"/>
        <v/>
      </c>
      <c r="AM250" s="181" t="str">
        <f t="shared" si="134"/>
        <v/>
      </c>
      <c r="AN250" s="182" t="str">
        <f t="shared" si="135"/>
        <v xml:space="preserve"> </v>
      </c>
      <c r="AO250" s="183" t="str">
        <f>IFERROR(VLOOKUP(AN250,'Matriz Calificación'!$C$54:$F$78,2,FALSE),"")</f>
        <v/>
      </c>
      <c r="AP250" s="184" t="str">
        <f>IFERROR(VLOOKUP(AO250,'Matriz Calificación'!$D$54:$I$78,4,FALSE)," ")</f>
        <v xml:space="preserve"> </v>
      </c>
      <c r="AQ250" s="246"/>
      <c r="AR250" s="246"/>
      <c r="AS250" s="263"/>
      <c r="AT250" s="268"/>
      <c r="AU250" s="69"/>
      <c r="AV250" s="170"/>
      <c r="AW250" s="170"/>
      <c r="AX250" s="170"/>
      <c r="AY250" s="69"/>
      <c r="AZ250" s="170"/>
      <c r="BA250" s="172"/>
      <c r="BB250" s="172"/>
      <c r="BC250" s="256"/>
      <c r="BD250" s="248"/>
      <c r="BE250" s="172"/>
      <c r="BF250" s="248"/>
    </row>
    <row r="251" spans="2:58" s="173" customFormat="1" ht="21" customHeight="1" x14ac:dyDescent="0.25">
      <c r="B251" s="250"/>
      <c r="C251" s="253"/>
      <c r="D251" s="255"/>
      <c r="E251" s="256"/>
      <c r="F251" s="258"/>
      <c r="G251" s="255"/>
      <c r="H251" s="248"/>
      <c r="I251" s="266"/>
      <c r="J251" s="259"/>
      <c r="K251" s="185"/>
      <c r="L251" s="260"/>
      <c r="M251" s="260"/>
      <c r="N251" s="260"/>
      <c r="O251" s="261"/>
      <c r="P251" s="263"/>
      <c r="Q251" s="260"/>
      <c r="R251" s="264"/>
      <c r="S251" s="264"/>
      <c r="T251" s="264"/>
      <c r="U251" s="269"/>
      <c r="V251" s="263"/>
      <c r="W251" s="152"/>
      <c r="X251" s="168"/>
      <c r="Y251" s="168"/>
      <c r="Z251" s="168"/>
      <c r="AA251" s="169"/>
      <c r="AB251" s="178" t="str">
        <f>IF(AA251=Controles!$D$5,Controles!$E$5,IF(AA251=Controles!$D$6,Controles!$E$6,IF(AA251=Controles!$D$7,Controles!$E$7," ")))</f>
        <v xml:space="preserve"> </v>
      </c>
      <c r="AC251" s="169"/>
      <c r="AD251" s="68" t="str">
        <f>IF(AC251=Controles!$D$8,Controles!$E$8,IF(AC251=Controles!$D$9,Controles!$E$9," "))</f>
        <v xml:space="preserve"> </v>
      </c>
      <c r="AE251" s="68" t="str">
        <f t="shared" si="110"/>
        <v/>
      </c>
      <c r="AF251" s="169"/>
      <c r="AG251" s="169"/>
      <c r="AH251" s="169"/>
      <c r="AI251" s="100" t="str">
        <f>+IF(AA251=Controles!$D$5,Controles!$N$5,IF(AA251=Controles!$D$6,Controles!$N$6,IF(AA251=Controles!$D$7,Controles!$N$7," ")))</f>
        <v xml:space="preserve"> </v>
      </c>
      <c r="AJ251" s="141" t="str">
        <f>IFERROR(IF(AND(AI250=Controles!$N$5,AI251=Controles!$N$5),(AJ250-(+AJ250*AE251)),IF(AND(AI250=Controles!$N$7,AI251=Controles!$N$5),(AJ249-(+AJ249*AE251)),IF(AI251=Controles!$N$7,AJ250,""))),"")</f>
        <v/>
      </c>
      <c r="AK251" s="141" t="str">
        <f>IFERROR(IF(AND(AI250=Controles!$N$7,AI251=Controles!$N$7),(AK250-(+AK250*AE251)),IF(AND(AI250=Controles!$N$5,AI251=Controles!$N$7),(AK249-(+AK249*AE251)),IF(AI251=Controles!$N$5,AK250,""))),"")</f>
        <v/>
      </c>
      <c r="AL251" s="181" t="str">
        <f t="shared" si="133"/>
        <v/>
      </c>
      <c r="AM251" s="181" t="str">
        <f t="shared" si="134"/>
        <v/>
      </c>
      <c r="AN251" s="182" t="str">
        <f t="shared" si="135"/>
        <v xml:space="preserve"> </v>
      </c>
      <c r="AO251" s="183" t="str">
        <f>IFERROR(VLOOKUP(AN251,'Matriz Calificación'!$C$54:$F$78,2,FALSE),"")</f>
        <v/>
      </c>
      <c r="AP251" s="184" t="str">
        <f>IFERROR(VLOOKUP(AO251,'Matriz Calificación'!$D$54:$I$78,4,FALSE)," ")</f>
        <v xml:space="preserve"> </v>
      </c>
      <c r="AQ251" s="246"/>
      <c r="AR251" s="246"/>
      <c r="AS251" s="263"/>
      <c r="AT251" s="268"/>
      <c r="AU251" s="69"/>
      <c r="AV251" s="168"/>
      <c r="AW251" s="171"/>
      <c r="AX251" s="171"/>
      <c r="AY251" s="69"/>
      <c r="AZ251" s="170"/>
      <c r="BA251" s="172"/>
      <c r="BB251" s="172"/>
      <c r="BC251" s="256"/>
      <c r="BD251" s="248"/>
      <c r="BE251" s="172"/>
      <c r="BF251" s="248"/>
    </row>
    <row r="252" spans="2:58" s="173" customFormat="1" ht="21" customHeight="1" x14ac:dyDescent="0.25">
      <c r="B252" s="250"/>
      <c r="C252" s="253"/>
      <c r="D252" s="255"/>
      <c r="E252" s="256"/>
      <c r="F252" s="258"/>
      <c r="G252" s="255"/>
      <c r="H252" s="248"/>
      <c r="I252" s="266"/>
      <c r="J252" s="259"/>
      <c r="K252" s="185"/>
      <c r="L252" s="260"/>
      <c r="M252" s="260"/>
      <c r="N252" s="260"/>
      <c r="O252" s="261"/>
      <c r="P252" s="263"/>
      <c r="Q252" s="260"/>
      <c r="R252" s="264"/>
      <c r="S252" s="264"/>
      <c r="T252" s="264"/>
      <c r="U252" s="269"/>
      <c r="V252" s="263"/>
      <c r="W252" s="152"/>
      <c r="X252" s="168"/>
      <c r="Y252" s="168"/>
      <c r="Z252" s="168"/>
      <c r="AA252" s="169"/>
      <c r="AB252" s="178" t="str">
        <f>IF(AA252=Controles!$D$5,Controles!$E$5,IF(AA252=Controles!$D$6,Controles!$E$6,IF(AA252=Controles!$D$7,Controles!$E$7," ")))</f>
        <v xml:space="preserve"> </v>
      </c>
      <c r="AC252" s="169"/>
      <c r="AD252" s="68" t="str">
        <f>IF(AC252=Controles!$D$8,Controles!$E$8,IF(AC252=Controles!$D$9,Controles!$E$9," "))</f>
        <v xml:space="preserve"> </v>
      </c>
      <c r="AE252" s="68" t="str">
        <f t="shared" si="110"/>
        <v/>
      </c>
      <c r="AF252" s="169"/>
      <c r="AG252" s="169"/>
      <c r="AH252" s="169"/>
      <c r="AI252" s="100" t="str">
        <f>+IF(AA252=Controles!$D$5,Controles!$N$5,IF(AA252=Controles!$D$6,Controles!$N$6,IF(AA252=Controles!$D$7,Controles!$N$7," ")))</f>
        <v xml:space="preserve"> </v>
      </c>
      <c r="AJ252" s="141" t="str">
        <f>IFERROR(IF(AND(AI251=Controles!$N$5,AI252=Controles!$N$5),(AJ251-(+AJ251*AE252)),IF(AND(AI251=Controles!$N$7,AI252=Controles!$N$5),(AJ250-(+AJ250*AE252)),IF(AI252=Controles!$N$7,AJ251,""))),"")</f>
        <v/>
      </c>
      <c r="AK252" s="141" t="str">
        <f>IFERROR(IF(AND(AI251=Controles!$N$7,AI252=Controles!$N$7),(AK251-(+AK251*AE252)),IF(AND(AI251=Controles!$N$5,AI252=Controles!$N$7),(AK250-(+AK250*AE252)),IF(AI252=Controles!$N$5,AK251,""))),"")</f>
        <v/>
      </c>
      <c r="AL252" s="181" t="str">
        <f t="shared" si="133"/>
        <v/>
      </c>
      <c r="AM252" s="181" t="str">
        <f t="shared" si="134"/>
        <v/>
      </c>
      <c r="AN252" s="182" t="str">
        <f t="shared" si="135"/>
        <v xml:space="preserve"> </v>
      </c>
      <c r="AO252" s="183" t="str">
        <f>IFERROR(VLOOKUP(AN252,'Matriz Calificación'!$C$54:$F$78,2,FALSE),"")</f>
        <v/>
      </c>
      <c r="AP252" s="184" t="str">
        <f>IFERROR(VLOOKUP(AO252,'Matriz Calificación'!$D$54:$I$78,4,FALSE)," ")</f>
        <v xml:space="preserve"> </v>
      </c>
      <c r="AQ252" s="246"/>
      <c r="AR252" s="246"/>
      <c r="AS252" s="263"/>
      <c r="AT252" s="268"/>
      <c r="AU252" s="69"/>
      <c r="AV252" s="168"/>
      <c r="AW252" s="171"/>
      <c r="AX252" s="171"/>
      <c r="AY252" s="69"/>
      <c r="AZ252" s="170"/>
      <c r="BA252" s="172"/>
      <c r="BB252" s="172"/>
      <c r="BC252" s="256"/>
      <c r="BD252" s="248"/>
      <c r="BE252" s="172"/>
      <c r="BF252" s="248"/>
    </row>
    <row r="253" spans="2:58" s="173" customFormat="1" ht="21" customHeight="1" x14ac:dyDescent="0.25">
      <c r="B253" s="251"/>
      <c r="C253" s="254"/>
      <c r="D253" s="255"/>
      <c r="E253" s="256"/>
      <c r="F253" s="258"/>
      <c r="G253" s="255"/>
      <c r="H253" s="248"/>
      <c r="I253" s="267"/>
      <c r="J253" s="259"/>
      <c r="K253" s="185"/>
      <c r="L253" s="260"/>
      <c r="M253" s="260"/>
      <c r="N253" s="260"/>
      <c r="O253" s="262"/>
      <c r="P253" s="263"/>
      <c r="Q253" s="260"/>
      <c r="R253" s="264"/>
      <c r="S253" s="264"/>
      <c r="T253" s="264"/>
      <c r="U253" s="269"/>
      <c r="V253" s="263"/>
      <c r="W253" s="152"/>
      <c r="X253" s="168"/>
      <c r="Y253" s="168"/>
      <c r="Z253" s="168"/>
      <c r="AA253" s="169"/>
      <c r="AB253" s="178" t="str">
        <f>IF(AA253=Controles!$D$5,Controles!$E$5,IF(AA253=Controles!$D$6,Controles!$E$6,IF(AA253=Controles!$D$7,Controles!$E$7," ")))</f>
        <v xml:space="preserve"> </v>
      </c>
      <c r="AC253" s="169"/>
      <c r="AD253" s="68" t="str">
        <f>IF(AC253=Controles!$D$8,Controles!$E$8,IF(AC253=Controles!$D$9,Controles!$E$9," "))</f>
        <v xml:space="preserve"> </v>
      </c>
      <c r="AE253" s="68" t="str">
        <f t="shared" si="110"/>
        <v/>
      </c>
      <c r="AF253" s="169"/>
      <c r="AG253" s="169"/>
      <c r="AH253" s="169"/>
      <c r="AI253" s="100" t="str">
        <f>+IF(AA253=Controles!$D$5,Controles!$N$5,IF(AA253=Controles!$D$6,Controles!$N$6,IF(AA253=Controles!$D$7,Controles!$N$7," ")))</f>
        <v xml:space="preserve"> </v>
      </c>
      <c r="AJ253" s="141" t="str">
        <f>IFERROR(IF(AND(AI252=Controles!$N$5,AI253=Controles!$N$5),(AJ252-(+AJ252*AE253)),IF(AND(AI252=Controles!$N$7,AI253=Controles!$N$5),(AJ251-(+AJ251*AE253)),IF(AI253=Controles!$N$7,AJ252,""))),"")</f>
        <v/>
      </c>
      <c r="AK253" s="141" t="str">
        <f>IFERROR(IF(AND(AI252=Controles!$N$7,AI253=Controles!$N$7),(AK252-(+AK252*AE253)),IF(AND(AI252=Controles!$N$5,AI253=Controles!$N$7),(AK251-(+AK251*AE253)),IF(AI253=Controles!$N$5,AK252,""))),"")</f>
        <v/>
      </c>
      <c r="AL253" s="181" t="str">
        <f t="shared" si="133"/>
        <v/>
      </c>
      <c r="AM253" s="181" t="str">
        <f t="shared" si="134"/>
        <v/>
      </c>
      <c r="AN253" s="182" t="str">
        <f t="shared" si="135"/>
        <v xml:space="preserve"> </v>
      </c>
      <c r="AO253" s="183" t="str">
        <f>IFERROR(VLOOKUP(AN253,'Matriz Calificación'!$C$54:$F$78,2,FALSE),"")</f>
        <v/>
      </c>
      <c r="AP253" s="184" t="str">
        <f>IFERROR(VLOOKUP(AO253,'Matriz Calificación'!$D$54:$I$78,4,FALSE)," ")</f>
        <v xml:space="preserve"> </v>
      </c>
      <c r="AQ253" s="247"/>
      <c r="AR253" s="247"/>
      <c r="AS253" s="263"/>
      <c r="AT253" s="268"/>
      <c r="AU253" s="69"/>
      <c r="AV253" s="168"/>
      <c r="AW253" s="70"/>
      <c r="AX253" s="70"/>
      <c r="AY253" s="69"/>
      <c r="AZ253" s="170"/>
      <c r="BA253" s="172"/>
      <c r="BB253" s="172"/>
      <c r="BC253" s="256"/>
      <c r="BD253" s="248"/>
      <c r="BE253" s="172"/>
      <c r="BF253" s="248"/>
    </row>
    <row r="254" spans="2:58" s="173" customFormat="1" ht="21" customHeight="1" x14ac:dyDescent="0.25">
      <c r="B254" s="249"/>
      <c r="C254" s="252" t="str">
        <f>+IFERROR(VLOOKUP(B254,INF!$A$2:$B$90,2,FALSE)," ")</f>
        <v xml:space="preserve"> </v>
      </c>
      <c r="D254" s="255"/>
      <c r="E254" s="256"/>
      <c r="F254" s="257"/>
      <c r="G254" s="255"/>
      <c r="H254" s="248"/>
      <c r="I254" s="265"/>
      <c r="J254" s="259" t="str">
        <f t="shared" ref="J254" si="136">IF(G254&lt;&gt;"",CONCATENATE("Posibilidad de ",G254," por"," ",H254," debido a"," ",I254),"")</f>
        <v/>
      </c>
      <c r="K254" s="185"/>
      <c r="L254" s="260"/>
      <c r="M254" s="260"/>
      <c r="N254" s="260"/>
      <c r="O254" s="261"/>
      <c r="P254" s="263" t="str">
        <f>IF(O254="","",IF(O254&lt;=2,Probabilidad!$B$8,IF(O254&lt;=11.999,Probabilidad!$B$7,IF(O254&lt;=48,Probabilidad!$B$6,IF(O254&lt;=239.999,Probabilidad!$B$5,IF(O254&gt;=240,Probabilidad!$B$4,""))))))</f>
        <v/>
      </c>
      <c r="Q254" s="260"/>
      <c r="R254" s="264" t="str">
        <f>IFERROR(VLOOKUP(P254,Probabilidad!$B$4:$C$8,2,FALSE),"")</f>
        <v/>
      </c>
      <c r="S254" s="264" t="str">
        <f>IFERROR(VLOOKUP(Q254,Impacto!$B$4:$C$16,2,FALSE),"")</f>
        <v/>
      </c>
      <c r="T254" s="264" t="str">
        <f t="shared" ref="T254" si="137">IFERROR(VALUE((R254&amp;""&amp;S254))," ")</f>
        <v xml:space="preserve"> </v>
      </c>
      <c r="U254" s="269" t="str">
        <f>IFERROR(VLOOKUP(T254,'Matriz Calificación'!$C$54:$D$78,2,FALSE)," ")</f>
        <v xml:space="preserve"> </v>
      </c>
      <c r="V254" s="263" t="str">
        <f>IFERROR(VLOOKUP(T254,'Matriz Calificación'!$C$54:$F$78,3,FALSE)," ")</f>
        <v xml:space="preserve"> </v>
      </c>
      <c r="W254" s="152"/>
      <c r="X254" s="168"/>
      <c r="Y254" s="168"/>
      <c r="Z254" s="168"/>
      <c r="AA254" s="169"/>
      <c r="AB254" s="178" t="str">
        <f>IF(AA254=Controles!$D$5,Controles!$E$5,IF(AA254=Controles!$D$6,Controles!$E$6,IF(AA254=Controles!$D$7,Controles!$E$7," ")))</f>
        <v xml:space="preserve"> </v>
      </c>
      <c r="AC254" s="169"/>
      <c r="AD254" s="68" t="str">
        <f>IF(AC254=Controles!$D$8,Controles!$E$8,IF(AC254=Controles!$D$9,Controles!$E$9," "))</f>
        <v xml:space="preserve"> </v>
      </c>
      <c r="AE254" s="68" t="str">
        <f t="shared" si="110"/>
        <v/>
      </c>
      <c r="AF254" s="169"/>
      <c r="AG254" s="169"/>
      <c r="AH254" s="169"/>
      <c r="AI254" s="100" t="str">
        <f>+IF(AA254=Controles!$D$5,Controles!$N$5,IF(AA254=Controles!$D$6,Controles!$N$6,IF(AA254=Controles!$D$7,Controles!$N$7," ")))</f>
        <v xml:space="preserve"> </v>
      </c>
      <c r="AJ254" s="141" t="str">
        <f>IFERROR(IF(AI254=Controles!$N$5,(($R$254-($R$254*AE254))),IF(AI254=Controles!$N$7,$R$254,""))," ")</f>
        <v/>
      </c>
      <c r="AK254" s="141" t="str">
        <f>IFERROR(IF(AI254=Controles!$N$7,(($S$254-($S$254*AE254))),IF(AI254=Controles!$N$5,$S$254,""))," ")</f>
        <v/>
      </c>
      <c r="AL254" s="181" t="str">
        <f>IFERROR(IF(AJ254="","",IF(AJ254&lt;=20,"20",IF(AJ254&lt;=40,"40",IF(AJ254&lt;=60,"60",IF(AJ254&lt;=80,"80","100"))))),"")</f>
        <v/>
      </c>
      <c r="AM254" s="181" t="str">
        <f>IFERROR(IF(AK254="","",IF(AK254&lt;=20,"20",IF(AK254&lt;=40,"40",IF(AK254&lt;=60,"60",IF(AK254&lt;=80,"80","100"))))),"")</f>
        <v/>
      </c>
      <c r="AN254" s="182" t="str">
        <f>IFERROR(VALUE((AL254&amp;""&amp;AM254))," ")</f>
        <v xml:space="preserve"> </v>
      </c>
      <c r="AO254" s="183" t="str">
        <f>IFERROR(VLOOKUP(AN254,'Matriz Calificación'!$C$54:$F$78,2,FALSE),"")</f>
        <v/>
      </c>
      <c r="AP254" s="184" t="str">
        <f>IFERROR(VLOOKUP(AO254,'Matriz Calificación'!$D$54:$I$78,4,FALSE)," ")</f>
        <v xml:space="preserve"> </v>
      </c>
      <c r="AQ254" s="245" t="str" cm="1">
        <f t="array" ref="AQ254">INDEX(AN254:AN262,COUNT(AN254:AN262))</f>
        <v xml:space="preserve"> </v>
      </c>
      <c r="AR254" s="245" t="str">
        <f>IFERROR(VLOOKUP(AQ254,'Matriz Calificación'!$C$54:$F$78,2,FALSE),"")</f>
        <v/>
      </c>
      <c r="AS254" s="263" t="str">
        <f>IFERROR(VLOOKUP(AR254,'Matriz Calificación'!$D$54:$I$78,4,FALSE)," ")</f>
        <v xml:space="preserve"> </v>
      </c>
      <c r="AT254" s="268" t="str">
        <f>IFERROR(VLOOKUP(AR254,'Matriz Calificación'!$D$54:$I$78,5,FALSE)," ")</f>
        <v xml:space="preserve"> </v>
      </c>
      <c r="AU254" s="69"/>
      <c r="AV254" s="170"/>
      <c r="AW254" s="170"/>
      <c r="AX254" s="170"/>
      <c r="AY254" s="69"/>
      <c r="AZ254" s="170"/>
      <c r="BA254" s="172"/>
      <c r="BB254" s="172"/>
      <c r="BC254" s="256"/>
      <c r="BD254" s="248"/>
      <c r="BE254" s="172"/>
      <c r="BF254" s="248"/>
    </row>
    <row r="255" spans="2:58" s="173" customFormat="1" ht="21" customHeight="1" x14ac:dyDescent="0.25">
      <c r="B255" s="250"/>
      <c r="C255" s="253"/>
      <c r="D255" s="255"/>
      <c r="E255" s="256"/>
      <c r="F255" s="258"/>
      <c r="G255" s="255"/>
      <c r="H255" s="248"/>
      <c r="I255" s="266"/>
      <c r="J255" s="259"/>
      <c r="K255" s="185"/>
      <c r="L255" s="260"/>
      <c r="M255" s="260"/>
      <c r="N255" s="260"/>
      <c r="O255" s="261"/>
      <c r="P255" s="263"/>
      <c r="Q255" s="260"/>
      <c r="R255" s="264"/>
      <c r="S255" s="264"/>
      <c r="T255" s="264"/>
      <c r="U255" s="269"/>
      <c r="V255" s="263"/>
      <c r="W255" s="152"/>
      <c r="X255" s="168"/>
      <c r="Y255" s="168"/>
      <c r="Z255" s="168"/>
      <c r="AA255" s="169"/>
      <c r="AB255" s="178" t="str">
        <f>IF(AA255=Controles!$D$5,Controles!$E$5,IF(AA255=Controles!$D$6,Controles!$E$6,IF(AA255=Controles!$D$7,Controles!$E$7," ")))</f>
        <v xml:space="preserve"> </v>
      </c>
      <c r="AC255" s="169"/>
      <c r="AD255" s="68" t="str">
        <f>IF(AC255=Controles!$D$8,Controles!$E$8,IF(AC255=Controles!$D$9,Controles!$E$9," "))</f>
        <v xml:space="preserve"> </v>
      </c>
      <c r="AE255" s="68" t="str">
        <f t="shared" si="110"/>
        <v/>
      </c>
      <c r="AF255" s="169"/>
      <c r="AG255" s="169"/>
      <c r="AH255" s="169"/>
      <c r="AI255" s="100" t="str">
        <f>+IF(AA255=Controles!$D$5,Controles!$N$5,IF(AA255=Controles!$D$6,Controles!$N$6,IF(AA255=Controles!$D$7,Controles!$N$7," ")))</f>
        <v xml:space="preserve"> </v>
      </c>
      <c r="AJ255" s="141" t="str">
        <f>IFERROR(IF(AND(AI254=Controles!$N$5,AI255=Controles!$N$5),(AJ254-(+AJ254*AE255)),IF(AI255=Controles!$N$5,(R254-(+R254*AE255)),IF(AI255=Controles!$N$7,AJ254,""))),"")</f>
        <v/>
      </c>
      <c r="AK255" s="141" t="str">
        <f>IFERROR(IF(AND(AI254=Controles!$N$7,AI255=Controles!$N$7),(AK254-(+AK254*AE255)),IF(AI255=Controles!$N$7,($S$254-(+$S$254*AE255)),IF(AI255=Controles!$N$5,AK254,""))),"")</f>
        <v/>
      </c>
      <c r="AL255" s="181" t="str">
        <f t="shared" ref="AL255:AL262" si="138">IFERROR(IF(AJ255="","",IF(AJ255&lt;=20,"20",IF(AJ255&lt;=40,"40",IF(AJ255&lt;=60,"60",IF(AJ255&lt;=80,"80","100"))))),"")</f>
        <v/>
      </c>
      <c r="AM255" s="181" t="str">
        <f t="shared" ref="AM255:AM262" si="139">IFERROR(IF(AK255="","",IF(AK255&lt;=20,"20",IF(AK255&lt;=40,"40",IF(AK255&lt;=60,"60",IF(AK255&lt;=80,"80","100"))))),"")</f>
        <v/>
      </c>
      <c r="AN255" s="182" t="str">
        <f t="shared" ref="AN255:AN262" si="140">IFERROR(VALUE((AL255&amp;""&amp;AM255))," ")</f>
        <v xml:space="preserve"> </v>
      </c>
      <c r="AO255" s="183" t="str">
        <f>IFERROR(VLOOKUP(AN255,'Matriz Calificación'!$C$54:$F$78,2,FALSE),"")</f>
        <v/>
      </c>
      <c r="AP255" s="184" t="str">
        <f>IFERROR(VLOOKUP(AO255,'Matriz Calificación'!$D$54:$I$78,4,FALSE)," ")</f>
        <v xml:space="preserve"> </v>
      </c>
      <c r="AQ255" s="246"/>
      <c r="AR255" s="246"/>
      <c r="AS255" s="263"/>
      <c r="AT255" s="268"/>
      <c r="AU255" s="69"/>
      <c r="AV255" s="170"/>
      <c r="AW255" s="170"/>
      <c r="AX255" s="170"/>
      <c r="AY255" s="69"/>
      <c r="AZ255" s="170"/>
      <c r="BA255" s="172"/>
      <c r="BB255" s="172"/>
      <c r="BC255" s="256"/>
      <c r="BD255" s="248"/>
      <c r="BE255" s="172"/>
      <c r="BF255" s="248"/>
    </row>
    <row r="256" spans="2:58" s="173" customFormat="1" ht="21" customHeight="1" x14ac:dyDescent="0.25">
      <c r="B256" s="250"/>
      <c r="C256" s="253"/>
      <c r="D256" s="255"/>
      <c r="E256" s="256"/>
      <c r="F256" s="258"/>
      <c r="G256" s="255"/>
      <c r="H256" s="248"/>
      <c r="I256" s="266"/>
      <c r="J256" s="259"/>
      <c r="K256" s="185"/>
      <c r="L256" s="260"/>
      <c r="M256" s="260"/>
      <c r="N256" s="260"/>
      <c r="O256" s="261"/>
      <c r="P256" s="263"/>
      <c r="Q256" s="260"/>
      <c r="R256" s="264"/>
      <c r="S256" s="264"/>
      <c r="T256" s="264"/>
      <c r="U256" s="269"/>
      <c r="V256" s="263"/>
      <c r="W256" s="152"/>
      <c r="X256" s="168"/>
      <c r="Y256" s="168"/>
      <c r="Z256" s="168"/>
      <c r="AA256" s="169"/>
      <c r="AB256" s="178" t="str">
        <f>IF(AA256=Controles!$D$5,Controles!$E$5,IF(AA256=Controles!$D$6,Controles!$E$6,IF(AA256=Controles!$D$7,Controles!$E$7," ")))</f>
        <v xml:space="preserve"> </v>
      </c>
      <c r="AC256" s="169"/>
      <c r="AD256" s="68" t="str">
        <f>IF(AC256=Controles!$D$8,Controles!$E$8,IF(AC256=Controles!$D$9,Controles!$E$9," "))</f>
        <v xml:space="preserve"> </v>
      </c>
      <c r="AE256" s="68" t="str">
        <f t="shared" si="110"/>
        <v/>
      </c>
      <c r="AF256" s="169"/>
      <c r="AG256" s="169"/>
      <c r="AH256" s="169"/>
      <c r="AI256" s="100" t="str">
        <f>+IF(AA256=Controles!$D$5,Controles!$N$5,IF(AA256=Controles!$D$6,Controles!$N$6,IF(AA256=Controles!$D$7,Controles!$N$7," ")))</f>
        <v xml:space="preserve"> </v>
      </c>
      <c r="AJ256" s="141" t="str">
        <f>IFERROR(IF(AND(AI255=Controles!$N$5,AI256=Controles!$N$5),(AJ255-(+AJ255*AE256)),IF(AND(AI255=Controles!$N$7,AI256=Controles!$N$5),(AJ254-(+AJ254*AE256)),IF(AI256=Controles!$N$7,AJ255,""))),"")</f>
        <v/>
      </c>
      <c r="AK256" s="141" t="str">
        <f>IFERROR(IF(AND(AI255=Controles!$N$7,AI256=Controles!$N$7),(AK255-(+AK255*AE256)),IF(AND(AI255=Controles!$N$5,AI256=Controles!$N$7),(AK254-(+AK254*AE256)),IF(AI256=Controles!$N$5,AK255,""))),"")</f>
        <v/>
      </c>
      <c r="AL256" s="181" t="str">
        <f t="shared" si="138"/>
        <v/>
      </c>
      <c r="AM256" s="181" t="str">
        <f t="shared" si="139"/>
        <v/>
      </c>
      <c r="AN256" s="182" t="str">
        <f t="shared" si="140"/>
        <v xml:space="preserve"> </v>
      </c>
      <c r="AO256" s="183" t="str">
        <f>IFERROR(VLOOKUP(AN256,'Matriz Calificación'!$C$54:$F$78,2,FALSE),"")</f>
        <v/>
      </c>
      <c r="AP256" s="184" t="str">
        <f>IFERROR(VLOOKUP(AO256,'Matriz Calificación'!$D$54:$I$78,4,FALSE)," ")</f>
        <v xml:space="preserve"> </v>
      </c>
      <c r="AQ256" s="246"/>
      <c r="AR256" s="246"/>
      <c r="AS256" s="263"/>
      <c r="AT256" s="268"/>
      <c r="AU256" s="69"/>
      <c r="AV256" s="170"/>
      <c r="AW256" s="170"/>
      <c r="AX256" s="170"/>
      <c r="AY256" s="69"/>
      <c r="AZ256" s="170"/>
      <c r="BA256" s="172"/>
      <c r="BB256" s="172"/>
      <c r="BC256" s="256"/>
      <c r="BD256" s="248"/>
      <c r="BE256" s="172"/>
      <c r="BF256" s="248"/>
    </row>
    <row r="257" spans="2:58" s="173" customFormat="1" ht="21" customHeight="1" x14ac:dyDescent="0.25">
      <c r="B257" s="250"/>
      <c r="C257" s="253"/>
      <c r="D257" s="255"/>
      <c r="E257" s="256"/>
      <c r="F257" s="258"/>
      <c r="G257" s="255"/>
      <c r="H257" s="248"/>
      <c r="I257" s="266"/>
      <c r="J257" s="259"/>
      <c r="K257" s="185"/>
      <c r="L257" s="260"/>
      <c r="M257" s="260"/>
      <c r="N257" s="260"/>
      <c r="O257" s="261"/>
      <c r="P257" s="263"/>
      <c r="Q257" s="260"/>
      <c r="R257" s="264"/>
      <c r="S257" s="264"/>
      <c r="T257" s="264"/>
      <c r="U257" s="269"/>
      <c r="V257" s="263"/>
      <c r="W257" s="152"/>
      <c r="X257" s="168"/>
      <c r="Y257" s="168"/>
      <c r="Z257" s="168"/>
      <c r="AA257" s="169"/>
      <c r="AB257" s="178" t="str">
        <f>IF(AA257=Controles!$D$5,Controles!$E$5,IF(AA257=Controles!$D$6,Controles!$E$6,IF(AA257=Controles!$D$7,Controles!$E$7," ")))</f>
        <v xml:space="preserve"> </v>
      </c>
      <c r="AC257" s="169"/>
      <c r="AD257" s="68" t="str">
        <f>IF(AC257=Controles!$D$8,Controles!$E$8,IF(AC257=Controles!$D$9,Controles!$E$9," "))</f>
        <v xml:space="preserve"> </v>
      </c>
      <c r="AE257" s="68" t="str">
        <f t="shared" si="110"/>
        <v/>
      </c>
      <c r="AF257" s="169"/>
      <c r="AG257" s="169"/>
      <c r="AH257" s="169"/>
      <c r="AI257" s="100" t="str">
        <f>+IF(AA257=Controles!$D$5,Controles!$N$5,IF(AA257=Controles!$D$6,Controles!$N$6,IF(AA257=Controles!$D$7,Controles!$N$7," ")))</f>
        <v xml:space="preserve"> </v>
      </c>
      <c r="AJ257" s="141" t="str">
        <f>IFERROR(IF(AND(AI256=Controles!$N$5,AI257=Controles!$N$5),(AJ256-(+AJ256*AE257)),IF(AND(AI256=Controles!$N$7,AI257=Controles!$N$5),(AJ255-(+AJ255*AE257)),IF(AI257=Controles!$N$7,AJ256,""))),"")</f>
        <v/>
      </c>
      <c r="AK257" s="141" t="str">
        <f>IFERROR(IF(AND(AI256=Controles!$N$7,AI257=Controles!$N$7),(AK256-(+AK256*AE257)),IF(AND(AI256=Controles!$N$5,AI257=Controles!$N$7),(AK255-(+AK255*AE257)),IF(AI257=Controles!$N$5,AK256,""))),"")</f>
        <v/>
      </c>
      <c r="AL257" s="181" t="str">
        <f t="shared" si="138"/>
        <v/>
      </c>
      <c r="AM257" s="181" t="str">
        <f t="shared" si="139"/>
        <v/>
      </c>
      <c r="AN257" s="182" t="str">
        <f t="shared" si="140"/>
        <v xml:space="preserve"> </v>
      </c>
      <c r="AO257" s="183" t="str">
        <f>IFERROR(VLOOKUP(AN257,'Matriz Calificación'!$C$54:$F$78,2,FALSE),"")</f>
        <v/>
      </c>
      <c r="AP257" s="184" t="str">
        <f>IFERROR(VLOOKUP(AO257,'Matriz Calificación'!$D$54:$I$78,4,FALSE)," ")</f>
        <v xml:space="preserve"> </v>
      </c>
      <c r="AQ257" s="246"/>
      <c r="AR257" s="246"/>
      <c r="AS257" s="263"/>
      <c r="AT257" s="268"/>
      <c r="AU257" s="69"/>
      <c r="AV257" s="170"/>
      <c r="AW257" s="170"/>
      <c r="AX257" s="170"/>
      <c r="AY257" s="69"/>
      <c r="AZ257" s="170"/>
      <c r="BA257" s="172"/>
      <c r="BB257" s="172"/>
      <c r="BC257" s="256"/>
      <c r="BD257" s="248"/>
      <c r="BE257" s="172"/>
      <c r="BF257" s="248"/>
    </row>
    <row r="258" spans="2:58" s="173" customFormat="1" ht="21" customHeight="1" x14ac:dyDescent="0.25">
      <c r="B258" s="250"/>
      <c r="C258" s="253"/>
      <c r="D258" s="255"/>
      <c r="E258" s="256"/>
      <c r="F258" s="258"/>
      <c r="G258" s="255"/>
      <c r="H258" s="248"/>
      <c r="I258" s="266"/>
      <c r="J258" s="259"/>
      <c r="K258" s="185"/>
      <c r="L258" s="260"/>
      <c r="M258" s="260"/>
      <c r="N258" s="260"/>
      <c r="O258" s="261"/>
      <c r="P258" s="263"/>
      <c r="Q258" s="260"/>
      <c r="R258" s="264"/>
      <c r="S258" s="264"/>
      <c r="T258" s="264"/>
      <c r="U258" s="269"/>
      <c r="V258" s="263"/>
      <c r="W258" s="152"/>
      <c r="X258" s="168"/>
      <c r="Y258" s="168"/>
      <c r="Z258" s="168"/>
      <c r="AA258" s="169"/>
      <c r="AB258" s="178" t="str">
        <f>IF(AA258=Controles!$D$5,Controles!$E$5,IF(AA258=Controles!$D$6,Controles!$E$6,IF(AA258=Controles!$D$7,Controles!$E$7," ")))</f>
        <v xml:space="preserve"> </v>
      </c>
      <c r="AC258" s="169"/>
      <c r="AD258" s="68" t="str">
        <f>IF(AC258=Controles!$D$8,Controles!$E$8,IF(AC258=Controles!$D$9,Controles!$E$9," "))</f>
        <v xml:space="preserve"> </v>
      </c>
      <c r="AE258" s="68" t="str">
        <f t="shared" si="110"/>
        <v/>
      </c>
      <c r="AF258" s="169"/>
      <c r="AG258" s="169"/>
      <c r="AH258" s="169"/>
      <c r="AI258" s="100" t="str">
        <f>+IF(AA258=Controles!$D$5,Controles!$N$5,IF(AA258=Controles!$D$6,Controles!$N$6,IF(AA258=Controles!$D$7,Controles!$N$7," ")))</f>
        <v xml:space="preserve"> </v>
      </c>
      <c r="AJ258" s="141" t="str">
        <f>IFERROR(IF(AND(AI257=Controles!$N$5,AI258=Controles!$N$5),(AJ257-(+AJ257*AE258)),IF(AND(AI257=Controles!$N$7,AI258=Controles!$N$5),(AJ256-(+AJ256*AE258)),IF(AI258=Controles!$N$7,AJ257,""))),"")</f>
        <v/>
      </c>
      <c r="AK258" s="141" t="str">
        <f>IFERROR(IF(AND(AI257=Controles!$N$7,AI258=Controles!$N$7),(AK257-(+AK257*AE258)),IF(AND(AI257=Controles!$N$5,AI258=Controles!$N$7),(AK256-(+AK256*AE258)),IF(AI258=Controles!$N$5,AK257,""))),"")</f>
        <v/>
      </c>
      <c r="AL258" s="181" t="str">
        <f t="shared" si="138"/>
        <v/>
      </c>
      <c r="AM258" s="181" t="str">
        <f t="shared" si="139"/>
        <v/>
      </c>
      <c r="AN258" s="182" t="str">
        <f t="shared" si="140"/>
        <v xml:space="preserve"> </v>
      </c>
      <c r="AO258" s="183" t="str">
        <f>IFERROR(VLOOKUP(AN258,'Matriz Calificación'!$C$54:$F$78,2,FALSE),"")</f>
        <v/>
      </c>
      <c r="AP258" s="184" t="str">
        <f>IFERROR(VLOOKUP(AO258,'Matriz Calificación'!$D$54:$I$78,4,FALSE)," ")</f>
        <v xml:space="preserve"> </v>
      </c>
      <c r="AQ258" s="246"/>
      <c r="AR258" s="246"/>
      <c r="AS258" s="263"/>
      <c r="AT258" s="268"/>
      <c r="AU258" s="69"/>
      <c r="AV258" s="170"/>
      <c r="AW258" s="170"/>
      <c r="AX258" s="170"/>
      <c r="AY258" s="69"/>
      <c r="AZ258" s="170"/>
      <c r="BA258" s="172"/>
      <c r="BB258" s="172"/>
      <c r="BC258" s="256"/>
      <c r="BD258" s="248"/>
      <c r="BE258" s="172"/>
      <c r="BF258" s="248"/>
    </row>
    <row r="259" spans="2:58" s="173" customFormat="1" ht="21" customHeight="1" x14ac:dyDescent="0.25">
      <c r="B259" s="250"/>
      <c r="C259" s="253"/>
      <c r="D259" s="255"/>
      <c r="E259" s="256"/>
      <c r="F259" s="258"/>
      <c r="G259" s="255"/>
      <c r="H259" s="248"/>
      <c r="I259" s="266"/>
      <c r="J259" s="259"/>
      <c r="K259" s="185"/>
      <c r="L259" s="260"/>
      <c r="M259" s="260"/>
      <c r="N259" s="260"/>
      <c r="O259" s="261"/>
      <c r="P259" s="263"/>
      <c r="Q259" s="260"/>
      <c r="R259" s="264"/>
      <c r="S259" s="264"/>
      <c r="T259" s="264"/>
      <c r="U259" s="269"/>
      <c r="V259" s="263"/>
      <c r="W259" s="152"/>
      <c r="X259" s="168"/>
      <c r="Y259" s="168"/>
      <c r="Z259" s="168"/>
      <c r="AA259" s="169"/>
      <c r="AB259" s="178" t="str">
        <f>IF(AA259=Controles!$D$5,Controles!$E$5,IF(AA259=Controles!$D$6,Controles!$E$6,IF(AA259=Controles!$D$7,Controles!$E$7," ")))</f>
        <v xml:space="preserve"> </v>
      </c>
      <c r="AC259" s="169"/>
      <c r="AD259" s="68" t="str">
        <f>IF(AC259=Controles!$D$8,Controles!$E$8,IF(AC259=Controles!$D$9,Controles!$E$9," "))</f>
        <v xml:space="preserve"> </v>
      </c>
      <c r="AE259" s="68" t="str">
        <f t="shared" si="110"/>
        <v/>
      </c>
      <c r="AF259" s="169"/>
      <c r="AG259" s="169"/>
      <c r="AH259" s="169"/>
      <c r="AI259" s="100" t="str">
        <f>+IF(AA259=Controles!$D$5,Controles!$N$5,IF(AA259=Controles!$D$6,Controles!$N$6,IF(AA259=Controles!$D$7,Controles!$N$7," ")))</f>
        <v xml:space="preserve"> </v>
      </c>
      <c r="AJ259" s="141" t="str">
        <f>IFERROR(IF(AND(AI258=Controles!$N$5,AI259=Controles!$N$5),(AJ258-(+AJ258*AE259)),IF(AND(AI258=Controles!$N$7,AI259=Controles!$N$5),(AJ257-(+AJ257*AE259)),IF(AI259=Controles!$N$7,AJ258,""))),"")</f>
        <v/>
      </c>
      <c r="AK259" s="141" t="str">
        <f>IFERROR(IF(AND(AI258=Controles!$N$7,AI259=Controles!$N$7),(AK258-(+AK258*AE259)),IF(AND(AI258=Controles!$N$5,AI259=Controles!$N$7),(AK257-(+AK257*AE259)),IF(AI259=Controles!$N$5,AK258,""))),"")</f>
        <v/>
      </c>
      <c r="AL259" s="181" t="str">
        <f t="shared" si="138"/>
        <v/>
      </c>
      <c r="AM259" s="181" t="str">
        <f t="shared" si="139"/>
        <v/>
      </c>
      <c r="AN259" s="182" t="str">
        <f t="shared" si="140"/>
        <v xml:space="preserve"> </v>
      </c>
      <c r="AO259" s="183" t="str">
        <f>IFERROR(VLOOKUP(AN259,'Matriz Calificación'!$C$54:$F$78,2,FALSE),"")</f>
        <v/>
      </c>
      <c r="AP259" s="184" t="str">
        <f>IFERROR(VLOOKUP(AO259,'Matriz Calificación'!$D$54:$I$78,4,FALSE)," ")</f>
        <v xml:space="preserve"> </v>
      </c>
      <c r="AQ259" s="246"/>
      <c r="AR259" s="246"/>
      <c r="AS259" s="263"/>
      <c r="AT259" s="268"/>
      <c r="AU259" s="69"/>
      <c r="AV259" s="170"/>
      <c r="AW259" s="170"/>
      <c r="AX259" s="170"/>
      <c r="AY259" s="69"/>
      <c r="AZ259" s="170"/>
      <c r="BA259" s="172"/>
      <c r="BB259" s="172"/>
      <c r="BC259" s="256"/>
      <c r="BD259" s="248"/>
      <c r="BE259" s="172"/>
      <c r="BF259" s="248"/>
    </row>
    <row r="260" spans="2:58" s="173" customFormat="1" ht="21" customHeight="1" x14ac:dyDescent="0.25">
      <c r="B260" s="250"/>
      <c r="C260" s="253"/>
      <c r="D260" s="255"/>
      <c r="E260" s="256"/>
      <c r="F260" s="258"/>
      <c r="G260" s="255"/>
      <c r="H260" s="248"/>
      <c r="I260" s="266"/>
      <c r="J260" s="259"/>
      <c r="K260" s="185"/>
      <c r="L260" s="260"/>
      <c r="M260" s="260"/>
      <c r="N260" s="260"/>
      <c r="O260" s="261"/>
      <c r="P260" s="263"/>
      <c r="Q260" s="260"/>
      <c r="R260" s="264"/>
      <c r="S260" s="264"/>
      <c r="T260" s="264"/>
      <c r="U260" s="269"/>
      <c r="V260" s="263"/>
      <c r="W260" s="152"/>
      <c r="X260" s="168"/>
      <c r="Y260" s="168"/>
      <c r="Z260" s="168"/>
      <c r="AA260" s="169"/>
      <c r="AB260" s="178" t="str">
        <f>IF(AA260=Controles!$D$5,Controles!$E$5,IF(AA260=Controles!$D$6,Controles!$E$6,IF(AA260=Controles!$D$7,Controles!$E$7," ")))</f>
        <v xml:space="preserve"> </v>
      </c>
      <c r="AC260" s="169"/>
      <c r="AD260" s="68" t="str">
        <f>IF(AC260=Controles!$D$8,Controles!$E$8,IF(AC260=Controles!$D$9,Controles!$E$9," "))</f>
        <v xml:space="preserve"> </v>
      </c>
      <c r="AE260" s="68" t="str">
        <f t="shared" si="110"/>
        <v/>
      </c>
      <c r="AF260" s="169"/>
      <c r="AG260" s="169"/>
      <c r="AH260" s="169"/>
      <c r="AI260" s="100" t="str">
        <f>+IF(AA260=Controles!$D$5,Controles!$N$5,IF(AA260=Controles!$D$6,Controles!$N$6,IF(AA260=Controles!$D$7,Controles!$N$7," ")))</f>
        <v xml:space="preserve"> </v>
      </c>
      <c r="AJ260" s="141" t="str">
        <f>IFERROR(IF(AND(AI259=Controles!$N$5,AI260=Controles!$N$5),(AJ259-(+AJ259*AE260)),IF(AND(AI259=Controles!$N$7,AI260=Controles!$N$5),(AJ258-(+AJ258*AE260)),IF(AI260=Controles!$N$7,AJ259,""))),"")</f>
        <v/>
      </c>
      <c r="AK260" s="141" t="str">
        <f>IFERROR(IF(AND(AI259=Controles!$N$7,AI260=Controles!$N$7),(AK259-(+AK259*AE260)),IF(AND(AI259=Controles!$N$5,AI260=Controles!$N$7),(AK258-(+AK258*AE260)),IF(AI260=Controles!$N$5,AK259,""))),"")</f>
        <v/>
      </c>
      <c r="AL260" s="181" t="str">
        <f t="shared" si="138"/>
        <v/>
      </c>
      <c r="AM260" s="181" t="str">
        <f t="shared" si="139"/>
        <v/>
      </c>
      <c r="AN260" s="182" t="str">
        <f t="shared" si="140"/>
        <v xml:space="preserve"> </v>
      </c>
      <c r="AO260" s="183" t="str">
        <f>IFERROR(VLOOKUP(AN260,'Matriz Calificación'!$C$54:$F$78,2,FALSE),"")</f>
        <v/>
      </c>
      <c r="AP260" s="184" t="str">
        <f>IFERROR(VLOOKUP(AO260,'Matriz Calificación'!$D$54:$I$78,4,FALSE)," ")</f>
        <v xml:space="preserve"> </v>
      </c>
      <c r="AQ260" s="246"/>
      <c r="AR260" s="246"/>
      <c r="AS260" s="263"/>
      <c r="AT260" s="268"/>
      <c r="AU260" s="69"/>
      <c r="AV260" s="168"/>
      <c r="AW260" s="171"/>
      <c r="AX260" s="171"/>
      <c r="AY260" s="69"/>
      <c r="AZ260" s="170"/>
      <c r="BA260" s="172"/>
      <c r="BB260" s="172"/>
      <c r="BC260" s="256"/>
      <c r="BD260" s="248"/>
      <c r="BE260" s="172"/>
      <c r="BF260" s="248"/>
    </row>
    <row r="261" spans="2:58" s="173" customFormat="1" ht="21" customHeight="1" x14ac:dyDescent="0.25">
      <c r="B261" s="250"/>
      <c r="C261" s="253"/>
      <c r="D261" s="255"/>
      <c r="E261" s="256"/>
      <c r="F261" s="258"/>
      <c r="G261" s="255"/>
      <c r="H261" s="248"/>
      <c r="I261" s="266"/>
      <c r="J261" s="259"/>
      <c r="K261" s="185"/>
      <c r="L261" s="260"/>
      <c r="M261" s="260"/>
      <c r="N261" s="260"/>
      <c r="O261" s="261"/>
      <c r="P261" s="263"/>
      <c r="Q261" s="260"/>
      <c r="R261" s="264"/>
      <c r="S261" s="264"/>
      <c r="T261" s="264"/>
      <c r="U261" s="269"/>
      <c r="V261" s="263"/>
      <c r="W261" s="152"/>
      <c r="X261" s="168"/>
      <c r="Y261" s="168"/>
      <c r="Z261" s="168"/>
      <c r="AA261" s="169"/>
      <c r="AB261" s="178" t="str">
        <f>IF(AA261=Controles!$D$5,Controles!$E$5,IF(AA261=Controles!$D$6,Controles!$E$6,IF(AA261=Controles!$D$7,Controles!$E$7," ")))</f>
        <v xml:space="preserve"> </v>
      </c>
      <c r="AC261" s="169"/>
      <c r="AD261" s="68" t="str">
        <f>IF(AC261=Controles!$D$8,Controles!$E$8,IF(AC261=Controles!$D$9,Controles!$E$9," "))</f>
        <v xml:space="preserve"> </v>
      </c>
      <c r="AE261" s="68" t="str">
        <f t="shared" si="110"/>
        <v/>
      </c>
      <c r="AF261" s="169"/>
      <c r="AG261" s="169"/>
      <c r="AH261" s="169"/>
      <c r="AI261" s="100" t="str">
        <f>+IF(AA261=Controles!$D$5,Controles!$N$5,IF(AA261=Controles!$D$6,Controles!$N$6,IF(AA261=Controles!$D$7,Controles!$N$7," ")))</f>
        <v xml:space="preserve"> </v>
      </c>
      <c r="AJ261" s="141" t="str">
        <f>IFERROR(IF(AND(AI260=Controles!$N$5,AI261=Controles!$N$5),(AJ260-(+AJ260*AE261)),IF(AND(AI260=Controles!$N$7,AI261=Controles!$N$5),(AJ259-(+AJ259*AE261)),IF(AI261=Controles!$N$7,AJ260,""))),"")</f>
        <v/>
      </c>
      <c r="AK261" s="141" t="str">
        <f>IFERROR(IF(AND(AI260=Controles!$N$7,AI261=Controles!$N$7),(AK260-(+AK260*AE261)),IF(AND(AI260=Controles!$N$5,AI261=Controles!$N$7),(AK259-(+AK259*AE261)),IF(AI261=Controles!$N$5,AK260,""))),"")</f>
        <v/>
      </c>
      <c r="AL261" s="181" t="str">
        <f t="shared" si="138"/>
        <v/>
      </c>
      <c r="AM261" s="181" t="str">
        <f t="shared" si="139"/>
        <v/>
      </c>
      <c r="AN261" s="182" t="str">
        <f t="shared" si="140"/>
        <v xml:space="preserve"> </v>
      </c>
      <c r="AO261" s="183" t="str">
        <f>IFERROR(VLOOKUP(AN261,'Matriz Calificación'!$C$54:$F$78,2,FALSE),"")</f>
        <v/>
      </c>
      <c r="AP261" s="184" t="str">
        <f>IFERROR(VLOOKUP(AO261,'Matriz Calificación'!$D$54:$I$78,4,FALSE)," ")</f>
        <v xml:space="preserve"> </v>
      </c>
      <c r="AQ261" s="246"/>
      <c r="AR261" s="246"/>
      <c r="AS261" s="263"/>
      <c r="AT261" s="268"/>
      <c r="AU261" s="69"/>
      <c r="AV261" s="168"/>
      <c r="AW261" s="171"/>
      <c r="AX261" s="171"/>
      <c r="AY261" s="69"/>
      <c r="AZ261" s="170"/>
      <c r="BA261" s="172"/>
      <c r="BB261" s="172"/>
      <c r="BC261" s="256"/>
      <c r="BD261" s="248"/>
      <c r="BE261" s="172"/>
      <c r="BF261" s="248"/>
    </row>
    <row r="262" spans="2:58" s="173" customFormat="1" ht="21" customHeight="1" x14ac:dyDescent="0.25">
      <c r="B262" s="251"/>
      <c r="C262" s="254"/>
      <c r="D262" s="255"/>
      <c r="E262" s="256"/>
      <c r="F262" s="258"/>
      <c r="G262" s="255"/>
      <c r="H262" s="248"/>
      <c r="I262" s="267"/>
      <c r="J262" s="259"/>
      <c r="K262" s="185"/>
      <c r="L262" s="260"/>
      <c r="M262" s="260"/>
      <c r="N262" s="260"/>
      <c r="O262" s="262"/>
      <c r="P262" s="263"/>
      <c r="Q262" s="260"/>
      <c r="R262" s="264"/>
      <c r="S262" s="264"/>
      <c r="T262" s="264"/>
      <c r="U262" s="269"/>
      <c r="V262" s="263"/>
      <c r="W262" s="152"/>
      <c r="X262" s="168"/>
      <c r="Y262" s="168"/>
      <c r="Z262" s="168"/>
      <c r="AA262" s="169"/>
      <c r="AB262" s="178" t="str">
        <f>IF(AA262=Controles!$D$5,Controles!$E$5,IF(AA262=Controles!$D$6,Controles!$E$6,IF(AA262=Controles!$D$7,Controles!$E$7," ")))</f>
        <v xml:space="preserve"> </v>
      </c>
      <c r="AC262" s="169"/>
      <c r="AD262" s="68" t="str">
        <f>IF(AC262=Controles!$D$8,Controles!$E$8,IF(AC262=Controles!$D$9,Controles!$E$9," "))</f>
        <v xml:space="preserve"> </v>
      </c>
      <c r="AE262" s="68" t="str">
        <f t="shared" si="110"/>
        <v/>
      </c>
      <c r="AF262" s="169"/>
      <c r="AG262" s="169"/>
      <c r="AH262" s="169"/>
      <c r="AI262" s="100" t="str">
        <f>+IF(AA262=Controles!$D$5,Controles!$N$5,IF(AA262=Controles!$D$6,Controles!$N$6,IF(AA262=Controles!$D$7,Controles!$N$7," ")))</f>
        <v xml:space="preserve"> </v>
      </c>
      <c r="AJ262" s="141" t="str">
        <f>IFERROR(IF(AND(AI261=Controles!$N$5,AI262=Controles!$N$5),(AJ261-(+AJ261*AE262)),IF(AND(AI261=Controles!$N$7,AI262=Controles!$N$5),(AJ260-(+AJ260*AE262)),IF(AI262=Controles!$N$7,AJ261,""))),"")</f>
        <v/>
      </c>
      <c r="AK262" s="141" t="str">
        <f>IFERROR(IF(AND(AI261=Controles!$N$7,AI262=Controles!$N$7),(AK261-(+AK261*AE262)),IF(AND(AI261=Controles!$N$5,AI262=Controles!$N$7),(AK260-(+AK260*AE262)),IF(AI262=Controles!$N$5,AK261,""))),"")</f>
        <v/>
      </c>
      <c r="AL262" s="181" t="str">
        <f t="shared" si="138"/>
        <v/>
      </c>
      <c r="AM262" s="181" t="str">
        <f t="shared" si="139"/>
        <v/>
      </c>
      <c r="AN262" s="182" t="str">
        <f t="shared" si="140"/>
        <v xml:space="preserve"> </v>
      </c>
      <c r="AO262" s="183" t="str">
        <f>IFERROR(VLOOKUP(AN262,'Matriz Calificación'!$C$54:$F$78,2,FALSE),"")</f>
        <v/>
      </c>
      <c r="AP262" s="184" t="str">
        <f>IFERROR(VLOOKUP(AO262,'Matriz Calificación'!$D$54:$I$78,4,FALSE)," ")</f>
        <v xml:space="preserve"> </v>
      </c>
      <c r="AQ262" s="247"/>
      <c r="AR262" s="247"/>
      <c r="AS262" s="263"/>
      <c r="AT262" s="268"/>
      <c r="AU262" s="69"/>
      <c r="AV262" s="168"/>
      <c r="AW262" s="70"/>
      <c r="AX262" s="70"/>
      <c r="AY262" s="69"/>
      <c r="AZ262" s="170"/>
      <c r="BA262" s="172"/>
      <c r="BB262" s="172"/>
      <c r="BC262" s="256"/>
      <c r="BD262" s="248"/>
      <c r="BE262" s="172"/>
      <c r="BF262" s="248"/>
    </row>
    <row r="263" spans="2:58" s="173" customFormat="1" ht="21" customHeight="1" x14ac:dyDescent="0.25">
      <c r="B263" s="249"/>
      <c r="C263" s="252" t="str">
        <f>+IFERROR(VLOOKUP(B263,INF!$A$2:$B$90,2,FALSE)," ")</f>
        <v xml:space="preserve"> </v>
      </c>
      <c r="D263" s="255"/>
      <c r="E263" s="256"/>
      <c r="F263" s="257"/>
      <c r="G263" s="255"/>
      <c r="H263" s="248"/>
      <c r="I263" s="265"/>
      <c r="J263" s="259" t="str">
        <f t="shared" ref="J263" si="141">IF(G263&lt;&gt;"",CONCATENATE("Posibilidad de ",G263," por"," ",H263," debido a"," ",I263),"")</f>
        <v/>
      </c>
      <c r="K263" s="185"/>
      <c r="L263" s="260"/>
      <c r="M263" s="260"/>
      <c r="N263" s="260"/>
      <c r="O263" s="261"/>
      <c r="P263" s="263" t="str">
        <f>IF(O263="","",IF(O263&lt;=2,Probabilidad!$B$8,IF(O263&lt;=11.999,Probabilidad!$B$7,IF(O263&lt;=48,Probabilidad!$B$6,IF(O263&lt;=239.999,Probabilidad!$B$5,IF(O263&gt;=240,Probabilidad!$B$4,""))))))</f>
        <v/>
      </c>
      <c r="Q263" s="260"/>
      <c r="R263" s="264" t="str">
        <f>IFERROR(VLOOKUP(P263,Probabilidad!$B$4:$C$8,2,FALSE),"")</f>
        <v/>
      </c>
      <c r="S263" s="264" t="str">
        <f>IFERROR(VLOOKUP(Q263,Impacto!$B$4:$C$16,2,FALSE),"")</f>
        <v/>
      </c>
      <c r="T263" s="264" t="str">
        <f t="shared" ref="T263" si="142">IFERROR(VALUE((R263&amp;""&amp;S263))," ")</f>
        <v xml:space="preserve"> </v>
      </c>
      <c r="U263" s="269" t="str">
        <f>IFERROR(VLOOKUP(T263,'Matriz Calificación'!$C$54:$D$78,2,FALSE)," ")</f>
        <v xml:space="preserve"> </v>
      </c>
      <c r="V263" s="263" t="str">
        <f>IFERROR(VLOOKUP(T263,'Matriz Calificación'!$C$54:$F$78,3,FALSE)," ")</f>
        <v xml:space="preserve"> </v>
      </c>
      <c r="W263" s="152"/>
      <c r="X263" s="168"/>
      <c r="Y263" s="168"/>
      <c r="Z263" s="168"/>
      <c r="AA263" s="169"/>
      <c r="AB263" s="178" t="str">
        <f>IF(AA263=Controles!$D$5,Controles!$E$5,IF(AA263=Controles!$D$6,Controles!$E$6,IF(AA263=Controles!$D$7,Controles!$E$7," ")))</f>
        <v xml:space="preserve"> </v>
      </c>
      <c r="AC263" s="169"/>
      <c r="AD263" s="68" t="str">
        <f>IF(AC263=Controles!$D$8,Controles!$E$8,IF(AC263=Controles!$D$9,Controles!$E$9," "))</f>
        <v xml:space="preserve"> </v>
      </c>
      <c r="AE263" s="68" t="str">
        <f t="shared" si="110"/>
        <v/>
      </c>
      <c r="AF263" s="169"/>
      <c r="AG263" s="169"/>
      <c r="AH263" s="169"/>
      <c r="AI263" s="100" t="str">
        <f>+IF(AA263=Controles!$D$5,Controles!$N$5,IF(AA263=Controles!$D$6,Controles!$N$6,IF(AA263=Controles!$D$7,Controles!$N$7," ")))</f>
        <v xml:space="preserve"> </v>
      </c>
      <c r="AJ263" s="141" t="str">
        <f>IFERROR(IF(AI263=Controles!$N$5,(($R$263-($R$263*AE263))),IF(AI263=Controles!$N$7,$R$263,""))," ")</f>
        <v/>
      </c>
      <c r="AK263" s="141" t="str">
        <f>IFERROR(IF(AI263=Controles!$N$7,(($S$263-($S$263*AE263))),IF(AI263=Controles!$N$5,$S$263,""))," ")</f>
        <v/>
      </c>
      <c r="AL263" s="181" t="str">
        <f>IFERROR(IF(AJ263="","",IF(AJ263&lt;=20,"20",IF(AJ263&lt;=40,"40",IF(AJ263&lt;=60,"60",IF(AJ263&lt;=80,"80","100"))))),"")</f>
        <v/>
      </c>
      <c r="AM263" s="181" t="str">
        <f>IFERROR(IF(AK263="","",IF(AK263&lt;=20,"20",IF(AK263&lt;=40,"40",IF(AK263&lt;=60,"60",IF(AK263&lt;=80,"80","100"))))),"")</f>
        <v/>
      </c>
      <c r="AN263" s="182" t="str">
        <f>IFERROR(VALUE((AL263&amp;""&amp;AM263))," ")</f>
        <v xml:space="preserve"> </v>
      </c>
      <c r="AO263" s="183" t="str">
        <f>IFERROR(VLOOKUP(AN263,'Matriz Calificación'!$C$54:$F$78,2,FALSE),"")</f>
        <v/>
      </c>
      <c r="AP263" s="184" t="str">
        <f>IFERROR(VLOOKUP(AO263,'Matriz Calificación'!$D$54:$I$78,4,FALSE)," ")</f>
        <v xml:space="preserve"> </v>
      </c>
      <c r="AQ263" s="245" t="str" cm="1">
        <f t="array" ref="AQ263">INDEX(AN263:AN271,COUNT(AN263:AN271))</f>
        <v xml:space="preserve"> </v>
      </c>
      <c r="AR263" s="245" t="str">
        <f>IFERROR(VLOOKUP(AQ263,'Matriz Calificación'!$C$54:$F$78,2,FALSE),"")</f>
        <v/>
      </c>
      <c r="AS263" s="263" t="str">
        <f>IFERROR(VLOOKUP(AR263,'Matriz Calificación'!$D$54:$I$78,4,FALSE)," ")</f>
        <v xml:space="preserve"> </v>
      </c>
      <c r="AT263" s="268" t="str">
        <f>IFERROR(VLOOKUP(AR263,'Matriz Calificación'!$D$54:$I$78,5,FALSE)," ")</f>
        <v xml:space="preserve"> </v>
      </c>
      <c r="AU263" s="69"/>
      <c r="AV263" s="170"/>
      <c r="AW263" s="170"/>
      <c r="AX263" s="170"/>
      <c r="AY263" s="69"/>
      <c r="AZ263" s="170"/>
      <c r="BA263" s="172"/>
      <c r="BB263" s="172"/>
      <c r="BC263" s="256"/>
      <c r="BD263" s="248"/>
      <c r="BE263" s="172"/>
      <c r="BF263" s="248"/>
    </row>
    <row r="264" spans="2:58" s="173" customFormat="1" ht="21" customHeight="1" x14ac:dyDescent="0.25">
      <c r="B264" s="250"/>
      <c r="C264" s="253"/>
      <c r="D264" s="255"/>
      <c r="E264" s="256"/>
      <c r="F264" s="258"/>
      <c r="G264" s="255"/>
      <c r="H264" s="248"/>
      <c r="I264" s="266"/>
      <c r="J264" s="259"/>
      <c r="K264" s="185"/>
      <c r="L264" s="260"/>
      <c r="M264" s="260"/>
      <c r="N264" s="260"/>
      <c r="O264" s="261"/>
      <c r="P264" s="263"/>
      <c r="Q264" s="260"/>
      <c r="R264" s="264"/>
      <c r="S264" s="264"/>
      <c r="T264" s="264"/>
      <c r="U264" s="269"/>
      <c r="V264" s="263"/>
      <c r="W264" s="152"/>
      <c r="X264" s="168"/>
      <c r="Y264" s="168"/>
      <c r="Z264" s="168"/>
      <c r="AA264" s="169"/>
      <c r="AB264" s="178" t="str">
        <f>IF(AA264=Controles!$D$5,Controles!$E$5,IF(AA264=Controles!$D$6,Controles!$E$6,IF(AA264=Controles!$D$7,Controles!$E$7," ")))</f>
        <v xml:space="preserve"> </v>
      </c>
      <c r="AC264" s="169"/>
      <c r="AD264" s="68" t="str">
        <f>IF(AC264=Controles!$D$8,Controles!$E$8,IF(AC264=Controles!$D$9,Controles!$E$9," "))</f>
        <v xml:space="preserve"> </v>
      </c>
      <c r="AE264" s="68" t="str">
        <f t="shared" si="110"/>
        <v/>
      </c>
      <c r="AF264" s="169"/>
      <c r="AG264" s="169"/>
      <c r="AH264" s="169"/>
      <c r="AI264" s="100" t="str">
        <f>+IF(AA264=Controles!$D$5,Controles!$N$5,IF(AA264=Controles!$D$6,Controles!$N$6,IF(AA264=Controles!$D$7,Controles!$N$7," ")))</f>
        <v xml:space="preserve"> </v>
      </c>
      <c r="AJ264" s="141" t="str">
        <f>IFERROR(IF(AND(AI263=Controles!$N$5,AI264=Controles!$N$5),(AJ263-(+AJ263*AE264)),IF(AI264=Controles!$N$5,(R263-(+R263*AE264)),IF(AI264=Controles!$N$7,AJ263,""))),"")</f>
        <v/>
      </c>
      <c r="AK264" s="141" t="str">
        <f>IFERROR(IF(AND(AI263=Controles!$N$7,AI264=Controles!$N$7),(AK263-(+AK263*AE264)),IF(AI264=Controles!$N$7,($S$263-(+$S$263*AE264)),IF(AI264=Controles!$N$5,AK263,""))),"")</f>
        <v/>
      </c>
      <c r="AL264" s="181" t="str">
        <f t="shared" ref="AL264:AL271" si="143">IFERROR(IF(AJ264="","",IF(AJ264&lt;=20,"20",IF(AJ264&lt;=40,"40",IF(AJ264&lt;=60,"60",IF(AJ264&lt;=80,"80","100"))))),"")</f>
        <v/>
      </c>
      <c r="AM264" s="181" t="str">
        <f t="shared" ref="AM264:AM271" si="144">IFERROR(IF(AK264="","",IF(AK264&lt;=20,"20",IF(AK264&lt;=40,"40",IF(AK264&lt;=60,"60",IF(AK264&lt;=80,"80","100"))))),"")</f>
        <v/>
      </c>
      <c r="AN264" s="182" t="str">
        <f t="shared" ref="AN264:AN271" si="145">IFERROR(VALUE((AL264&amp;""&amp;AM264))," ")</f>
        <v xml:space="preserve"> </v>
      </c>
      <c r="AO264" s="183" t="str">
        <f>IFERROR(VLOOKUP(AN264,'Matriz Calificación'!$C$54:$F$78,2,FALSE),"")</f>
        <v/>
      </c>
      <c r="AP264" s="184" t="str">
        <f>IFERROR(VLOOKUP(AO264,'Matriz Calificación'!$D$54:$I$78,4,FALSE)," ")</f>
        <v xml:space="preserve"> </v>
      </c>
      <c r="AQ264" s="246"/>
      <c r="AR264" s="246"/>
      <c r="AS264" s="263"/>
      <c r="AT264" s="268"/>
      <c r="AU264" s="69"/>
      <c r="AV264" s="170"/>
      <c r="AW264" s="170"/>
      <c r="AX264" s="170"/>
      <c r="AY264" s="69"/>
      <c r="AZ264" s="170"/>
      <c r="BA264" s="172"/>
      <c r="BB264" s="172"/>
      <c r="BC264" s="256"/>
      <c r="BD264" s="248"/>
      <c r="BE264" s="172"/>
      <c r="BF264" s="248"/>
    </row>
    <row r="265" spans="2:58" s="173" customFormat="1" ht="21" customHeight="1" x14ac:dyDescent="0.25">
      <c r="B265" s="250"/>
      <c r="C265" s="253"/>
      <c r="D265" s="255"/>
      <c r="E265" s="256"/>
      <c r="F265" s="258"/>
      <c r="G265" s="255"/>
      <c r="H265" s="248"/>
      <c r="I265" s="266"/>
      <c r="J265" s="259"/>
      <c r="K265" s="185"/>
      <c r="L265" s="260"/>
      <c r="M265" s="260"/>
      <c r="N265" s="260"/>
      <c r="O265" s="261"/>
      <c r="P265" s="263"/>
      <c r="Q265" s="260"/>
      <c r="R265" s="264"/>
      <c r="S265" s="264"/>
      <c r="T265" s="264"/>
      <c r="U265" s="269"/>
      <c r="V265" s="263"/>
      <c r="W265" s="152"/>
      <c r="X265" s="168"/>
      <c r="Y265" s="168"/>
      <c r="Z265" s="168"/>
      <c r="AA265" s="169"/>
      <c r="AB265" s="178" t="str">
        <f>IF(AA265=Controles!$D$5,Controles!$E$5,IF(AA265=Controles!$D$6,Controles!$E$6,IF(AA265=Controles!$D$7,Controles!$E$7," ")))</f>
        <v xml:space="preserve"> </v>
      </c>
      <c r="AC265" s="169"/>
      <c r="AD265" s="68" t="str">
        <f>IF(AC265=Controles!$D$8,Controles!$E$8,IF(AC265=Controles!$D$9,Controles!$E$9," "))</f>
        <v xml:space="preserve"> </v>
      </c>
      <c r="AE265" s="68" t="str">
        <f t="shared" si="110"/>
        <v/>
      </c>
      <c r="AF265" s="169"/>
      <c r="AG265" s="169"/>
      <c r="AH265" s="169"/>
      <c r="AI265" s="100" t="str">
        <f>+IF(AA265=Controles!$D$5,Controles!$N$5,IF(AA265=Controles!$D$6,Controles!$N$6,IF(AA265=Controles!$D$7,Controles!$N$7," ")))</f>
        <v xml:space="preserve"> </v>
      </c>
      <c r="AJ265" s="141" t="str">
        <f>IFERROR(IF(AND(AI264=Controles!$N$5,AI265=Controles!$N$5),(AJ264-(+AJ264*AE265)),IF(AND(AI264=Controles!$N$7,AI265=Controles!$N$5),(AJ263-(+AJ263*AE265)),IF(AI265=Controles!$N$7,AJ264,""))),"")</f>
        <v/>
      </c>
      <c r="AK265" s="141" t="str">
        <f>IFERROR(IF(AND(AI264=Controles!$N$7,AI265=Controles!$N$7),(AK264-(+AK264*AE265)),IF(AND(AI264=Controles!$N$5,AI265=Controles!$N$7),(AK263-(+AK263*AE265)),IF(AI265=Controles!$N$5,AK264,""))),"")</f>
        <v/>
      </c>
      <c r="AL265" s="181" t="str">
        <f t="shared" si="143"/>
        <v/>
      </c>
      <c r="AM265" s="181" t="str">
        <f t="shared" si="144"/>
        <v/>
      </c>
      <c r="AN265" s="182" t="str">
        <f t="shared" si="145"/>
        <v xml:space="preserve"> </v>
      </c>
      <c r="AO265" s="183" t="str">
        <f>IFERROR(VLOOKUP(AN265,'Matriz Calificación'!$C$54:$F$78,2,FALSE),"")</f>
        <v/>
      </c>
      <c r="AP265" s="184" t="str">
        <f>IFERROR(VLOOKUP(AO265,'Matriz Calificación'!$D$54:$I$78,4,FALSE)," ")</f>
        <v xml:space="preserve"> </v>
      </c>
      <c r="AQ265" s="246"/>
      <c r="AR265" s="246"/>
      <c r="AS265" s="263"/>
      <c r="AT265" s="268"/>
      <c r="AU265" s="69"/>
      <c r="AV265" s="170"/>
      <c r="AW265" s="170"/>
      <c r="AX265" s="170"/>
      <c r="AY265" s="69"/>
      <c r="AZ265" s="170"/>
      <c r="BA265" s="172"/>
      <c r="BB265" s="172"/>
      <c r="BC265" s="256"/>
      <c r="BD265" s="248"/>
      <c r="BE265" s="172"/>
      <c r="BF265" s="248"/>
    </row>
    <row r="266" spans="2:58" s="173" customFormat="1" ht="21" customHeight="1" x14ac:dyDescent="0.25">
      <c r="B266" s="250"/>
      <c r="C266" s="253"/>
      <c r="D266" s="255"/>
      <c r="E266" s="256"/>
      <c r="F266" s="258"/>
      <c r="G266" s="255"/>
      <c r="H266" s="248"/>
      <c r="I266" s="266"/>
      <c r="J266" s="259"/>
      <c r="K266" s="185"/>
      <c r="L266" s="260"/>
      <c r="M266" s="260"/>
      <c r="N266" s="260"/>
      <c r="O266" s="261"/>
      <c r="P266" s="263"/>
      <c r="Q266" s="260"/>
      <c r="R266" s="264"/>
      <c r="S266" s="264"/>
      <c r="T266" s="264"/>
      <c r="U266" s="269"/>
      <c r="V266" s="263"/>
      <c r="W266" s="152"/>
      <c r="X266" s="168"/>
      <c r="Y266" s="168"/>
      <c r="Z266" s="168"/>
      <c r="AA266" s="169"/>
      <c r="AB266" s="178" t="str">
        <f>IF(AA266=Controles!$D$5,Controles!$E$5,IF(AA266=Controles!$D$6,Controles!$E$6,IF(AA266=Controles!$D$7,Controles!$E$7," ")))</f>
        <v xml:space="preserve"> </v>
      </c>
      <c r="AC266" s="169"/>
      <c r="AD266" s="68" t="str">
        <f>IF(AC266=Controles!$D$8,Controles!$E$8,IF(AC266=Controles!$D$9,Controles!$E$9," "))</f>
        <v xml:space="preserve"> </v>
      </c>
      <c r="AE266" s="68" t="str">
        <f t="shared" si="110"/>
        <v/>
      </c>
      <c r="AF266" s="169"/>
      <c r="AG266" s="169"/>
      <c r="AH266" s="169"/>
      <c r="AI266" s="100" t="str">
        <f>+IF(AA266=Controles!$D$5,Controles!$N$5,IF(AA266=Controles!$D$6,Controles!$N$6,IF(AA266=Controles!$D$7,Controles!$N$7," ")))</f>
        <v xml:space="preserve"> </v>
      </c>
      <c r="AJ266" s="141" t="str">
        <f>IFERROR(IF(AND(AI265=Controles!$N$5,AI266=Controles!$N$5),(AJ265-(+AJ265*AE266)),IF(AND(AI265=Controles!$N$7,AI266=Controles!$N$5),(AJ264-(+AJ264*AE266)),IF(AI266=Controles!$N$7,AJ265,""))),"")</f>
        <v/>
      </c>
      <c r="AK266" s="141" t="str">
        <f>IFERROR(IF(AND(AI265=Controles!$N$7,AI266=Controles!$N$7),(AK265-(+AK265*AE266)),IF(AND(AI265=Controles!$N$5,AI266=Controles!$N$7),(AK264-(+AK264*AE266)),IF(AI266=Controles!$N$5,AK265,""))),"")</f>
        <v/>
      </c>
      <c r="AL266" s="181" t="str">
        <f t="shared" si="143"/>
        <v/>
      </c>
      <c r="AM266" s="181" t="str">
        <f t="shared" si="144"/>
        <v/>
      </c>
      <c r="AN266" s="182" t="str">
        <f t="shared" si="145"/>
        <v xml:space="preserve"> </v>
      </c>
      <c r="AO266" s="183" t="str">
        <f>IFERROR(VLOOKUP(AN266,'Matriz Calificación'!$C$54:$F$78,2,FALSE),"")</f>
        <v/>
      </c>
      <c r="AP266" s="184" t="str">
        <f>IFERROR(VLOOKUP(AO266,'Matriz Calificación'!$D$54:$I$78,4,FALSE)," ")</f>
        <v xml:space="preserve"> </v>
      </c>
      <c r="AQ266" s="246"/>
      <c r="AR266" s="246"/>
      <c r="AS266" s="263"/>
      <c r="AT266" s="268"/>
      <c r="AU266" s="69"/>
      <c r="AV266" s="170"/>
      <c r="AW266" s="170"/>
      <c r="AX266" s="170"/>
      <c r="AY266" s="69"/>
      <c r="AZ266" s="170"/>
      <c r="BA266" s="172"/>
      <c r="BB266" s="172"/>
      <c r="BC266" s="256"/>
      <c r="BD266" s="248"/>
      <c r="BE266" s="172"/>
      <c r="BF266" s="248"/>
    </row>
    <row r="267" spans="2:58" s="173" customFormat="1" ht="21" customHeight="1" x14ac:dyDescent="0.25">
      <c r="B267" s="250"/>
      <c r="C267" s="253"/>
      <c r="D267" s="255"/>
      <c r="E267" s="256"/>
      <c r="F267" s="258"/>
      <c r="G267" s="255"/>
      <c r="H267" s="248"/>
      <c r="I267" s="266"/>
      <c r="J267" s="259"/>
      <c r="K267" s="185"/>
      <c r="L267" s="260"/>
      <c r="M267" s="260"/>
      <c r="N267" s="260"/>
      <c r="O267" s="261"/>
      <c r="P267" s="263"/>
      <c r="Q267" s="260"/>
      <c r="R267" s="264"/>
      <c r="S267" s="264"/>
      <c r="T267" s="264"/>
      <c r="U267" s="269"/>
      <c r="V267" s="263"/>
      <c r="W267" s="152"/>
      <c r="X267" s="168"/>
      <c r="Y267" s="168"/>
      <c r="Z267" s="168"/>
      <c r="AA267" s="169"/>
      <c r="AB267" s="178" t="str">
        <f>IF(AA267=Controles!$D$5,Controles!$E$5,IF(AA267=Controles!$D$6,Controles!$E$6,IF(AA267=Controles!$D$7,Controles!$E$7," ")))</f>
        <v xml:space="preserve"> </v>
      </c>
      <c r="AC267" s="169"/>
      <c r="AD267" s="68" t="str">
        <f>IF(AC267=Controles!$D$8,Controles!$E$8,IF(AC267=Controles!$D$9,Controles!$E$9," "))</f>
        <v xml:space="preserve"> </v>
      </c>
      <c r="AE267" s="68" t="str">
        <f t="shared" si="110"/>
        <v/>
      </c>
      <c r="AF267" s="169"/>
      <c r="AG267" s="169"/>
      <c r="AH267" s="169"/>
      <c r="AI267" s="100" t="str">
        <f>+IF(AA267=Controles!$D$5,Controles!$N$5,IF(AA267=Controles!$D$6,Controles!$N$6,IF(AA267=Controles!$D$7,Controles!$N$7," ")))</f>
        <v xml:space="preserve"> </v>
      </c>
      <c r="AJ267" s="141" t="str">
        <f>IFERROR(IF(AND(AI266=Controles!$N$5,AI267=Controles!$N$5),(AJ266-(+AJ266*AE267)),IF(AND(AI266=Controles!$N$7,AI267=Controles!$N$5),(AJ265-(+AJ265*AE267)),IF(AI267=Controles!$N$7,AJ266,""))),"")</f>
        <v/>
      </c>
      <c r="AK267" s="141" t="str">
        <f>IFERROR(IF(AND(AI266=Controles!$N$7,AI267=Controles!$N$7),(AK266-(+AK266*AE267)),IF(AND(AI266=Controles!$N$5,AI267=Controles!$N$7),(AK265-(+AK265*AE267)),IF(AI267=Controles!$N$5,AK266,""))),"")</f>
        <v/>
      </c>
      <c r="AL267" s="181" t="str">
        <f t="shared" si="143"/>
        <v/>
      </c>
      <c r="AM267" s="181" t="str">
        <f t="shared" si="144"/>
        <v/>
      </c>
      <c r="AN267" s="182" t="str">
        <f t="shared" si="145"/>
        <v xml:space="preserve"> </v>
      </c>
      <c r="AO267" s="183" t="str">
        <f>IFERROR(VLOOKUP(AN267,'Matriz Calificación'!$C$54:$F$78,2,FALSE),"")</f>
        <v/>
      </c>
      <c r="AP267" s="184" t="str">
        <f>IFERROR(VLOOKUP(AO267,'Matriz Calificación'!$D$54:$I$78,4,FALSE)," ")</f>
        <v xml:space="preserve"> </v>
      </c>
      <c r="AQ267" s="246"/>
      <c r="AR267" s="246"/>
      <c r="AS267" s="263"/>
      <c r="AT267" s="268"/>
      <c r="AU267" s="69"/>
      <c r="AV267" s="170"/>
      <c r="AW267" s="170"/>
      <c r="AX267" s="170"/>
      <c r="AY267" s="69"/>
      <c r="AZ267" s="170"/>
      <c r="BA267" s="172"/>
      <c r="BB267" s="172"/>
      <c r="BC267" s="256"/>
      <c r="BD267" s="248"/>
      <c r="BE267" s="172"/>
      <c r="BF267" s="248"/>
    </row>
    <row r="268" spans="2:58" s="173" customFormat="1" ht="21" customHeight="1" x14ac:dyDescent="0.25">
      <c r="B268" s="250"/>
      <c r="C268" s="253"/>
      <c r="D268" s="255"/>
      <c r="E268" s="256"/>
      <c r="F268" s="258"/>
      <c r="G268" s="255"/>
      <c r="H268" s="248"/>
      <c r="I268" s="266"/>
      <c r="J268" s="259"/>
      <c r="K268" s="185"/>
      <c r="L268" s="260"/>
      <c r="M268" s="260"/>
      <c r="N268" s="260"/>
      <c r="O268" s="261"/>
      <c r="P268" s="263"/>
      <c r="Q268" s="260"/>
      <c r="R268" s="264"/>
      <c r="S268" s="264"/>
      <c r="T268" s="264"/>
      <c r="U268" s="269"/>
      <c r="V268" s="263"/>
      <c r="W268" s="152"/>
      <c r="X268" s="168"/>
      <c r="Y268" s="168"/>
      <c r="Z268" s="168"/>
      <c r="AA268" s="169"/>
      <c r="AB268" s="178" t="str">
        <f>IF(AA268=Controles!$D$5,Controles!$E$5,IF(AA268=Controles!$D$6,Controles!$E$6,IF(AA268=Controles!$D$7,Controles!$E$7," ")))</f>
        <v xml:space="preserve"> </v>
      </c>
      <c r="AC268" s="169"/>
      <c r="AD268" s="68" t="str">
        <f>IF(AC268=Controles!$D$8,Controles!$E$8,IF(AC268=Controles!$D$9,Controles!$E$9," "))</f>
        <v xml:space="preserve"> </v>
      </c>
      <c r="AE268" s="68" t="str">
        <f t="shared" ref="AE268:AE331" si="146">+IFERROR(AB268+AD268,"")</f>
        <v/>
      </c>
      <c r="AF268" s="169"/>
      <c r="AG268" s="169"/>
      <c r="AH268" s="169"/>
      <c r="AI268" s="100" t="str">
        <f>+IF(AA268=Controles!$D$5,Controles!$N$5,IF(AA268=Controles!$D$6,Controles!$N$6,IF(AA268=Controles!$D$7,Controles!$N$7," ")))</f>
        <v xml:space="preserve"> </v>
      </c>
      <c r="AJ268" s="141" t="str">
        <f>IFERROR(IF(AND(AI267=Controles!$N$5,AI268=Controles!$N$5),(AJ267-(+AJ267*AE268)),IF(AND(AI267=Controles!$N$7,AI268=Controles!$N$5),(AJ266-(+AJ266*AE268)),IF(AI268=Controles!$N$7,AJ267,""))),"")</f>
        <v/>
      </c>
      <c r="AK268" s="141" t="str">
        <f>IFERROR(IF(AND(AI267=Controles!$N$7,AI268=Controles!$N$7),(AK267-(+AK267*AE268)),IF(AND(AI267=Controles!$N$5,AI268=Controles!$N$7),(AK266-(+AK266*AE268)),IF(AI268=Controles!$N$5,AK267,""))),"")</f>
        <v/>
      </c>
      <c r="AL268" s="181" t="str">
        <f t="shared" si="143"/>
        <v/>
      </c>
      <c r="AM268" s="181" t="str">
        <f t="shared" si="144"/>
        <v/>
      </c>
      <c r="AN268" s="182" t="str">
        <f t="shared" si="145"/>
        <v xml:space="preserve"> </v>
      </c>
      <c r="AO268" s="183" t="str">
        <f>IFERROR(VLOOKUP(AN268,'Matriz Calificación'!$C$54:$F$78,2,FALSE),"")</f>
        <v/>
      </c>
      <c r="AP268" s="184" t="str">
        <f>IFERROR(VLOOKUP(AO268,'Matriz Calificación'!$D$54:$I$78,4,FALSE)," ")</f>
        <v xml:space="preserve"> </v>
      </c>
      <c r="AQ268" s="246"/>
      <c r="AR268" s="246"/>
      <c r="AS268" s="263"/>
      <c r="AT268" s="268"/>
      <c r="AU268" s="69"/>
      <c r="AV268" s="170"/>
      <c r="AW268" s="170"/>
      <c r="AX268" s="170"/>
      <c r="AY268" s="69"/>
      <c r="AZ268" s="170"/>
      <c r="BA268" s="172"/>
      <c r="BB268" s="172"/>
      <c r="BC268" s="256"/>
      <c r="BD268" s="248"/>
      <c r="BE268" s="172"/>
      <c r="BF268" s="248"/>
    </row>
    <row r="269" spans="2:58" s="173" customFormat="1" ht="21" customHeight="1" x14ac:dyDescent="0.25">
      <c r="B269" s="250"/>
      <c r="C269" s="253"/>
      <c r="D269" s="255"/>
      <c r="E269" s="256"/>
      <c r="F269" s="258"/>
      <c r="G269" s="255"/>
      <c r="H269" s="248"/>
      <c r="I269" s="266"/>
      <c r="J269" s="259"/>
      <c r="K269" s="185"/>
      <c r="L269" s="260"/>
      <c r="M269" s="260"/>
      <c r="N269" s="260"/>
      <c r="O269" s="261"/>
      <c r="P269" s="263"/>
      <c r="Q269" s="260"/>
      <c r="R269" s="264"/>
      <c r="S269" s="264"/>
      <c r="T269" s="264"/>
      <c r="U269" s="269"/>
      <c r="V269" s="263"/>
      <c r="W269" s="152"/>
      <c r="X269" s="168"/>
      <c r="Y269" s="168"/>
      <c r="Z269" s="168"/>
      <c r="AA269" s="169"/>
      <c r="AB269" s="178" t="str">
        <f>IF(AA269=Controles!$D$5,Controles!$E$5,IF(AA269=Controles!$D$6,Controles!$E$6,IF(AA269=Controles!$D$7,Controles!$E$7," ")))</f>
        <v xml:space="preserve"> </v>
      </c>
      <c r="AC269" s="169"/>
      <c r="AD269" s="68" t="str">
        <f>IF(AC269=Controles!$D$8,Controles!$E$8,IF(AC269=Controles!$D$9,Controles!$E$9," "))</f>
        <v xml:space="preserve"> </v>
      </c>
      <c r="AE269" s="68" t="str">
        <f t="shared" si="146"/>
        <v/>
      </c>
      <c r="AF269" s="169"/>
      <c r="AG269" s="169"/>
      <c r="AH269" s="169"/>
      <c r="AI269" s="100" t="str">
        <f>+IF(AA269=Controles!$D$5,Controles!$N$5,IF(AA269=Controles!$D$6,Controles!$N$6,IF(AA269=Controles!$D$7,Controles!$N$7," ")))</f>
        <v xml:space="preserve"> </v>
      </c>
      <c r="AJ269" s="141" t="str">
        <f>IFERROR(IF(AND(AI268=Controles!$N$5,AI269=Controles!$N$5),(AJ268-(+AJ268*AE269)),IF(AND(AI268=Controles!$N$7,AI269=Controles!$N$5),(AJ267-(+AJ267*AE269)),IF(AI269=Controles!$N$7,AJ268,""))),"")</f>
        <v/>
      </c>
      <c r="AK269" s="141" t="str">
        <f>IFERROR(IF(AND(AI268=Controles!$N$7,AI269=Controles!$N$7),(AK268-(+AK268*AE269)),IF(AND(AI268=Controles!$N$5,AI269=Controles!$N$7),(AK267-(+AK267*AE269)),IF(AI269=Controles!$N$5,AK268,""))),"")</f>
        <v/>
      </c>
      <c r="AL269" s="181" t="str">
        <f t="shared" si="143"/>
        <v/>
      </c>
      <c r="AM269" s="181" t="str">
        <f t="shared" si="144"/>
        <v/>
      </c>
      <c r="AN269" s="182" t="str">
        <f t="shared" si="145"/>
        <v xml:space="preserve"> </v>
      </c>
      <c r="AO269" s="183" t="str">
        <f>IFERROR(VLOOKUP(AN269,'Matriz Calificación'!$C$54:$F$78,2,FALSE),"")</f>
        <v/>
      </c>
      <c r="AP269" s="184" t="str">
        <f>IFERROR(VLOOKUP(AO269,'Matriz Calificación'!$D$54:$I$78,4,FALSE)," ")</f>
        <v xml:space="preserve"> </v>
      </c>
      <c r="AQ269" s="246"/>
      <c r="AR269" s="246"/>
      <c r="AS269" s="263"/>
      <c r="AT269" s="268"/>
      <c r="AU269" s="69"/>
      <c r="AV269" s="168"/>
      <c r="AW269" s="171"/>
      <c r="AX269" s="171"/>
      <c r="AY269" s="69"/>
      <c r="AZ269" s="170"/>
      <c r="BA269" s="172"/>
      <c r="BB269" s="172"/>
      <c r="BC269" s="256"/>
      <c r="BD269" s="248"/>
      <c r="BE269" s="172"/>
      <c r="BF269" s="248"/>
    </row>
    <row r="270" spans="2:58" s="173" customFormat="1" ht="21" customHeight="1" x14ac:dyDescent="0.25">
      <c r="B270" s="250"/>
      <c r="C270" s="253"/>
      <c r="D270" s="255"/>
      <c r="E270" s="256"/>
      <c r="F270" s="258"/>
      <c r="G270" s="255"/>
      <c r="H270" s="248"/>
      <c r="I270" s="266"/>
      <c r="J270" s="259"/>
      <c r="K270" s="185"/>
      <c r="L270" s="260"/>
      <c r="M270" s="260"/>
      <c r="N270" s="260"/>
      <c r="O270" s="261"/>
      <c r="P270" s="263"/>
      <c r="Q270" s="260"/>
      <c r="R270" s="264"/>
      <c r="S270" s="264"/>
      <c r="T270" s="264"/>
      <c r="U270" s="269"/>
      <c r="V270" s="263"/>
      <c r="W270" s="152"/>
      <c r="X270" s="168"/>
      <c r="Y270" s="168"/>
      <c r="Z270" s="168"/>
      <c r="AA270" s="169"/>
      <c r="AB270" s="178" t="str">
        <f>IF(AA270=Controles!$D$5,Controles!$E$5,IF(AA270=Controles!$D$6,Controles!$E$6,IF(AA270=Controles!$D$7,Controles!$E$7," ")))</f>
        <v xml:space="preserve"> </v>
      </c>
      <c r="AC270" s="169"/>
      <c r="AD270" s="68" t="str">
        <f>IF(AC270=Controles!$D$8,Controles!$E$8,IF(AC270=Controles!$D$9,Controles!$E$9," "))</f>
        <v xml:space="preserve"> </v>
      </c>
      <c r="AE270" s="68" t="str">
        <f t="shared" si="146"/>
        <v/>
      </c>
      <c r="AF270" s="169"/>
      <c r="AG270" s="169"/>
      <c r="AH270" s="169"/>
      <c r="AI270" s="100" t="str">
        <f>+IF(AA270=Controles!$D$5,Controles!$N$5,IF(AA270=Controles!$D$6,Controles!$N$6,IF(AA270=Controles!$D$7,Controles!$N$7," ")))</f>
        <v xml:space="preserve"> </v>
      </c>
      <c r="AJ270" s="141" t="str">
        <f>IFERROR(IF(AND(AI269=Controles!$N$5,AI270=Controles!$N$5),(AJ269-(+AJ269*AE270)),IF(AND(AI269=Controles!$N$7,AI270=Controles!$N$5),(AJ268-(+AJ268*AE270)),IF(AI270=Controles!$N$7,AJ269,""))),"")</f>
        <v/>
      </c>
      <c r="AK270" s="141" t="str">
        <f>IFERROR(IF(AND(AI269=Controles!$N$7,AI270=Controles!$N$7),(AK269-(+AK269*AE270)),IF(AND(AI269=Controles!$N$5,AI270=Controles!$N$7),(AK268-(+AK268*AE270)),IF(AI270=Controles!$N$5,AK269,""))),"")</f>
        <v/>
      </c>
      <c r="AL270" s="181" t="str">
        <f t="shared" si="143"/>
        <v/>
      </c>
      <c r="AM270" s="181" t="str">
        <f t="shared" si="144"/>
        <v/>
      </c>
      <c r="AN270" s="182" t="str">
        <f t="shared" si="145"/>
        <v xml:space="preserve"> </v>
      </c>
      <c r="AO270" s="183" t="str">
        <f>IFERROR(VLOOKUP(AN270,'Matriz Calificación'!$C$54:$F$78,2,FALSE),"")</f>
        <v/>
      </c>
      <c r="AP270" s="184" t="str">
        <f>IFERROR(VLOOKUP(AO270,'Matriz Calificación'!$D$54:$I$78,4,FALSE)," ")</f>
        <v xml:space="preserve"> </v>
      </c>
      <c r="AQ270" s="246"/>
      <c r="AR270" s="246"/>
      <c r="AS270" s="263"/>
      <c r="AT270" s="268"/>
      <c r="AU270" s="69"/>
      <c r="AV270" s="168"/>
      <c r="AW270" s="171"/>
      <c r="AX270" s="171"/>
      <c r="AY270" s="69"/>
      <c r="AZ270" s="170"/>
      <c r="BA270" s="172"/>
      <c r="BB270" s="172"/>
      <c r="BC270" s="256"/>
      <c r="BD270" s="248"/>
      <c r="BE270" s="172"/>
      <c r="BF270" s="248"/>
    </row>
    <row r="271" spans="2:58" s="173" customFormat="1" ht="21" customHeight="1" x14ac:dyDescent="0.25">
      <c r="B271" s="251"/>
      <c r="C271" s="254"/>
      <c r="D271" s="255"/>
      <c r="E271" s="256"/>
      <c r="F271" s="258"/>
      <c r="G271" s="255"/>
      <c r="H271" s="248"/>
      <c r="I271" s="267"/>
      <c r="J271" s="259"/>
      <c r="K271" s="185"/>
      <c r="L271" s="260"/>
      <c r="M271" s="260"/>
      <c r="N271" s="260"/>
      <c r="O271" s="262"/>
      <c r="P271" s="263"/>
      <c r="Q271" s="260"/>
      <c r="R271" s="264"/>
      <c r="S271" s="264"/>
      <c r="T271" s="264"/>
      <c r="U271" s="269"/>
      <c r="V271" s="263"/>
      <c r="W271" s="152"/>
      <c r="X271" s="168"/>
      <c r="Y271" s="168"/>
      <c r="Z271" s="168"/>
      <c r="AA271" s="169"/>
      <c r="AB271" s="178" t="str">
        <f>IF(AA271=Controles!$D$5,Controles!$E$5,IF(AA271=Controles!$D$6,Controles!$E$6,IF(AA271=Controles!$D$7,Controles!$E$7," ")))</f>
        <v xml:space="preserve"> </v>
      </c>
      <c r="AC271" s="169"/>
      <c r="AD271" s="68" t="str">
        <f>IF(AC271=Controles!$D$8,Controles!$E$8,IF(AC271=Controles!$D$9,Controles!$E$9," "))</f>
        <v xml:space="preserve"> </v>
      </c>
      <c r="AE271" s="68" t="str">
        <f t="shared" si="146"/>
        <v/>
      </c>
      <c r="AF271" s="169"/>
      <c r="AG271" s="169"/>
      <c r="AH271" s="169"/>
      <c r="AI271" s="100" t="str">
        <f>+IF(AA271=Controles!$D$5,Controles!$N$5,IF(AA271=Controles!$D$6,Controles!$N$6,IF(AA271=Controles!$D$7,Controles!$N$7," ")))</f>
        <v xml:space="preserve"> </v>
      </c>
      <c r="AJ271" s="141" t="str">
        <f>IFERROR(IF(AND(AI270=Controles!$N$5,AI271=Controles!$N$5),(AJ270-(+AJ270*AE271)),IF(AND(AI270=Controles!$N$7,AI271=Controles!$N$5),(AJ269-(+AJ269*AE271)),IF(AI271=Controles!$N$7,AJ270,""))),"")</f>
        <v/>
      </c>
      <c r="AK271" s="141" t="str">
        <f>IFERROR(IF(AND(AI270=Controles!$N$7,AI271=Controles!$N$7),(AK270-(+AK270*AE271)),IF(AND(AI270=Controles!$N$5,AI271=Controles!$N$7),(AK269-(+AK269*AE271)),IF(AI271=Controles!$N$5,AK270,""))),"")</f>
        <v/>
      </c>
      <c r="AL271" s="181" t="str">
        <f t="shared" si="143"/>
        <v/>
      </c>
      <c r="AM271" s="181" t="str">
        <f t="shared" si="144"/>
        <v/>
      </c>
      <c r="AN271" s="182" t="str">
        <f t="shared" si="145"/>
        <v xml:space="preserve"> </v>
      </c>
      <c r="AO271" s="183" t="str">
        <f>IFERROR(VLOOKUP(AN271,'Matriz Calificación'!$C$54:$F$78,2,FALSE),"")</f>
        <v/>
      </c>
      <c r="AP271" s="184" t="str">
        <f>IFERROR(VLOOKUP(AO271,'Matriz Calificación'!$D$54:$I$78,4,FALSE)," ")</f>
        <v xml:space="preserve"> </v>
      </c>
      <c r="AQ271" s="247"/>
      <c r="AR271" s="247"/>
      <c r="AS271" s="263"/>
      <c r="AT271" s="268"/>
      <c r="AU271" s="69"/>
      <c r="AV271" s="168"/>
      <c r="AW271" s="70"/>
      <c r="AX271" s="70"/>
      <c r="AY271" s="69"/>
      <c r="AZ271" s="170"/>
      <c r="BA271" s="172"/>
      <c r="BB271" s="172"/>
      <c r="BC271" s="256"/>
      <c r="BD271" s="248"/>
      <c r="BE271" s="172"/>
      <c r="BF271" s="248"/>
    </row>
    <row r="272" spans="2:58" s="173" customFormat="1" ht="21" customHeight="1" x14ac:dyDescent="0.25">
      <c r="B272" s="249"/>
      <c r="C272" s="252" t="str">
        <f>+IFERROR(VLOOKUP(B272,INF!$A$2:$B$90,2,FALSE)," ")</f>
        <v xml:space="preserve"> </v>
      </c>
      <c r="D272" s="255"/>
      <c r="E272" s="256"/>
      <c r="F272" s="257"/>
      <c r="G272" s="255"/>
      <c r="H272" s="248"/>
      <c r="I272" s="265"/>
      <c r="J272" s="259" t="str">
        <f t="shared" ref="J272" si="147">IF(G272&lt;&gt;"",CONCATENATE("Posibilidad de ",G272," por"," ",H272," debido a"," ",I272),"")</f>
        <v/>
      </c>
      <c r="K272" s="185"/>
      <c r="L272" s="260"/>
      <c r="M272" s="260"/>
      <c r="N272" s="260"/>
      <c r="O272" s="261"/>
      <c r="P272" s="263" t="str">
        <f>IF(O272="","",IF(O272&lt;=2,Probabilidad!$B$8,IF(O272&lt;=11.999,Probabilidad!$B$7,IF(O272&lt;=48,Probabilidad!$B$6,IF(O272&lt;=239.999,Probabilidad!$B$5,IF(O272&gt;=240,Probabilidad!$B$4,""))))))</f>
        <v/>
      </c>
      <c r="Q272" s="260"/>
      <c r="R272" s="264" t="str">
        <f>IFERROR(VLOOKUP(P272,Probabilidad!$B$4:$C$8,2,FALSE),"")</f>
        <v/>
      </c>
      <c r="S272" s="264" t="str">
        <f>IFERROR(VLOOKUP(Q272,Impacto!$B$4:$C$16,2,FALSE),"")</f>
        <v/>
      </c>
      <c r="T272" s="264" t="str">
        <f t="shared" ref="T272" si="148">IFERROR(VALUE((R272&amp;""&amp;S272))," ")</f>
        <v xml:space="preserve"> </v>
      </c>
      <c r="U272" s="269" t="str">
        <f>IFERROR(VLOOKUP(T272,'Matriz Calificación'!$C$54:$D$78,2,FALSE)," ")</f>
        <v xml:space="preserve"> </v>
      </c>
      <c r="V272" s="263" t="str">
        <f>IFERROR(VLOOKUP(T272,'Matriz Calificación'!$C$54:$F$78,3,FALSE)," ")</f>
        <v xml:space="preserve"> </v>
      </c>
      <c r="W272" s="152"/>
      <c r="X272" s="168"/>
      <c r="Y272" s="168"/>
      <c r="Z272" s="168"/>
      <c r="AA272" s="169"/>
      <c r="AB272" s="178" t="str">
        <f>IF(AA272=Controles!$D$5,Controles!$E$5,IF(AA272=Controles!$D$6,Controles!$E$6,IF(AA272=Controles!$D$7,Controles!$E$7," ")))</f>
        <v xml:space="preserve"> </v>
      </c>
      <c r="AC272" s="169"/>
      <c r="AD272" s="68" t="str">
        <f>IF(AC272=Controles!$D$8,Controles!$E$8,IF(AC272=Controles!$D$9,Controles!$E$9," "))</f>
        <v xml:space="preserve"> </v>
      </c>
      <c r="AE272" s="68" t="str">
        <f t="shared" si="146"/>
        <v/>
      </c>
      <c r="AF272" s="169"/>
      <c r="AG272" s="169"/>
      <c r="AH272" s="169"/>
      <c r="AI272" s="100" t="str">
        <f>+IF(AA272=Controles!$D$5,Controles!$N$5,IF(AA272=Controles!$D$6,Controles!$N$6,IF(AA272=Controles!$D$7,Controles!$N$7," ")))</f>
        <v xml:space="preserve"> </v>
      </c>
      <c r="AJ272" s="141" t="str">
        <f>IFERROR(IF(AI272=Controles!$N$5,(($R$272-($R$272*AE272))),IF(AI272=Controles!$N$7,$R$272,""))," ")</f>
        <v/>
      </c>
      <c r="AK272" s="141" t="str">
        <f>IFERROR(IF(AI272=Controles!$N$7,(($S$272-($S$272*AE272))),IF(AI272=Controles!$N$5,$S$272,""))," ")</f>
        <v/>
      </c>
      <c r="AL272" s="181" t="str">
        <f>IFERROR(IF(AJ272="","",IF(AJ272&lt;=20,"20",IF(AJ272&lt;=40,"40",IF(AJ272&lt;=60,"60",IF(AJ272&lt;=80,"80","100"))))),"")</f>
        <v/>
      </c>
      <c r="AM272" s="181" t="str">
        <f>IFERROR(IF(AK272="","",IF(AK272&lt;=20,"20",IF(AK272&lt;=40,"40",IF(AK272&lt;=60,"60",IF(AK272&lt;=80,"80","100"))))),"")</f>
        <v/>
      </c>
      <c r="AN272" s="182" t="str">
        <f>IFERROR(VALUE((AL272&amp;""&amp;AM272))," ")</f>
        <v xml:space="preserve"> </v>
      </c>
      <c r="AO272" s="183" t="str">
        <f>IFERROR(VLOOKUP(AN272,'Matriz Calificación'!$C$54:$F$78,2,FALSE),"")</f>
        <v/>
      </c>
      <c r="AP272" s="184" t="str">
        <f>IFERROR(VLOOKUP(AO272,'Matriz Calificación'!$D$54:$I$78,4,FALSE)," ")</f>
        <v xml:space="preserve"> </v>
      </c>
      <c r="AQ272" s="245" t="str" cm="1">
        <f t="array" ref="AQ272">INDEX(AN272:AN280,COUNT(AN272:AN280))</f>
        <v xml:space="preserve"> </v>
      </c>
      <c r="AR272" s="245" t="str">
        <f>IFERROR(VLOOKUP(AQ272,'Matriz Calificación'!$C$54:$F$78,2,FALSE),"")</f>
        <v/>
      </c>
      <c r="AS272" s="263" t="str">
        <f>IFERROR(VLOOKUP(AR272,'Matriz Calificación'!$D$54:$I$78,4,FALSE)," ")</f>
        <v xml:space="preserve"> </v>
      </c>
      <c r="AT272" s="268" t="str">
        <f>IFERROR(VLOOKUP(AR272,'Matriz Calificación'!$D$54:$I$78,5,FALSE)," ")</f>
        <v xml:space="preserve"> </v>
      </c>
      <c r="AU272" s="69"/>
      <c r="AV272" s="170"/>
      <c r="AW272" s="170"/>
      <c r="AX272" s="170"/>
      <c r="AY272" s="69"/>
      <c r="AZ272" s="170"/>
      <c r="BA272" s="172"/>
      <c r="BB272" s="172"/>
      <c r="BC272" s="256"/>
      <c r="BD272" s="248"/>
      <c r="BE272" s="172"/>
      <c r="BF272" s="248"/>
    </row>
    <row r="273" spans="2:58" s="173" customFormat="1" ht="21" customHeight="1" x14ac:dyDescent="0.25">
      <c r="B273" s="250"/>
      <c r="C273" s="253"/>
      <c r="D273" s="255"/>
      <c r="E273" s="256"/>
      <c r="F273" s="258"/>
      <c r="G273" s="255"/>
      <c r="H273" s="248"/>
      <c r="I273" s="266"/>
      <c r="J273" s="259"/>
      <c r="K273" s="185"/>
      <c r="L273" s="260"/>
      <c r="M273" s="260"/>
      <c r="N273" s="260"/>
      <c r="O273" s="261"/>
      <c r="P273" s="263"/>
      <c r="Q273" s="260"/>
      <c r="R273" s="264"/>
      <c r="S273" s="264"/>
      <c r="T273" s="264"/>
      <c r="U273" s="269"/>
      <c r="V273" s="263"/>
      <c r="W273" s="152"/>
      <c r="X273" s="168"/>
      <c r="Y273" s="168"/>
      <c r="Z273" s="168"/>
      <c r="AA273" s="169"/>
      <c r="AB273" s="178" t="str">
        <f>IF(AA273=Controles!$D$5,Controles!$E$5,IF(AA273=Controles!$D$6,Controles!$E$6,IF(AA273=Controles!$D$7,Controles!$E$7," ")))</f>
        <v xml:space="preserve"> </v>
      </c>
      <c r="AC273" s="169"/>
      <c r="AD273" s="68" t="str">
        <f>IF(AC273=Controles!$D$8,Controles!$E$8,IF(AC273=Controles!$D$9,Controles!$E$9," "))</f>
        <v xml:space="preserve"> </v>
      </c>
      <c r="AE273" s="68" t="str">
        <f t="shared" si="146"/>
        <v/>
      </c>
      <c r="AF273" s="169"/>
      <c r="AG273" s="169"/>
      <c r="AH273" s="169"/>
      <c r="AI273" s="100" t="str">
        <f>+IF(AA273=Controles!$D$5,Controles!$N$5,IF(AA273=Controles!$D$6,Controles!$N$6,IF(AA273=Controles!$D$7,Controles!$N$7," ")))</f>
        <v xml:space="preserve"> </v>
      </c>
      <c r="AJ273" s="141" t="str">
        <f>IFERROR(IF(AND(AI272=Controles!$N$5,AI273=Controles!$N$5),(AJ272-(+AJ272*AE273)),IF(AI273=Controles!$N$5,(R272-(+R272*AE273)),IF(AI273=Controles!$N$7,AJ272,""))),"")</f>
        <v/>
      </c>
      <c r="AK273" s="141" t="str">
        <f>IFERROR(IF(AND(AI272=Controles!$N$7,AI273=Controles!$N$7),(AK272-(+AK272*AE273)),IF(AI273=Controles!$N$7,($S$272-(+$S$272*AE273)),IF(AI273=Controles!$N$5,AK272,""))),"")</f>
        <v/>
      </c>
      <c r="AL273" s="181" t="str">
        <f t="shared" ref="AL273:AL280" si="149">IFERROR(IF(AJ273="","",IF(AJ273&lt;=20,"20",IF(AJ273&lt;=40,"40",IF(AJ273&lt;=60,"60",IF(AJ273&lt;=80,"80","100"))))),"")</f>
        <v/>
      </c>
      <c r="AM273" s="181" t="str">
        <f t="shared" ref="AM273:AM280" si="150">IFERROR(IF(AK273="","",IF(AK273&lt;=20,"20",IF(AK273&lt;=40,"40",IF(AK273&lt;=60,"60",IF(AK273&lt;=80,"80","100"))))),"")</f>
        <v/>
      </c>
      <c r="AN273" s="182" t="str">
        <f t="shared" ref="AN273:AN280" si="151">IFERROR(VALUE((AL273&amp;""&amp;AM273))," ")</f>
        <v xml:space="preserve"> </v>
      </c>
      <c r="AO273" s="183" t="str">
        <f>IFERROR(VLOOKUP(AN273,'Matriz Calificación'!$C$54:$F$78,2,FALSE),"")</f>
        <v/>
      </c>
      <c r="AP273" s="184" t="str">
        <f>IFERROR(VLOOKUP(AO273,'Matriz Calificación'!$D$54:$I$78,4,FALSE)," ")</f>
        <v xml:space="preserve"> </v>
      </c>
      <c r="AQ273" s="246"/>
      <c r="AR273" s="246"/>
      <c r="AS273" s="263"/>
      <c r="AT273" s="268"/>
      <c r="AU273" s="69"/>
      <c r="AV273" s="170"/>
      <c r="AW273" s="170"/>
      <c r="AX273" s="170"/>
      <c r="AY273" s="69"/>
      <c r="AZ273" s="170"/>
      <c r="BA273" s="172"/>
      <c r="BB273" s="172"/>
      <c r="BC273" s="256"/>
      <c r="BD273" s="248"/>
      <c r="BE273" s="172"/>
      <c r="BF273" s="248"/>
    </row>
    <row r="274" spans="2:58" s="173" customFormat="1" ht="21" customHeight="1" x14ac:dyDescent="0.25">
      <c r="B274" s="250"/>
      <c r="C274" s="253"/>
      <c r="D274" s="255"/>
      <c r="E274" s="256"/>
      <c r="F274" s="258"/>
      <c r="G274" s="255"/>
      <c r="H274" s="248"/>
      <c r="I274" s="266"/>
      <c r="J274" s="259"/>
      <c r="K274" s="185"/>
      <c r="L274" s="260"/>
      <c r="M274" s="260"/>
      <c r="N274" s="260"/>
      <c r="O274" s="261"/>
      <c r="P274" s="263"/>
      <c r="Q274" s="260"/>
      <c r="R274" s="264"/>
      <c r="S274" s="264"/>
      <c r="T274" s="264"/>
      <c r="U274" s="269"/>
      <c r="V274" s="263"/>
      <c r="W274" s="152"/>
      <c r="X274" s="168"/>
      <c r="Y274" s="168"/>
      <c r="Z274" s="168"/>
      <c r="AA274" s="169"/>
      <c r="AB274" s="178" t="str">
        <f>IF(AA274=Controles!$D$5,Controles!$E$5,IF(AA274=Controles!$D$6,Controles!$E$6,IF(AA274=Controles!$D$7,Controles!$E$7," ")))</f>
        <v xml:space="preserve"> </v>
      </c>
      <c r="AC274" s="169"/>
      <c r="AD274" s="68" t="str">
        <f>IF(AC274=Controles!$D$8,Controles!$E$8,IF(AC274=Controles!$D$9,Controles!$E$9," "))</f>
        <v xml:space="preserve"> </v>
      </c>
      <c r="AE274" s="68" t="str">
        <f t="shared" si="146"/>
        <v/>
      </c>
      <c r="AF274" s="169"/>
      <c r="AG274" s="169"/>
      <c r="AH274" s="169"/>
      <c r="AI274" s="100" t="str">
        <f>+IF(AA274=Controles!$D$5,Controles!$N$5,IF(AA274=Controles!$D$6,Controles!$N$6,IF(AA274=Controles!$D$7,Controles!$N$7," ")))</f>
        <v xml:space="preserve"> </v>
      </c>
      <c r="AJ274" s="141" t="str">
        <f>IFERROR(IF(AND(AI273=Controles!$N$5,AI274=Controles!$N$5),(AJ273-(+AJ273*AE274)),IF(AND(AI273=Controles!$N$7,AI274=Controles!$N$5),(AJ272-(+AJ272*AE274)),IF(AI274=Controles!$N$7,AJ273,""))),"")</f>
        <v/>
      </c>
      <c r="AK274" s="141" t="str">
        <f>IFERROR(IF(AND(AI273=Controles!$N$7,AI274=Controles!$N$7),(AK273-(+AK273*AE274)),IF(AND(AI273=Controles!$N$5,AI274=Controles!$N$7),(AK272-(+AK272*AE274)),IF(AI274=Controles!$N$5,AK273,""))),"")</f>
        <v/>
      </c>
      <c r="AL274" s="181" t="str">
        <f t="shared" si="149"/>
        <v/>
      </c>
      <c r="AM274" s="181" t="str">
        <f t="shared" si="150"/>
        <v/>
      </c>
      <c r="AN274" s="182" t="str">
        <f t="shared" si="151"/>
        <v xml:space="preserve"> </v>
      </c>
      <c r="AO274" s="183" t="str">
        <f>IFERROR(VLOOKUP(AN274,'Matriz Calificación'!$C$54:$F$78,2,FALSE),"")</f>
        <v/>
      </c>
      <c r="AP274" s="184" t="str">
        <f>IFERROR(VLOOKUP(AO274,'Matriz Calificación'!$D$54:$I$78,4,FALSE)," ")</f>
        <v xml:space="preserve"> </v>
      </c>
      <c r="AQ274" s="246"/>
      <c r="AR274" s="246"/>
      <c r="AS274" s="263"/>
      <c r="AT274" s="268"/>
      <c r="AU274" s="69"/>
      <c r="AV274" s="170"/>
      <c r="AW274" s="170"/>
      <c r="AX274" s="170"/>
      <c r="AY274" s="69"/>
      <c r="AZ274" s="170"/>
      <c r="BA274" s="172"/>
      <c r="BB274" s="172"/>
      <c r="BC274" s="256"/>
      <c r="BD274" s="248"/>
      <c r="BE274" s="172"/>
      <c r="BF274" s="248"/>
    </row>
    <row r="275" spans="2:58" s="173" customFormat="1" ht="21" customHeight="1" x14ac:dyDescent="0.25">
      <c r="B275" s="250"/>
      <c r="C275" s="253"/>
      <c r="D275" s="255"/>
      <c r="E275" s="256"/>
      <c r="F275" s="258"/>
      <c r="G275" s="255"/>
      <c r="H275" s="248"/>
      <c r="I275" s="266"/>
      <c r="J275" s="259"/>
      <c r="K275" s="185"/>
      <c r="L275" s="260"/>
      <c r="M275" s="260"/>
      <c r="N275" s="260"/>
      <c r="O275" s="261"/>
      <c r="P275" s="263"/>
      <c r="Q275" s="260"/>
      <c r="R275" s="264"/>
      <c r="S275" s="264"/>
      <c r="T275" s="264"/>
      <c r="U275" s="269"/>
      <c r="V275" s="263"/>
      <c r="W275" s="152"/>
      <c r="X275" s="168"/>
      <c r="Y275" s="168"/>
      <c r="Z275" s="168"/>
      <c r="AA275" s="169"/>
      <c r="AB275" s="178" t="str">
        <f>IF(AA275=Controles!$D$5,Controles!$E$5,IF(AA275=Controles!$D$6,Controles!$E$6,IF(AA275=Controles!$D$7,Controles!$E$7," ")))</f>
        <v xml:space="preserve"> </v>
      </c>
      <c r="AC275" s="169"/>
      <c r="AD275" s="68" t="str">
        <f>IF(AC275=Controles!$D$8,Controles!$E$8,IF(AC275=Controles!$D$9,Controles!$E$9," "))</f>
        <v xml:space="preserve"> </v>
      </c>
      <c r="AE275" s="68" t="str">
        <f t="shared" si="146"/>
        <v/>
      </c>
      <c r="AF275" s="169"/>
      <c r="AG275" s="169"/>
      <c r="AH275" s="169"/>
      <c r="AI275" s="100" t="str">
        <f>+IF(AA275=Controles!$D$5,Controles!$N$5,IF(AA275=Controles!$D$6,Controles!$N$6,IF(AA275=Controles!$D$7,Controles!$N$7," ")))</f>
        <v xml:space="preserve"> </v>
      </c>
      <c r="AJ275" s="141" t="str">
        <f>IFERROR(IF(AND(AI274=Controles!$N$5,AI275=Controles!$N$5),(AJ274-(+AJ274*AE275)),IF(AND(AI274=Controles!$N$7,AI275=Controles!$N$5),(AJ273-(+AJ273*AE275)),IF(AI275=Controles!$N$7,AJ274,""))),"")</f>
        <v/>
      </c>
      <c r="AK275" s="141" t="str">
        <f>IFERROR(IF(AND(AI274=Controles!$N$7,AI275=Controles!$N$7),(AK274-(+AK274*AE275)),IF(AND(AI274=Controles!$N$5,AI275=Controles!$N$7),(AK273-(+AK273*AE275)),IF(AI275=Controles!$N$5,AK274,""))),"")</f>
        <v/>
      </c>
      <c r="AL275" s="181" t="str">
        <f t="shared" si="149"/>
        <v/>
      </c>
      <c r="AM275" s="181" t="str">
        <f t="shared" si="150"/>
        <v/>
      </c>
      <c r="AN275" s="182" t="str">
        <f t="shared" si="151"/>
        <v xml:space="preserve"> </v>
      </c>
      <c r="AO275" s="183" t="str">
        <f>IFERROR(VLOOKUP(AN275,'Matriz Calificación'!$C$54:$F$78,2,FALSE),"")</f>
        <v/>
      </c>
      <c r="AP275" s="184" t="str">
        <f>IFERROR(VLOOKUP(AO275,'Matriz Calificación'!$D$54:$I$78,4,FALSE)," ")</f>
        <v xml:space="preserve"> </v>
      </c>
      <c r="AQ275" s="246"/>
      <c r="AR275" s="246"/>
      <c r="AS275" s="263"/>
      <c r="AT275" s="268"/>
      <c r="AU275" s="69"/>
      <c r="AV275" s="170"/>
      <c r="AW275" s="170"/>
      <c r="AX275" s="170"/>
      <c r="AY275" s="69"/>
      <c r="AZ275" s="170"/>
      <c r="BA275" s="172"/>
      <c r="BB275" s="172"/>
      <c r="BC275" s="256"/>
      <c r="BD275" s="248"/>
      <c r="BE275" s="172"/>
      <c r="BF275" s="248"/>
    </row>
    <row r="276" spans="2:58" s="173" customFormat="1" ht="21" customHeight="1" x14ac:dyDescent="0.25">
      <c r="B276" s="250"/>
      <c r="C276" s="253"/>
      <c r="D276" s="255"/>
      <c r="E276" s="256"/>
      <c r="F276" s="258"/>
      <c r="G276" s="255"/>
      <c r="H276" s="248"/>
      <c r="I276" s="266"/>
      <c r="J276" s="259"/>
      <c r="K276" s="185"/>
      <c r="L276" s="260"/>
      <c r="M276" s="260"/>
      <c r="N276" s="260"/>
      <c r="O276" s="261"/>
      <c r="P276" s="263"/>
      <c r="Q276" s="260"/>
      <c r="R276" s="264"/>
      <c r="S276" s="264"/>
      <c r="T276" s="264"/>
      <c r="U276" s="269"/>
      <c r="V276" s="263"/>
      <c r="W276" s="152"/>
      <c r="X276" s="168"/>
      <c r="Y276" s="168"/>
      <c r="Z276" s="168"/>
      <c r="AA276" s="169"/>
      <c r="AB276" s="178" t="str">
        <f>IF(AA276=Controles!$D$5,Controles!$E$5,IF(AA276=Controles!$D$6,Controles!$E$6,IF(AA276=Controles!$D$7,Controles!$E$7," ")))</f>
        <v xml:space="preserve"> </v>
      </c>
      <c r="AC276" s="169"/>
      <c r="AD276" s="68" t="str">
        <f>IF(AC276=Controles!$D$8,Controles!$E$8,IF(AC276=Controles!$D$9,Controles!$E$9," "))</f>
        <v xml:space="preserve"> </v>
      </c>
      <c r="AE276" s="68" t="str">
        <f t="shared" si="146"/>
        <v/>
      </c>
      <c r="AF276" s="169"/>
      <c r="AG276" s="169"/>
      <c r="AH276" s="169"/>
      <c r="AI276" s="100" t="str">
        <f>+IF(AA276=Controles!$D$5,Controles!$N$5,IF(AA276=Controles!$D$6,Controles!$N$6,IF(AA276=Controles!$D$7,Controles!$N$7," ")))</f>
        <v xml:space="preserve"> </v>
      </c>
      <c r="AJ276" s="141" t="str">
        <f>IFERROR(IF(AND(AI275=Controles!$N$5,AI276=Controles!$N$5),(AJ275-(+AJ275*AE276)),IF(AND(AI275=Controles!$N$7,AI276=Controles!$N$5),(AJ274-(+AJ274*AE276)),IF(AI276=Controles!$N$7,AJ275,""))),"")</f>
        <v/>
      </c>
      <c r="AK276" s="141" t="str">
        <f>IFERROR(IF(AND(AI275=Controles!$N$7,AI276=Controles!$N$7),(AK275-(+AK275*AE276)),IF(AND(AI275=Controles!$N$5,AI276=Controles!$N$7),(AK274-(+AK274*AE276)),IF(AI276=Controles!$N$5,AK275,""))),"")</f>
        <v/>
      </c>
      <c r="AL276" s="181" t="str">
        <f t="shared" si="149"/>
        <v/>
      </c>
      <c r="AM276" s="181" t="str">
        <f t="shared" si="150"/>
        <v/>
      </c>
      <c r="AN276" s="182" t="str">
        <f t="shared" si="151"/>
        <v xml:space="preserve"> </v>
      </c>
      <c r="AO276" s="183" t="str">
        <f>IFERROR(VLOOKUP(AN276,'Matriz Calificación'!$C$54:$F$78,2,FALSE),"")</f>
        <v/>
      </c>
      <c r="AP276" s="184" t="str">
        <f>IFERROR(VLOOKUP(AO276,'Matriz Calificación'!$D$54:$I$78,4,FALSE)," ")</f>
        <v xml:space="preserve"> </v>
      </c>
      <c r="AQ276" s="246"/>
      <c r="AR276" s="246"/>
      <c r="AS276" s="263"/>
      <c r="AT276" s="268"/>
      <c r="AU276" s="69"/>
      <c r="AV276" s="170"/>
      <c r="AW276" s="170"/>
      <c r="AX276" s="170"/>
      <c r="AY276" s="69"/>
      <c r="AZ276" s="170"/>
      <c r="BA276" s="172"/>
      <c r="BB276" s="172"/>
      <c r="BC276" s="256"/>
      <c r="BD276" s="248"/>
      <c r="BE276" s="172"/>
      <c r="BF276" s="248"/>
    </row>
    <row r="277" spans="2:58" s="173" customFormat="1" ht="21" customHeight="1" x14ac:dyDescent="0.25">
      <c r="B277" s="250"/>
      <c r="C277" s="253"/>
      <c r="D277" s="255"/>
      <c r="E277" s="256"/>
      <c r="F277" s="258"/>
      <c r="G277" s="255"/>
      <c r="H277" s="248"/>
      <c r="I277" s="266"/>
      <c r="J277" s="259"/>
      <c r="K277" s="185"/>
      <c r="L277" s="260"/>
      <c r="M277" s="260"/>
      <c r="N277" s="260"/>
      <c r="O277" s="261"/>
      <c r="P277" s="263"/>
      <c r="Q277" s="260"/>
      <c r="R277" s="264"/>
      <c r="S277" s="264"/>
      <c r="T277" s="264"/>
      <c r="U277" s="269"/>
      <c r="V277" s="263"/>
      <c r="W277" s="152"/>
      <c r="X277" s="168"/>
      <c r="Y277" s="168"/>
      <c r="Z277" s="168"/>
      <c r="AA277" s="169"/>
      <c r="AB277" s="178" t="str">
        <f>IF(AA277=Controles!$D$5,Controles!$E$5,IF(AA277=Controles!$D$6,Controles!$E$6,IF(AA277=Controles!$D$7,Controles!$E$7," ")))</f>
        <v xml:space="preserve"> </v>
      </c>
      <c r="AC277" s="169"/>
      <c r="AD277" s="68" t="str">
        <f>IF(AC277=Controles!$D$8,Controles!$E$8,IF(AC277=Controles!$D$9,Controles!$E$9," "))</f>
        <v xml:space="preserve"> </v>
      </c>
      <c r="AE277" s="68" t="str">
        <f t="shared" si="146"/>
        <v/>
      </c>
      <c r="AF277" s="169"/>
      <c r="AG277" s="169"/>
      <c r="AH277" s="169"/>
      <c r="AI277" s="100" t="str">
        <f>+IF(AA277=Controles!$D$5,Controles!$N$5,IF(AA277=Controles!$D$6,Controles!$N$6,IF(AA277=Controles!$D$7,Controles!$N$7," ")))</f>
        <v xml:space="preserve"> </v>
      </c>
      <c r="AJ277" s="141" t="str">
        <f>IFERROR(IF(AND(AI276=Controles!$N$5,AI277=Controles!$N$5),(AJ276-(+AJ276*AE277)),IF(AND(AI276=Controles!$N$7,AI277=Controles!$N$5),(AJ275-(+AJ275*AE277)),IF(AI277=Controles!$N$7,AJ276,""))),"")</f>
        <v/>
      </c>
      <c r="AK277" s="141" t="str">
        <f>IFERROR(IF(AND(AI276=Controles!$N$7,AI277=Controles!$N$7),(AK276-(+AK276*AE277)),IF(AND(AI276=Controles!$N$5,AI277=Controles!$N$7),(AK275-(+AK275*AE277)),IF(AI277=Controles!$N$5,AK276,""))),"")</f>
        <v/>
      </c>
      <c r="AL277" s="181" t="str">
        <f t="shared" si="149"/>
        <v/>
      </c>
      <c r="AM277" s="181" t="str">
        <f t="shared" si="150"/>
        <v/>
      </c>
      <c r="AN277" s="182" t="str">
        <f t="shared" si="151"/>
        <v xml:space="preserve"> </v>
      </c>
      <c r="AO277" s="183" t="str">
        <f>IFERROR(VLOOKUP(AN277,'Matriz Calificación'!$C$54:$F$78,2,FALSE),"")</f>
        <v/>
      </c>
      <c r="AP277" s="184" t="str">
        <f>IFERROR(VLOOKUP(AO277,'Matriz Calificación'!$D$54:$I$78,4,FALSE)," ")</f>
        <v xml:space="preserve"> </v>
      </c>
      <c r="AQ277" s="246"/>
      <c r="AR277" s="246"/>
      <c r="AS277" s="263"/>
      <c r="AT277" s="268"/>
      <c r="AU277" s="69"/>
      <c r="AV277" s="170"/>
      <c r="AW277" s="170"/>
      <c r="AX277" s="170"/>
      <c r="AY277" s="69"/>
      <c r="AZ277" s="170"/>
      <c r="BA277" s="172"/>
      <c r="BB277" s="172"/>
      <c r="BC277" s="256"/>
      <c r="BD277" s="248"/>
      <c r="BE277" s="172"/>
      <c r="BF277" s="248"/>
    </row>
    <row r="278" spans="2:58" s="173" customFormat="1" ht="21" customHeight="1" x14ac:dyDescent="0.25">
      <c r="B278" s="250"/>
      <c r="C278" s="253"/>
      <c r="D278" s="255"/>
      <c r="E278" s="256"/>
      <c r="F278" s="258"/>
      <c r="G278" s="255"/>
      <c r="H278" s="248"/>
      <c r="I278" s="266"/>
      <c r="J278" s="259"/>
      <c r="K278" s="185"/>
      <c r="L278" s="260"/>
      <c r="M278" s="260"/>
      <c r="N278" s="260"/>
      <c r="O278" s="261"/>
      <c r="P278" s="263"/>
      <c r="Q278" s="260"/>
      <c r="R278" s="264"/>
      <c r="S278" s="264"/>
      <c r="T278" s="264"/>
      <c r="U278" s="269"/>
      <c r="V278" s="263"/>
      <c r="W278" s="152"/>
      <c r="X278" s="168"/>
      <c r="Y278" s="168"/>
      <c r="Z278" s="168"/>
      <c r="AA278" s="169"/>
      <c r="AB278" s="178" t="str">
        <f>IF(AA278=Controles!$D$5,Controles!$E$5,IF(AA278=Controles!$D$6,Controles!$E$6,IF(AA278=Controles!$D$7,Controles!$E$7," ")))</f>
        <v xml:space="preserve"> </v>
      </c>
      <c r="AC278" s="169"/>
      <c r="AD278" s="68" t="str">
        <f>IF(AC278=Controles!$D$8,Controles!$E$8,IF(AC278=Controles!$D$9,Controles!$E$9," "))</f>
        <v xml:space="preserve"> </v>
      </c>
      <c r="AE278" s="68" t="str">
        <f t="shared" si="146"/>
        <v/>
      </c>
      <c r="AF278" s="169"/>
      <c r="AG278" s="169"/>
      <c r="AH278" s="169"/>
      <c r="AI278" s="100" t="str">
        <f>+IF(AA278=Controles!$D$5,Controles!$N$5,IF(AA278=Controles!$D$6,Controles!$N$6,IF(AA278=Controles!$D$7,Controles!$N$7," ")))</f>
        <v xml:space="preserve"> </v>
      </c>
      <c r="AJ278" s="141" t="str">
        <f>IFERROR(IF(AND(AI277=Controles!$N$5,AI278=Controles!$N$5),(AJ277-(+AJ277*AE278)),IF(AND(AI277=Controles!$N$7,AI278=Controles!$N$5),(AJ276-(+AJ276*AE278)),IF(AI278=Controles!$N$7,AJ277,""))),"")</f>
        <v/>
      </c>
      <c r="AK278" s="141" t="str">
        <f>IFERROR(IF(AND(AI277=Controles!$N$7,AI278=Controles!$N$7),(AK277-(+AK277*AE278)),IF(AND(AI277=Controles!$N$5,AI278=Controles!$N$7),(AK276-(+AK276*AE278)),IF(AI278=Controles!$N$5,AK277,""))),"")</f>
        <v/>
      </c>
      <c r="AL278" s="181" t="str">
        <f t="shared" si="149"/>
        <v/>
      </c>
      <c r="AM278" s="181" t="str">
        <f t="shared" si="150"/>
        <v/>
      </c>
      <c r="AN278" s="182" t="str">
        <f t="shared" si="151"/>
        <v xml:space="preserve"> </v>
      </c>
      <c r="AO278" s="183" t="str">
        <f>IFERROR(VLOOKUP(AN278,'Matriz Calificación'!$C$54:$F$78,2,FALSE),"")</f>
        <v/>
      </c>
      <c r="AP278" s="184" t="str">
        <f>IFERROR(VLOOKUP(AO278,'Matriz Calificación'!$D$54:$I$78,4,FALSE)," ")</f>
        <v xml:space="preserve"> </v>
      </c>
      <c r="AQ278" s="246"/>
      <c r="AR278" s="246"/>
      <c r="AS278" s="263"/>
      <c r="AT278" s="268"/>
      <c r="AU278" s="69"/>
      <c r="AV278" s="168"/>
      <c r="AW278" s="171"/>
      <c r="AX278" s="171"/>
      <c r="AY278" s="69"/>
      <c r="AZ278" s="170"/>
      <c r="BA278" s="172"/>
      <c r="BB278" s="172"/>
      <c r="BC278" s="256"/>
      <c r="BD278" s="248"/>
      <c r="BE278" s="172"/>
      <c r="BF278" s="248"/>
    </row>
    <row r="279" spans="2:58" s="173" customFormat="1" ht="21" customHeight="1" x14ac:dyDescent="0.25">
      <c r="B279" s="250"/>
      <c r="C279" s="253"/>
      <c r="D279" s="255"/>
      <c r="E279" s="256"/>
      <c r="F279" s="258"/>
      <c r="G279" s="255"/>
      <c r="H279" s="248"/>
      <c r="I279" s="266"/>
      <c r="J279" s="259"/>
      <c r="K279" s="185"/>
      <c r="L279" s="260"/>
      <c r="M279" s="260"/>
      <c r="N279" s="260"/>
      <c r="O279" s="261"/>
      <c r="P279" s="263"/>
      <c r="Q279" s="260"/>
      <c r="R279" s="264"/>
      <c r="S279" s="264"/>
      <c r="T279" s="264"/>
      <c r="U279" s="269"/>
      <c r="V279" s="263"/>
      <c r="W279" s="152"/>
      <c r="X279" s="168"/>
      <c r="Y279" s="168"/>
      <c r="Z279" s="168"/>
      <c r="AA279" s="169"/>
      <c r="AB279" s="178" t="str">
        <f>IF(AA279=Controles!$D$5,Controles!$E$5,IF(AA279=Controles!$D$6,Controles!$E$6,IF(AA279=Controles!$D$7,Controles!$E$7," ")))</f>
        <v xml:space="preserve"> </v>
      </c>
      <c r="AC279" s="169"/>
      <c r="AD279" s="68" t="str">
        <f>IF(AC279=Controles!$D$8,Controles!$E$8,IF(AC279=Controles!$D$9,Controles!$E$9," "))</f>
        <v xml:space="preserve"> </v>
      </c>
      <c r="AE279" s="68" t="str">
        <f t="shared" si="146"/>
        <v/>
      </c>
      <c r="AF279" s="169"/>
      <c r="AG279" s="169"/>
      <c r="AH279" s="169"/>
      <c r="AI279" s="100" t="str">
        <f>+IF(AA279=Controles!$D$5,Controles!$N$5,IF(AA279=Controles!$D$6,Controles!$N$6,IF(AA279=Controles!$D$7,Controles!$N$7," ")))</f>
        <v xml:space="preserve"> </v>
      </c>
      <c r="AJ279" s="141" t="str">
        <f>IFERROR(IF(AND(AI278=Controles!$N$5,AI279=Controles!$N$5),(AJ278-(+AJ278*AE279)),IF(AND(AI278=Controles!$N$7,AI279=Controles!$N$5),(AJ277-(+AJ277*AE279)),IF(AI279=Controles!$N$7,AJ278,""))),"")</f>
        <v/>
      </c>
      <c r="AK279" s="141" t="str">
        <f>IFERROR(IF(AND(AI278=Controles!$N$7,AI279=Controles!$N$7),(AK278-(+AK278*AE279)),IF(AND(AI278=Controles!$N$5,AI279=Controles!$N$7),(AK277-(+AK277*AE279)),IF(AI279=Controles!$N$5,AK278,""))),"")</f>
        <v/>
      </c>
      <c r="AL279" s="181" t="str">
        <f t="shared" si="149"/>
        <v/>
      </c>
      <c r="AM279" s="181" t="str">
        <f t="shared" si="150"/>
        <v/>
      </c>
      <c r="AN279" s="182" t="str">
        <f t="shared" si="151"/>
        <v xml:space="preserve"> </v>
      </c>
      <c r="AO279" s="183" t="str">
        <f>IFERROR(VLOOKUP(AN279,'Matriz Calificación'!$C$54:$F$78,2,FALSE),"")</f>
        <v/>
      </c>
      <c r="AP279" s="184" t="str">
        <f>IFERROR(VLOOKUP(AO279,'Matriz Calificación'!$D$54:$I$78,4,FALSE)," ")</f>
        <v xml:space="preserve"> </v>
      </c>
      <c r="AQ279" s="246"/>
      <c r="AR279" s="246"/>
      <c r="AS279" s="263"/>
      <c r="AT279" s="268"/>
      <c r="AU279" s="69"/>
      <c r="AV279" s="168"/>
      <c r="AW279" s="171"/>
      <c r="AX279" s="171"/>
      <c r="AY279" s="69"/>
      <c r="AZ279" s="170"/>
      <c r="BA279" s="172"/>
      <c r="BB279" s="172"/>
      <c r="BC279" s="256"/>
      <c r="BD279" s="248"/>
      <c r="BE279" s="172"/>
      <c r="BF279" s="248"/>
    </row>
    <row r="280" spans="2:58" s="173" customFormat="1" ht="21" customHeight="1" x14ac:dyDescent="0.25">
      <c r="B280" s="251"/>
      <c r="C280" s="254"/>
      <c r="D280" s="255"/>
      <c r="E280" s="256"/>
      <c r="F280" s="258"/>
      <c r="G280" s="255"/>
      <c r="H280" s="248"/>
      <c r="I280" s="267"/>
      <c r="J280" s="259"/>
      <c r="K280" s="185"/>
      <c r="L280" s="260"/>
      <c r="M280" s="260"/>
      <c r="N280" s="260"/>
      <c r="O280" s="262"/>
      <c r="P280" s="263"/>
      <c r="Q280" s="260"/>
      <c r="R280" s="264"/>
      <c r="S280" s="264"/>
      <c r="T280" s="264"/>
      <c r="U280" s="269"/>
      <c r="V280" s="263"/>
      <c r="W280" s="152"/>
      <c r="X280" s="168"/>
      <c r="Y280" s="168"/>
      <c r="Z280" s="168"/>
      <c r="AA280" s="169"/>
      <c r="AB280" s="178" t="str">
        <f>IF(AA280=Controles!$D$5,Controles!$E$5,IF(AA280=Controles!$D$6,Controles!$E$6,IF(AA280=Controles!$D$7,Controles!$E$7," ")))</f>
        <v xml:space="preserve"> </v>
      </c>
      <c r="AC280" s="169"/>
      <c r="AD280" s="68" t="str">
        <f>IF(AC280=Controles!$D$8,Controles!$E$8,IF(AC280=Controles!$D$9,Controles!$E$9," "))</f>
        <v xml:space="preserve"> </v>
      </c>
      <c r="AE280" s="68" t="str">
        <f t="shared" si="146"/>
        <v/>
      </c>
      <c r="AF280" s="169"/>
      <c r="AG280" s="169"/>
      <c r="AH280" s="169"/>
      <c r="AI280" s="100" t="str">
        <f>+IF(AA280=Controles!$D$5,Controles!$N$5,IF(AA280=Controles!$D$6,Controles!$N$6,IF(AA280=Controles!$D$7,Controles!$N$7," ")))</f>
        <v xml:space="preserve"> </v>
      </c>
      <c r="AJ280" s="141" t="str">
        <f>IFERROR(IF(AND(AI279=Controles!$N$5,AI280=Controles!$N$5),(AJ279-(+AJ279*AE280)),IF(AND(AI279=Controles!$N$7,AI280=Controles!$N$5),(AJ278-(+AJ278*AE280)),IF(AI280=Controles!$N$7,AJ279,""))),"")</f>
        <v/>
      </c>
      <c r="AK280" s="141" t="str">
        <f>IFERROR(IF(AND(AI279=Controles!$N$7,AI280=Controles!$N$7),(AK279-(+AK279*AE280)),IF(AND(AI279=Controles!$N$5,AI280=Controles!$N$7),(AK278-(+AK278*AE280)),IF(AI280=Controles!$N$5,AK279,""))),"")</f>
        <v/>
      </c>
      <c r="AL280" s="181" t="str">
        <f t="shared" si="149"/>
        <v/>
      </c>
      <c r="AM280" s="181" t="str">
        <f t="shared" si="150"/>
        <v/>
      </c>
      <c r="AN280" s="182" t="str">
        <f t="shared" si="151"/>
        <v xml:space="preserve"> </v>
      </c>
      <c r="AO280" s="183" t="str">
        <f>IFERROR(VLOOKUP(AN280,'Matriz Calificación'!$C$54:$F$78,2,FALSE),"")</f>
        <v/>
      </c>
      <c r="AP280" s="184" t="str">
        <f>IFERROR(VLOOKUP(AO280,'Matriz Calificación'!$D$54:$I$78,4,FALSE)," ")</f>
        <v xml:space="preserve"> </v>
      </c>
      <c r="AQ280" s="247"/>
      <c r="AR280" s="247"/>
      <c r="AS280" s="263"/>
      <c r="AT280" s="268"/>
      <c r="AU280" s="69"/>
      <c r="AV280" s="168"/>
      <c r="AW280" s="70"/>
      <c r="AX280" s="70"/>
      <c r="AY280" s="69"/>
      <c r="AZ280" s="170"/>
      <c r="BA280" s="172"/>
      <c r="BB280" s="172"/>
      <c r="BC280" s="256"/>
      <c r="BD280" s="248"/>
      <c r="BE280" s="172"/>
      <c r="BF280" s="248"/>
    </row>
    <row r="281" spans="2:58" s="173" customFormat="1" ht="21" customHeight="1" x14ac:dyDescent="0.25">
      <c r="B281" s="249"/>
      <c r="C281" s="252" t="str">
        <f>+IFERROR(VLOOKUP(B281,INF!$A$2:$B$90,2,FALSE)," ")</f>
        <v xml:space="preserve"> </v>
      </c>
      <c r="D281" s="255"/>
      <c r="E281" s="256"/>
      <c r="F281" s="257"/>
      <c r="G281" s="255"/>
      <c r="H281" s="248"/>
      <c r="I281" s="265"/>
      <c r="J281" s="259" t="str">
        <f t="shared" ref="J281" si="152">IF(G281&lt;&gt;"",CONCATENATE("Posibilidad de ",G281," por"," ",H281," debido a"," ",I281),"")</f>
        <v/>
      </c>
      <c r="K281" s="185"/>
      <c r="L281" s="260"/>
      <c r="M281" s="260"/>
      <c r="N281" s="260"/>
      <c r="O281" s="261"/>
      <c r="P281" s="263" t="str">
        <f>IF(O281="","",IF(O281&lt;=2,Probabilidad!$B$8,IF(O281&lt;=11.999,Probabilidad!$B$7,IF(O281&lt;=48,Probabilidad!$B$6,IF(O281&lt;=239.999,Probabilidad!$B$5,IF(O281&gt;=240,Probabilidad!$B$4,""))))))</f>
        <v/>
      </c>
      <c r="Q281" s="260"/>
      <c r="R281" s="264" t="str">
        <f>IFERROR(VLOOKUP(P281,Probabilidad!$B$4:$C$8,2,FALSE),"")</f>
        <v/>
      </c>
      <c r="S281" s="264" t="str">
        <f>IFERROR(VLOOKUP(Q281,Impacto!$B$4:$C$16,2,FALSE),"")</f>
        <v/>
      </c>
      <c r="T281" s="264" t="str">
        <f t="shared" ref="T281" si="153">IFERROR(VALUE((R281&amp;""&amp;S281))," ")</f>
        <v xml:space="preserve"> </v>
      </c>
      <c r="U281" s="269" t="str">
        <f>IFERROR(VLOOKUP(T281,'Matriz Calificación'!$C$54:$D$78,2,FALSE)," ")</f>
        <v xml:space="preserve"> </v>
      </c>
      <c r="V281" s="263" t="str">
        <f>IFERROR(VLOOKUP(T281,'Matriz Calificación'!$C$54:$F$78,3,FALSE)," ")</f>
        <v xml:space="preserve"> </v>
      </c>
      <c r="W281" s="152"/>
      <c r="X281" s="168"/>
      <c r="Y281" s="168"/>
      <c r="Z281" s="168"/>
      <c r="AA281" s="169"/>
      <c r="AB281" s="178" t="str">
        <f>IF(AA281=Controles!$D$5,Controles!$E$5,IF(AA281=Controles!$D$6,Controles!$E$6,IF(AA281=Controles!$D$7,Controles!$E$7," ")))</f>
        <v xml:space="preserve"> </v>
      </c>
      <c r="AC281" s="169"/>
      <c r="AD281" s="68" t="str">
        <f>IF(AC281=Controles!$D$8,Controles!$E$8,IF(AC281=Controles!$D$9,Controles!$E$9," "))</f>
        <v xml:space="preserve"> </v>
      </c>
      <c r="AE281" s="68" t="str">
        <f t="shared" si="146"/>
        <v/>
      </c>
      <c r="AF281" s="169"/>
      <c r="AG281" s="169"/>
      <c r="AH281" s="169"/>
      <c r="AI281" s="100" t="str">
        <f>+IF(AA281=Controles!$D$5,Controles!$N$5,IF(AA281=Controles!$D$6,Controles!$N$6,IF(AA281=Controles!$D$7,Controles!$N$7," ")))</f>
        <v xml:space="preserve"> </v>
      </c>
      <c r="AJ281" s="141" t="str">
        <f>IFERROR(IF(AI281=Controles!$N$5,(($R$281-($R$281*AE281))),IF(AI281=Controles!$N$7,$R$281,""))," ")</f>
        <v/>
      </c>
      <c r="AK281" s="141" t="str">
        <f>IFERROR(IF(AI281=Controles!$N$7,(($S$281-($S$281*AE281))),IF(AI281=Controles!$N$5,$S$281,""))," ")</f>
        <v/>
      </c>
      <c r="AL281" s="181" t="str">
        <f>IFERROR(IF(AJ281="","",IF(AJ281&lt;=20,"20",IF(AJ281&lt;=40,"40",IF(AJ281&lt;=60,"60",IF(AJ281&lt;=80,"80","100"))))),"")</f>
        <v/>
      </c>
      <c r="AM281" s="181" t="str">
        <f>IFERROR(IF(AK281="","",IF(AK281&lt;=20,"20",IF(AK281&lt;=40,"40",IF(AK281&lt;=60,"60",IF(AK281&lt;=80,"80","100"))))),"")</f>
        <v/>
      </c>
      <c r="AN281" s="182" t="str">
        <f>IFERROR(VALUE((AL281&amp;""&amp;AM281))," ")</f>
        <v xml:space="preserve"> </v>
      </c>
      <c r="AO281" s="183" t="str">
        <f>IFERROR(VLOOKUP(AN281,'Matriz Calificación'!$C$54:$F$78,2,FALSE),"")</f>
        <v/>
      </c>
      <c r="AP281" s="184" t="str">
        <f>IFERROR(VLOOKUP(AO281,'Matriz Calificación'!$D$54:$I$78,4,FALSE)," ")</f>
        <v xml:space="preserve"> </v>
      </c>
      <c r="AQ281" s="245" t="str" cm="1">
        <f t="array" ref="AQ281">INDEX(AN281:AN289,COUNT(AN281:AN289))</f>
        <v xml:space="preserve"> </v>
      </c>
      <c r="AR281" s="245" t="str">
        <f>IFERROR(VLOOKUP(AQ281,'Matriz Calificación'!$C$54:$F$78,2,FALSE),"")</f>
        <v/>
      </c>
      <c r="AS281" s="263" t="str">
        <f>IFERROR(VLOOKUP(AR281,'Matriz Calificación'!$D$54:$I$78,4,FALSE)," ")</f>
        <v xml:space="preserve"> </v>
      </c>
      <c r="AT281" s="268" t="str">
        <f>IFERROR(VLOOKUP(AR281,'Matriz Calificación'!$D$54:$I$78,5,FALSE)," ")</f>
        <v xml:space="preserve"> </v>
      </c>
      <c r="AU281" s="69"/>
      <c r="AV281" s="170"/>
      <c r="AW281" s="170"/>
      <c r="AX281" s="170"/>
      <c r="AY281" s="69"/>
      <c r="AZ281" s="170"/>
      <c r="BA281" s="172"/>
      <c r="BB281" s="172"/>
      <c r="BC281" s="256"/>
      <c r="BD281" s="248"/>
      <c r="BE281" s="172"/>
      <c r="BF281" s="248"/>
    </row>
    <row r="282" spans="2:58" s="173" customFormat="1" ht="21" customHeight="1" x14ac:dyDescent="0.25">
      <c r="B282" s="250"/>
      <c r="C282" s="253"/>
      <c r="D282" s="255"/>
      <c r="E282" s="256"/>
      <c r="F282" s="258"/>
      <c r="G282" s="255"/>
      <c r="H282" s="248"/>
      <c r="I282" s="266"/>
      <c r="J282" s="259"/>
      <c r="K282" s="185"/>
      <c r="L282" s="260"/>
      <c r="M282" s="260"/>
      <c r="N282" s="260"/>
      <c r="O282" s="261"/>
      <c r="P282" s="263"/>
      <c r="Q282" s="260"/>
      <c r="R282" s="264"/>
      <c r="S282" s="264"/>
      <c r="T282" s="264"/>
      <c r="U282" s="269"/>
      <c r="V282" s="263"/>
      <c r="W282" s="152"/>
      <c r="X282" s="168"/>
      <c r="Y282" s="168"/>
      <c r="Z282" s="168"/>
      <c r="AA282" s="169"/>
      <c r="AB282" s="178" t="str">
        <f>IF(AA282=Controles!$D$5,Controles!$E$5,IF(AA282=Controles!$D$6,Controles!$E$6,IF(AA282=Controles!$D$7,Controles!$E$7," ")))</f>
        <v xml:space="preserve"> </v>
      </c>
      <c r="AC282" s="169"/>
      <c r="AD282" s="68" t="str">
        <f>IF(AC282=Controles!$D$8,Controles!$E$8,IF(AC282=Controles!$D$9,Controles!$E$9," "))</f>
        <v xml:space="preserve"> </v>
      </c>
      <c r="AE282" s="68" t="str">
        <f t="shared" si="146"/>
        <v/>
      </c>
      <c r="AF282" s="169"/>
      <c r="AG282" s="169"/>
      <c r="AH282" s="169"/>
      <c r="AI282" s="100" t="str">
        <f>+IF(AA282=Controles!$D$5,Controles!$N$5,IF(AA282=Controles!$D$6,Controles!$N$6,IF(AA282=Controles!$D$7,Controles!$N$7," ")))</f>
        <v xml:space="preserve"> </v>
      </c>
      <c r="AJ282" s="141" t="str">
        <f>IFERROR(IF(AND(AI281=Controles!$N$5,AI282=Controles!$N$5),(AJ281-(+AJ281*AE282)),IF(AI282=Controles!$N$5,(R281-(+R281*AE282)),IF(AI282=Controles!$N$7,AJ281,""))),"")</f>
        <v/>
      </c>
      <c r="AK282" s="141" t="str">
        <f>IFERROR(IF(AND(AI281=Controles!$N$7,AI282=Controles!$N$7),(AK281-(+AK281*AE282)),IF(AI282=Controles!$N$7,($S$281-(+$S$281*AE282)),IF(AI282=Controles!$N$5,AK281,""))),"")</f>
        <v/>
      </c>
      <c r="AL282" s="181" t="str">
        <f t="shared" ref="AL282:AL289" si="154">IFERROR(IF(AJ282="","",IF(AJ282&lt;=20,"20",IF(AJ282&lt;=40,"40",IF(AJ282&lt;=60,"60",IF(AJ282&lt;=80,"80","100"))))),"")</f>
        <v/>
      </c>
      <c r="AM282" s="181" t="str">
        <f t="shared" ref="AM282:AM289" si="155">IFERROR(IF(AK282="","",IF(AK282&lt;=20,"20",IF(AK282&lt;=40,"40",IF(AK282&lt;=60,"60",IF(AK282&lt;=80,"80","100"))))),"")</f>
        <v/>
      </c>
      <c r="AN282" s="182" t="str">
        <f t="shared" ref="AN282:AN289" si="156">IFERROR(VALUE((AL282&amp;""&amp;AM282))," ")</f>
        <v xml:space="preserve"> </v>
      </c>
      <c r="AO282" s="183" t="str">
        <f>IFERROR(VLOOKUP(AN282,'Matriz Calificación'!$C$54:$F$78,2,FALSE),"")</f>
        <v/>
      </c>
      <c r="AP282" s="184" t="str">
        <f>IFERROR(VLOOKUP(AO282,'Matriz Calificación'!$D$54:$I$78,4,FALSE)," ")</f>
        <v xml:space="preserve"> </v>
      </c>
      <c r="AQ282" s="246"/>
      <c r="AR282" s="246"/>
      <c r="AS282" s="263"/>
      <c r="AT282" s="268"/>
      <c r="AU282" s="69"/>
      <c r="AV282" s="170"/>
      <c r="AW282" s="170"/>
      <c r="AX282" s="170"/>
      <c r="AY282" s="69"/>
      <c r="AZ282" s="170"/>
      <c r="BA282" s="172"/>
      <c r="BB282" s="172"/>
      <c r="BC282" s="256"/>
      <c r="BD282" s="248"/>
      <c r="BE282" s="172"/>
      <c r="BF282" s="248"/>
    </row>
    <row r="283" spans="2:58" s="173" customFormat="1" ht="21" customHeight="1" x14ac:dyDescent="0.25">
      <c r="B283" s="250"/>
      <c r="C283" s="253"/>
      <c r="D283" s="255"/>
      <c r="E283" s="256"/>
      <c r="F283" s="258"/>
      <c r="G283" s="255"/>
      <c r="H283" s="248"/>
      <c r="I283" s="266"/>
      <c r="J283" s="259"/>
      <c r="K283" s="185"/>
      <c r="L283" s="260"/>
      <c r="M283" s="260"/>
      <c r="N283" s="260"/>
      <c r="O283" s="261"/>
      <c r="P283" s="263"/>
      <c r="Q283" s="260"/>
      <c r="R283" s="264"/>
      <c r="S283" s="264"/>
      <c r="T283" s="264"/>
      <c r="U283" s="269"/>
      <c r="V283" s="263"/>
      <c r="W283" s="152"/>
      <c r="X283" s="168"/>
      <c r="Y283" s="168"/>
      <c r="Z283" s="168"/>
      <c r="AA283" s="169"/>
      <c r="AB283" s="178" t="str">
        <f>IF(AA283=Controles!$D$5,Controles!$E$5,IF(AA283=Controles!$D$6,Controles!$E$6,IF(AA283=Controles!$D$7,Controles!$E$7," ")))</f>
        <v xml:space="preserve"> </v>
      </c>
      <c r="AC283" s="169"/>
      <c r="AD283" s="68" t="str">
        <f>IF(AC283=Controles!$D$8,Controles!$E$8,IF(AC283=Controles!$D$9,Controles!$E$9," "))</f>
        <v xml:space="preserve"> </v>
      </c>
      <c r="AE283" s="68" t="str">
        <f t="shared" si="146"/>
        <v/>
      </c>
      <c r="AF283" s="169"/>
      <c r="AG283" s="169"/>
      <c r="AH283" s="169"/>
      <c r="AI283" s="100" t="str">
        <f>+IF(AA283=Controles!$D$5,Controles!$N$5,IF(AA283=Controles!$D$6,Controles!$N$6,IF(AA283=Controles!$D$7,Controles!$N$7," ")))</f>
        <v xml:space="preserve"> </v>
      </c>
      <c r="AJ283" s="141" t="str">
        <f>IFERROR(IF(AND(AI282=Controles!$N$5,AI283=Controles!$N$5),(AJ282-(+AJ282*AE283)),IF(AND(AI282=Controles!$N$7,AI283=Controles!$N$5),(AJ281-(+AJ281*AE283)),IF(AI283=Controles!$N$7,AJ282,""))),"")</f>
        <v/>
      </c>
      <c r="AK283" s="141" t="str">
        <f>IFERROR(IF(AND(AI282=Controles!$N$7,AI283=Controles!$N$7),(AK282-(+AK282*AE283)),IF(AND(AI282=Controles!$N$5,AI283=Controles!$N$7),(AK281-(+AK281*AE283)),IF(AI283=Controles!$N$5,AK282,""))),"")</f>
        <v/>
      </c>
      <c r="AL283" s="181" t="str">
        <f t="shared" si="154"/>
        <v/>
      </c>
      <c r="AM283" s="181" t="str">
        <f t="shared" si="155"/>
        <v/>
      </c>
      <c r="AN283" s="182" t="str">
        <f t="shared" si="156"/>
        <v xml:space="preserve"> </v>
      </c>
      <c r="AO283" s="183" t="str">
        <f>IFERROR(VLOOKUP(AN283,'Matriz Calificación'!$C$54:$F$78,2,FALSE),"")</f>
        <v/>
      </c>
      <c r="AP283" s="184" t="str">
        <f>IFERROR(VLOOKUP(AO283,'Matriz Calificación'!$D$54:$I$78,4,FALSE)," ")</f>
        <v xml:space="preserve"> </v>
      </c>
      <c r="AQ283" s="246"/>
      <c r="AR283" s="246"/>
      <c r="AS283" s="263"/>
      <c r="AT283" s="268"/>
      <c r="AU283" s="69"/>
      <c r="AV283" s="170"/>
      <c r="AW283" s="170"/>
      <c r="AX283" s="170"/>
      <c r="AY283" s="69"/>
      <c r="AZ283" s="170"/>
      <c r="BA283" s="172"/>
      <c r="BB283" s="172"/>
      <c r="BC283" s="256"/>
      <c r="BD283" s="248"/>
      <c r="BE283" s="172"/>
      <c r="BF283" s="248"/>
    </row>
    <row r="284" spans="2:58" s="173" customFormat="1" ht="21" customHeight="1" x14ac:dyDescent="0.25">
      <c r="B284" s="250"/>
      <c r="C284" s="253"/>
      <c r="D284" s="255"/>
      <c r="E284" s="256"/>
      <c r="F284" s="258"/>
      <c r="G284" s="255"/>
      <c r="H284" s="248"/>
      <c r="I284" s="266"/>
      <c r="J284" s="259"/>
      <c r="K284" s="185"/>
      <c r="L284" s="260"/>
      <c r="M284" s="260"/>
      <c r="N284" s="260"/>
      <c r="O284" s="261"/>
      <c r="P284" s="263"/>
      <c r="Q284" s="260"/>
      <c r="R284" s="264"/>
      <c r="S284" s="264"/>
      <c r="T284" s="264"/>
      <c r="U284" s="269"/>
      <c r="V284" s="263"/>
      <c r="W284" s="152"/>
      <c r="X284" s="168"/>
      <c r="Y284" s="168"/>
      <c r="Z284" s="168"/>
      <c r="AA284" s="169"/>
      <c r="AB284" s="178" t="str">
        <f>IF(AA284=Controles!$D$5,Controles!$E$5,IF(AA284=Controles!$D$6,Controles!$E$6,IF(AA284=Controles!$D$7,Controles!$E$7," ")))</f>
        <v xml:space="preserve"> </v>
      </c>
      <c r="AC284" s="169"/>
      <c r="AD284" s="68" t="str">
        <f>IF(AC284=Controles!$D$8,Controles!$E$8,IF(AC284=Controles!$D$9,Controles!$E$9," "))</f>
        <v xml:space="preserve"> </v>
      </c>
      <c r="AE284" s="68" t="str">
        <f t="shared" si="146"/>
        <v/>
      </c>
      <c r="AF284" s="169"/>
      <c r="AG284" s="169"/>
      <c r="AH284" s="169"/>
      <c r="AI284" s="100" t="str">
        <f>+IF(AA284=Controles!$D$5,Controles!$N$5,IF(AA284=Controles!$D$6,Controles!$N$6,IF(AA284=Controles!$D$7,Controles!$N$7," ")))</f>
        <v xml:space="preserve"> </v>
      </c>
      <c r="AJ284" s="141" t="str">
        <f>IFERROR(IF(AND(AI283=Controles!$N$5,AI284=Controles!$N$5),(AJ283-(+AJ283*AE284)),IF(AND(AI283=Controles!$N$7,AI284=Controles!$N$5),(AJ282-(+AJ282*AE284)),IF(AI284=Controles!$N$7,AJ283,""))),"")</f>
        <v/>
      </c>
      <c r="AK284" s="141" t="str">
        <f>IFERROR(IF(AND(AI283=Controles!$N$7,AI284=Controles!$N$7),(AK283-(+AK283*AE284)),IF(AND(AI283=Controles!$N$5,AI284=Controles!$N$7),(AK282-(+AK282*AE284)),IF(AI284=Controles!$N$5,AK283,""))),"")</f>
        <v/>
      </c>
      <c r="AL284" s="181" t="str">
        <f t="shared" si="154"/>
        <v/>
      </c>
      <c r="AM284" s="181" t="str">
        <f t="shared" si="155"/>
        <v/>
      </c>
      <c r="AN284" s="182" t="str">
        <f t="shared" si="156"/>
        <v xml:space="preserve"> </v>
      </c>
      <c r="AO284" s="183" t="str">
        <f>IFERROR(VLOOKUP(AN284,'Matriz Calificación'!$C$54:$F$78,2,FALSE),"")</f>
        <v/>
      </c>
      <c r="AP284" s="184" t="str">
        <f>IFERROR(VLOOKUP(AO284,'Matriz Calificación'!$D$54:$I$78,4,FALSE)," ")</f>
        <v xml:space="preserve"> </v>
      </c>
      <c r="AQ284" s="246"/>
      <c r="AR284" s="246"/>
      <c r="AS284" s="263"/>
      <c r="AT284" s="268"/>
      <c r="AU284" s="69"/>
      <c r="AV284" s="170"/>
      <c r="AW284" s="170"/>
      <c r="AX284" s="170"/>
      <c r="AY284" s="69"/>
      <c r="AZ284" s="170"/>
      <c r="BA284" s="172"/>
      <c r="BB284" s="172"/>
      <c r="BC284" s="256"/>
      <c r="BD284" s="248"/>
      <c r="BE284" s="172"/>
      <c r="BF284" s="248"/>
    </row>
    <row r="285" spans="2:58" s="173" customFormat="1" ht="21" customHeight="1" x14ac:dyDescent="0.25">
      <c r="B285" s="250"/>
      <c r="C285" s="253"/>
      <c r="D285" s="255"/>
      <c r="E285" s="256"/>
      <c r="F285" s="258"/>
      <c r="G285" s="255"/>
      <c r="H285" s="248"/>
      <c r="I285" s="266"/>
      <c r="J285" s="259"/>
      <c r="K285" s="185"/>
      <c r="L285" s="260"/>
      <c r="M285" s="260"/>
      <c r="N285" s="260"/>
      <c r="O285" s="261"/>
      <c r="P285" s="263"/>
      <c r="Q285" s="260"/>
      <c r="R285" s="264"/>
      <c r="S285" s="264"/>
      <c r="T285" s="264"/>
      <c r="U285" s="269"/>
      <c r="V285" s="263"/>
      <c r="W285" s="152"/>
      <c r="X285" s="168"/>
      <c r="Y285" s="168"/>
      <c r="Z285" s="168"/>
      <c r="AA285" s="169"/>
      <c r="AB285" s="178" t="str">
        <f>IF(AA285=Controles!$D$5,Controles!$E$5,IF(AA285=Controles!$D$6,Controles!$E$6,IF(AA285=Controles!$D$7,Controles!$E$7," ")))</f>
        <v xml:space="preserve"> </v>
      </c>
      <c r="AC285" s="169"/>
      <c r="AD285" s="68" t="str">
        <f>IF(AC285=Controles!$D$8,Controles!$E$8,IF(AC285=Controles!$D$9,Controles!$E$9," "))</f>
        <v xml:space="preserve"> </v>
      </c>
      <c r="AE285" s="68" t="str">
        <f t="shared" si="146"/>
        <v/>
      </c>
      <c r="AF285" s="169"/>
      <c r="AG285" s="169"/>
      <c r="AH285" s="169"/>
      <c r="AI285" s="100" t="str">
        <f>+IF(AA285=Controles!$D$5,Controles!$N$5,IF(AA285=Controles!$D$6,Controles!$N$6,IF(AA285=Controles!$D$7,Controles!$N$7," ")))</f>
        <v xml:space="preserve"> </v>
      </c>
      <c r="AJ285" s="141" t="str">
        <f>IFERROR(IF(AND(AI284=Controles!$N$5,AI285=Controles!$N$5),(AJ284-(+AJ284*AE285)),IF(AND(AI284=Controles!$N$7,AI285=Controles!$N$5),(AJ283-(+AJ283*AE285)),IF(AI285=Controles!$N$7,AJ284,""))),"")</f>
        <v/>
      </c>
      <c r="AK285" s="141" t="str">
        <f>IFERROR(IF(AND(AI284=Controles!$N$7,AI285=Controles!$N$7),(AK284-(+AK284*AE285)),IF(AND(AI284=Controles!$N$5,AI285=Controles!$N$7),(AK283-(+AK283*AE285)),IF(AI285=Controles!$N$5,AK284,""))),"")</f>
        <v/>
      </c>
      <c r="AL285" s="181" t="str">
        <f t="shared" si="154"/>
        <v/>
      </c>
      <c r="AM285" s="181" t="str">
        <f t="shared" si="155"/>
        <v/>
      </c>
      <c r="AN285" s="182" t="str">
        <f t="shared" si="156"/>
        <v xml:space="preserve"> </v>
      </c>
      <c r="AO285" s="183" t="str">
        <f>IFERROR(VLOOKUP(AN285,'Matriz Calificación'!$C$54:$F$78,2,FALSE),"")</f>
        <v/>
      </c>
      <c r="AP285" s="184" t="str">
        <f>IFERROR(VLOOKUP(AO285,'Matriz Calificación'!$D$54:$I$78,4,FALSE)," ")</f>
        <v xml:space="preserve"> </v>
      </c>
      <c r="AQ285" s="246"/>
      <c r="AR285" s="246"/>
      <c r="AS285" s="263"/>
      <c r="AT285" s="268"/>
      <c r="AU285" s="69"/>
      <c r="AV285" s="170"/>
      <c r="AW285" s="170"/>
      <c r="AX285" s="170"/>
      <c r="AY285" s="69"/>
      <c r="AZ285" s="170"/>
      <c r="BA285" s="172"/>
      <c r="BB285" s="172"/>
      <c r="BC285" s="256"/>
      <c r="BD285" s="248"/>
      <c r="BE285" s="172"/>
      <c r="BF285" s="248"/>
    </row>
    <row r="286" spans="2:58" s="173" customFormat="1" ht="21" customHeight="1" x14ac:dyDescent="0.25">
      <c r="B286" s="250"/>
      <c r="C286" s="253"/>
      <c r="D286" s="255"/>
      <c r="E286" s="256"/>
      <c r="F286" s="258"/>
      <c r="G286" s="255"/>
      <c r="H286" s="248"/>
      <c r="I286" s="266"/>
      <c r="J286" s="259"/>
      <c r="K286" s="185"/>
      <c r="L286" s="260"/>
      <c r="M286" s="260"/>
      <c r="N286" s="260"/>
      <c r="O286" s="261"/>
      <c r="P286" s="263"/>
      <c r="Q286" s="260"/>
      <c r="R286" s="264"/>
      <c r="S286" s="264"/>
      <c r="T286" s="264"/>
      <c r="U286" s="269"/>
      <c r="V286" s="263"/>
      <c r="W286" s="152"/>
      <c r="X286" s="168"/>
      <c r="Y286" s="168"/>
      <c r="Z286" s="168"/>
      <c r="AA286" s="169"/>
      <c r="AB286" s="178" t="str">
        <f>IF(AA286=Controles!$D$5,Controles!$E$5,IF(AA286=Controles!$D$6,Controles!$E$6,IF(AA286=Controles!$D$7,Controles!$E$7," ")))</f>
        <v xml:space="preserve"> </v>
      </c>
      <c r="AC286" s="169"/>
      <c r="AD286" s="68" t="str">
        <f>IF(AC286=Controles!$D$8,Controles!$E$8,IF(AC286=Controles!$D$9,Controles!$E$9," "))</f>
        <v xml:space="preserve"> </v>
      </c>
      <c r="AE286" s="68" t="str">
        <f t="shared" si="146"/>
        <v/>
      </c>
      <c r="AF286" s="169"/>
      <c r="AG286" s="169"/>
      <c r="AH286" s="169"/>
      <c r="AI286" s="100" t="str">
        <f>+IF(AA286=Controles!$D$5,Controles!$N$5,IF(AA286=Controles!$D$6,Controles!$N$6,IF(AA286=Controles!$D$7,Controles!$N$7," ")))</f>
        <v xml:space="preserve"> </v>
      </c>
      <c r="AJ286" s="141" t="str">
        <f>IFERROR(IF(AND(AI285=Controles!$N$5,AI286=Controles!$N$5),(AJ285-(+AJ285*AE286)),IF(AND(AI285=Controles!$N$7,AI286=Controles!$N$5),(AJ284-(+AJ284*AE286)),IF(AI286=Controles!$N$7,AJ285,""))),"")</f>
        <v/>
      </c>
      <c r="AK286" s="141" t="str">
        <f>IFERROR(IF(AND(AI285=Controles!$N$7,AI286=Controles!$N$7),(AK285-(+AK285*AE286)),IF(AND(AI285=Controles!$N$5,AI286=Controles!$N$7),(AK284-(+AK284*AE286)),IF(AI286=Controles!$N$5,AK285,""))),"")</f>
        <v/>
      </c>
      <c r="AL286" s="181" t="str">
        <f t="shared" si="154"/>
        <v/>
      </c>
      <c r="AM286" s="181" t="str">
        <f t="shared" si="155"/>
        <v/>
      </c>
      <c r="AN286" s="182" t="str">
        <f t="shared" si="156"/>
        <v xml:space="preserve"> </v>
      </c>
      <c r="AO286" s="183" t="str">
        <f>IFERROR(VLOOKUP(AN286,'Matriz Calificación'!$C$54:$F$78,2,FALSE),"")</f>
        <v/>
      </c>
      <c r="AP286" s="184" t="str">
        <f>IFERROR(VLOOKUP(AO286,'Matriz Calificación'!$D$54:$I$78,4,FALSE)," ")</f>
        <v xml:space="preserve"> </v>
      </c>
      <c r="AQ286" s="246"/>
      <c r="AR286" s="246"/>
      <c r="AS286" s="263"/>
      <c r="AT286" s="268"/>
      <c r="AU286" s="69"/>
      <c r="AV286" s="170"/>
      <c r="AW286" s="170"/>
      <c r="AX286" s="170"/>
      <c r="AY286" s="69"/>
      <c r="AZ286" s="170"/>
      <c r="BA286" s="172"/>
      <c r="BB286" s="172"/>
      <c r="BC286" s="256"/>
      <c r="BD286" s="248"/>
      <c r="BE286" s="172"/>
      <c r="BF286" s="248"/>
    </row>
    <row r="287" spans="2:58" s="173" customFormat="1" ht="21" customHeight="1" x14ac:dyDescent="0.25">
      <c r="B287" s="250"/>
      <c r="C287" s="253"/>
      <c r="D287" s="255"/>
      <c r="E287" s="256"/>
      <c r="F287" s="258"/>
      <c r="G287" s="255"/>
      <c r="H287" s="248"/>
      <c r="I287" s="266"/>
      <c r="J287" s="259"/>
      <c r="K287" s="185"/>
      <c r="L287" s="260"/>
      <c r="M287" s="260"/>
      <c r="N287" s="260"/>
      <c r="O287" s="261"/>
      <c r="P287" s="263"/>
      <c r="Q287" s="260"/>
      <c r="R287" s="264"/>
      <c r="S287" s="264"/>
      <c r="T287" s="264"/>
      <c r="U287" s="269"/>
      <c r="V287" s="263"/>
      <c r="W287" s="152"/>
      <c r="X287" s="168"/>
      <c r="Y287" s="168"/>
      <c r="Z287" s="168"/>
      <c r="AA287" s="169"/>
      <c r="AB287" s="178" t="str">
        <f>IF(AA287=Controles!$D$5,Controles!$E$5,IF(AA287=Controles!$D$6,Controles!$E$6,IF(AA287=Controles!$D$7,Controles!$E$7," ")))</f>
        <v xml:space="preserve"> </v>
      </c>
      <c r="AC287" s="169"/>
      <c r="AD287" s="68" t="str">
        <f>IF(AC287=Controles!$D$8,Controles!$E$8,IF(AC287=Controles!$D$9,Controles!$E$9," "))</f>
        <v xml:space="preserve"> </v>
      </c>
      <c r="AE287" s="68" t="str">
        <f t="shared" si="146"/>
        <v/>
      </c>
      <c r="AF287" s="169"/>
      <c r="AG287" s="169"/>
      <c r="AH287" s="169"/>
      <c r="AI287" s="100" t="str">
        <f>+IF(AA287=Controles!$D$5,Controles!$N$5,IF(AA287=Controles!$D$6,Controles!$N$6,IF(AA287=Controles!$D$7,Controles!$N$7," ")))</f>
        <v xml:space="preserve"> </v>
      </c>
      <c r="AJ287" s="141" t="str">
        <f>IFERROR(IF(AND(AI286=Controles!$N$5,AI287=Controles!$N$5),(AJ286-(+AJ286*AE287)),IF(AND(AI286=Controles!$N$7,AI287=Controles!$N$5),(AJ285-(+AJ285*AE287)),IF(AI287=Controles!$N$7,AJ286,""))),"")</f>
        <v/>
      </c>
      <c r="AK287" s="141" t="str">
        <f>IFERROR(IF(AND(AI286=Controles!$N$7,AI287=Controles!$N$7),(AK286-(+AK286*AE287)),IF(AND(AI286=Controles!$N$5,AI287=Controles!$N$7),(AK285-(+AK285*AE287)),IF(AI287=Controles!$N$5,AK286,""))),"")</f>
        <v/>
      </c>
      <c r="AL287" s="181" t="str">
        <f t="shared" si="154"/>
        <v/>
      </c>
      <c r="AM287" s="181" t="str">
        <f t="shared" si="155"/>
        <v/>
      </c>
      <c r="AN287" s="182" t="str">
        <f t="shared" si="156"/>
        <v xml:space="preserve"> </v>
      </c>
      <c r="AO287" s="183" t="str">
        <f>IFERROR(VLOOKUP(AN287,'Matriz Calificación'!$C$54:$F$78,2,FALSE),"")</f>
        <v/>
      </c>
      <c r="AP287" s="184" t="str">
        <f>IFERROR(VLOOKUP(AO287,'Matriz Calificación'!$D$54:$I$78,4,FALSE)," ")</f>
        <v xml:space="preserve"> </v>
      </c>
      <c r="AQ287" s="246"/>
      <c r="AR287" s="246"/>
      <c r="AS287" s="263"/>
      <c r="AT287" s="268"/>
      <c r="AU287" s="69"/>
      <c r="AV287" s="168"/>
      <c r="AW287" s="171"/>
      <c r="AX287" s="171"/>
      <c r="AY287" s="69"/>
      <c r="AZ287" s="170"/>
      <c r="BA287" s="172"/>
      <c r="BB287" s="172"/>
      <c r="BC287" s="256"/>
      <c r="BD287" s="248"/>
      <c r="BE287" s="172"/>
      <c r="BF287" s="248"/>
    </row>
    <row r="288" spans="2:58" s="173" customFormat="1" ht="21" customHeight="1" x14ac:dyDescent="0.25">
      <c r="B288" s="250"/>
      <c r="C288" s="253"/>
      <c r="D288" s="255"/>
      <c r="E288" s="256"/>
      <c r="F288" s="258"/>
      <c r="G288" s="255"/>
      <c r="H288" s="248"/>
      <c r="I288" s="266"/>
      <c r="J288" s="259"/>
      <c r="K288" s="185"/>
      <c r="L288" s="260"/>
      <c r="M288" s="260"/>
      <c r="N288" s="260"/>
      <c r="O288" s="261"/>
      <c r="P288" s="263"/>
      <c r="Q288" s="260"/>
      <c r="R288" s="264"/>
      <c r="S288" s="264"/>
      <c r="T288" s="264"/>
      <c r="U288" s="269"/>
      <c r="V288" s="263"/>
      <c r="W288" s="152"/>
      <c r="X288" s="168"/>
      <c r="Y288" s="168"/>
      <c r="Z288" s="168"/>
      <c r="AA288" s="169"/>
      <c r="AB288" s="178" t="str">
        <f>IF(AA288=Controles!$D$5,Controles!$E$5,IF(AA288=Controles!$D$6,Controles!$E$6,IF(AA288=Controles!$D$7,Controles!$E$7," ")))</f>
        <v xml:space="preserve"> </v>
      </c>
      <c r="AC288" s="169"/>
      <c r="AD288" s="68" t="str">
        <f>IF(AC288=Controles!$D$8,Controles!$E$8,IF(AC288=Controles!$D$9,Controles!$E$9," "))</f>
        <v xml:space="preserve"> </v>
      </c>
      <c r="AE288" s="68" t="str">
        <f t="shared" si="146"/>
        <v/>
      </c>
      <c r="AF288" s="169"/>
      <c r="AG288" s="169"/>
      <c r="AH288" s="169"/>
      <c r="AI288" s="100" t="str">
        <f>+IF(AA288=Controles!$D$5,Controles!$N$5,IF(AA288=Controles!$D$6,Controles!$N$6,IF(AA288=Controles!$D$7,Controles!$N$7," ")))</f>
        <v xml:space="preserve"> </v>
      </c>
      <c r="AJ288" s="141" t="str">
        <f>IFERROR(IF(AND(AI287=Controles!$N$5,AI288=Controles!$N$5),(AJ287-(+AJ287*AE288)),IF(AND(AI287=Controles!$N$7,AI288=Controles!$N$5),(AJ286-(+AJ286*AE288)),IF(AI288=Controles!$N$7,AJ287,""))),"")</f>
        <v/>
      </c>
      <c r="AK288" s="141" t="str">
        <f>IFERROR(IF(AND(AI287=Controles!$N$7,AI288=Controles!$N$7),(AK287-(+AK287*AE288)),IF(AND(AI287=Controles!$N$5,AI288=Controles!$N$7),(AK286-(+AK286*AE288)),IF(AI288=Controles!$N$5,AK287,""))),"")</f>
        <v/>
      </c>
      <c r="AL288" s="181" t="str">
        <f t="shared" si="154"/>
        <v/>
      </c>
      <c r="AM288" s="181" t="str">
        <f t="shared" si="155"/>
        <v/>
      </c>
      <c r="AN288" s="182" t="str">
        <f t="shared" si="156"/>
        <v xml:space="preserve"> </v>
      </c>
      <c r="AO288" s="183" t="str">
        <f>IFERROR(VLOOKUP(AN288,'Matriz Calificación'!$C$54:$F$78,2,FALSE),"")</f>
        <v/>
      </c>
      <c r="AP288" s="184" t="str">
        <f>IFERROR(VLOOKUP(AO288,'Matriz Calificación'!$D$54:$I$78,4,FALSE)," ")</f>
        <v xml:space="preserve"> </v>
      </c>
      <c r="AQ288" s="246"/>
      <c r="AR288" s="246"/>
      <c r="AS288" s="263"/>
      <c r="AT288" s="268"/>
      <c r="AU288" s="69"/>
      <c r="AV288" s="168"/>
      <c r="AW288" s="171"/>
      <c r="AX288" s="171"/>
      <c r="AY288" s="69"/>
      <c r="AZ288" s="170"/>
      <c r="BA288" s="172"/>
      <c r="BB288" s="172"/>
      <c r="BC288" s="256"/>
      <c r="BD288" s="248"/>
      <c r="BE288" s="172"/>
      <c r="BF288" s="248"/>
    </row>
    <row r="289" spans="2:58" s="173" customFormat="1" ht="21" customHeight="1" x14ac:dyDescent="0.25">
      <c r="B289" s="251"/>
      <c r="C289" s="254"/>
      <c r="D289" s="255"/>
      <c r="E289" s="256"/>
      <c r="F289" s="258"/>
      <c r="G289" s="255"/>
      <c r="H289" s="248"/>
      <c r="I289" s="267"/>
      <c r="J289" s="259"/>
      <c r="K289" s="185"/>
      <c r="L289" s="260"/>
      <c r="M289" s="260"/>
      <c r="N289" s="260"/>
      <c r="O289" s="262"/>
      <c r="P289" s="263"/>
      <c r="Q289" s="260"/>
      <c r="R289" s="264"/>
      <c r="S289" s="264"/>
      <c r="T289" s="264"/>
      <c r="U289" s="269"/>
      <c r="V289" s="263"/>
      <c r="W289" s="152"/>
      <c r="X289" s="168"/>
      <c r="Y289" s="168"/>
      <c r="Z289" s="168"/>
      <c r="AA289" s="169"/>
      <c r="AB289" s="178" t="str">
        <f>IF(AA289=Controles!$D$5,Controles!$E$5,IF(AA289=Controles!$D$6,Controles!$E$6,IF(AA289=Controles!$D$7,Controles!$E$7," ")))</f>
        <v xml:space="preserve"> </v>
      </c>
      <c r="AC289" s="169"/>
      <c r="AD289" s="68" t="str">
        <f>IF(AC289=Controles!$D$8,Controles!$E$8,IF(AC289=Controles!$D$9,Controles!$E$9," "))</f>
        <v xml:space="preserve"> </v>
      </c>
      <c r="AE289" s="68" t="str">
        <f t="shared" si="146"/>
        <v/>
      </c>
      <c r="AF289" s="169"/>
      <c r="AG289" s="169"/>
      <c r="AH289" s="169"/>
      <c r="AI289" s="100" t="str">
        <f>+IF(AA289=Controles!$D$5,Controles!$N$5,IF(AA289=Controles!$D$6,Controles!$N$6,IF(AA289=Controles!$D$7,Controles!$N$7," ")))</f>
        <v xml:space="preserve"> </v>
      </c>
      <c r="AJ289" s="141" t="str">
        <f>IFERROR(IF(AND(AI288=Controles!$N$5,AI289=Controles!$N$5),(AJ288-(+AJ288*AE289)),IF(AND(AI288=Controles!$N$7,AI289=Controles!$N$5),(AJ287-(+AJ287*AE289)),IF(AI289=Controles!$N$7,AJ288,""))),"")</f>
        <v/>
      </c>
      <c r="AK289" s="141" t="str">
        <f>IFERROR(IF(AND(AI288=Controles!$N$7,AI289=Controles!$N$7),(AK288-(+AK288*AE289)),IF(AND(AI288=Controles!$N$5,AI289=Controles!$N$7),(AK287-(+AK287*AE289)),IF(AI289=Controles!$N$5,AK288,""))),"")</f>
        <v/>
      </c>
      <c r="AL289" s="181" t="str">
        <f t="shared" si="154"/>
        <v/>
      </c>
      <c r="AM289" s="181" t="str">
        <f t="shared" si="155"/>
        <v/>
      </c>
      <c r="AN289" s="182" t="str">
        <f t="shared" si="156"/>
        <v xml:space="preserve"> </v>
      </c>
      <c r="AO289" s="183" t="str">
        <f>IFERROR(VLOOKUP(AN289,'Matriz Calificación'!$C$54:$F$78,2,FALSE),"")</f>
        <v/>
      </c>
      <c r="AP289" s="184" t="str">
        <f>IFERROR(VLOOKUP(AO289,'Matriz Calificación'!$D$54:$I$78,4,FALSE)," ")</f>
        <v xml:space="preserve"> </v>
      </c>
      <c r="AQ289" s="247"/>
      <c r="AR289" s="247"/>
      <c r="AS289" s="263"/>
      <c r="AT289" s="268"/>
      <c r="AU289" s="69"/>
      <c r="AV289" s="168"/>
      <c r="AW289" s="70"/>
      <c r="AX289" s="70"/>
      <c r="AY289" s="69"/>
      <c r="AZ289" s="170"/>
      <c r="BA289" s="172"/>
      <c r="BB289" s="172"/>
      <c r="BC289" s="256"/>
      <c r="BD289" s="248"/>
      <c r="BE289" s="172"/>
      <c r="BF289" s="248"/>
    </row>
    <row r="290" spans="2:58" s="173" customFormat="1" ht="21" customHeight="1" x14ac:dyDescent="0.25">
      <c r="B290" s="249"/>
      <c r="C290" s="252" t="str">
        <f>+IFERROR(VLOOKUP(B290,INF!$A$2:$B$90,2,FALSE)," ")</f>
        <v xml:space="preserve"> </v>
      </c>
      <c r="D290" s="255"/>
      <c r="E290" s="256"/>
      <c r="F290" s="257"/>
      <c r="G290" s="255"/>
      <c r="H290" s="248"/>
      <c r="I290" s="265"/>
      <c r="J290" s="259" t="str">
        <f t="shared" ref="J290" si="157">IF(G290&lt;&gt;"",CONCATENATE("Posibilidad de ",G290," por"," ",H290," debido a"," ",I290),"")</f>
        <v/>
      </c>
      <c r="K290" s="185"/>
      <c r="L290" s="260"/>
      <c r="M290" s="260"/>
      <c r="N290" s="260"/>
      <c r="O290" s="261"/>
      <c r="P290" s="263" t="str">
        <f>IF(O290="","",IF(O290&lt;=2,Probabilidad!$B$8,IF(O290&lt;=11.999,Probabilidad!$B$7,IF(O290&lt;=48,Probabilidad!$B$6,IF(O290&lt;=239.999,Probabilidad!$B$5,IF(O290&gt;=240,Probabilidad!$B$4,""))))))</f>
        <v/>
      </c>
      <c r="Q290" s="260"/>
      <c r="R290" s="264" t="str">
        <f>IFERROR(VLOOKUP(P290,Probabilidad!$B$4:$C$8,2,FALSE),"")</f>
        <v/>
      </c>
      <c r="S290" s="264" t="str">
        <f>IFERROR(VLOOKUP(Q290,Impacto!$B$4:$C$16,2,FALSE),"")</f>
        <v/>
      </c>
      <c r="T290" s="264" t="str">
        <f t="shared" ref="T290" si="158">IFERROR(VALUE((R290&amp;""&amp;S290))," ")</f>
        <v xml:space="preserve"> </v>
      </c>
      <c r="U290" s="269" t="str">
        <f>IFERROR(VLOOKUP(T290,'Matriz Calificación'!$C$54:$D$78,2,FALSE)," ")</f>
        <v xml:space="preserve"> </v>
      </c>
      <c r="V290" s="263" t="str">
        <f>IFERROR(VLOOKUP(T290,'Matriz Calificación'!$C$54:$F$78,3,FALSE)," ")</f>
        <v xml:space="preserve"> </v>
      </c>
      <c r="W290" s="152"/>
      <c r="X290" s="168"/>
      <c r="Y290" s="168"/>
      <c r="Z290" s="168"/>
      <c r="AA290" s="169"/>
      <c r="AB290" s="178" t="str">
        <f>IF(AA290=Controles!$D$5,Controles!$E$5,IF(AA290=Controles!$D$6,Controles!$E$6,IF(AA290=Controles!$D$7,Controles!$E$7," ")))</f>
        <v xml:space="preserve"> </v>
      </c>
      <c r="AC290" s="169"/>
      <c r="AD290" s="68" t="str">
        <f>IF(AC290=Controles!$D$8,Controles!$E$8,IF(AC290=Controles!$D$9,Controles!$E$9," "))</f>
        <v xml:space="preserve"> </v>
      </c>
      <c r="AE290" s="68" t="str">
        <f t="shared" si="146"/>
        <v/>
      </c>
      <c r="AF290" s="169"/>
      <c r="AG290" s="169"/>
      <c r="AH290" s="169"/>
      <c r="AI290" s="100" t="str">
        <f>+IF(AA290=Controles!$D$5,Controles!$N$5,IF(AA290=Controles!$D$6,Controles!$N$6,IF(AA290=Controles!$D$7,Controles!$N$7," ")))</f>
        <v xml:space="preserve"> </v>
      </c>
      <c r="AJ290" s="141" t="str">
        <f>IFERROR(IF(AI290=Controles!$N$5,(($R$290-($R$290*AE290))),IF(AI290=Controles!$N$7,$R$290,""))," ")</f>
        <v/>
      </c>
      <c r="AK290" s="141" t="str">
        <f>IFERROR(IF(AI290=Controles!$N$7,(($S$290-($S$290*AE290))),IF(AI290=Controles!$N$5,$S$290,""))," ")</f>
        <v/>
      </c>
      <c r="AL290" s="181" t="str">
        <f>IFERROR(IF(AJ290="","",IF(AJ290&lt;=20,"20",IF(AJ290&lt;=40,"40",IF(AJ290&lt;=60,"60",IF(AJ290&lt;=80,"80","100"))))),"")</f>
        <v/>
      </c>
      <c r="AM290" s="181" t="str">
        <f>IFERROR(IF(AK290="","",IF(AK290&lt;=20,"20",IF(AK290&lt;=40,"40",IF(AK290&lt;=60,"60",IF(AK290&lt;=80,"80","100"))))),"")</f>
        <v/>
      </c>
      <c r="AN290" s="182" t="str">
        <f>IFERROR(VALUE((AL290&amp;""&amp;AM290))," ")</f>
        <v xml:space="preserve"> </v>
      </c>
      <c r="AO290" s="183" t="str">
        <f>IFERROR(VLOOKUP(AN290,'Matriz Calificación'!$C$54:$F$78,2,FALSE),"")</f>
        <v/>
      </c>
      <c r="AP290" s="184" t="str">
        <f>IFERROR(VLOOKUP(AO290,'Matriz Calificación'!$D$54:$I$78,4,FALSE)," ")</f>
        <v xml:space="preserve"> </v>
      </c>
      <c r="AQ290" s="245" t="str" cm="1">
        <f t="array" ref="AQ290">INDEX(AN290:AN298,COUNT(AN290:AN298))</f>
        <v xml:space="preserve"> </v>
      </c>
      <c r="AR290" s="245" t="str">
        <f>IFERROR(VLOOKUP(AQ290,'Matriz Calificación'!$C$54:$F$78,2,FALSE),"")</f>
        <v/>
      </c>
      <c r="AS290" s="263" t="str">
        <f>IFERROR(VLOOKUP(AR290,'Matriz Calificación'!$D$54:$I$78,4,FALSE)," ")</f>
        <v xml:space="preserve"> </v>
      </c>
      <c r="AT290" s="268" t="str">
        <f>IFERROR(VLOOKUP(AR290,'Matriz Calificación'!$D$54:$I$78,5,FALSE)," ")</f>
        <v xml:space="preserve"> </v>
      </c>
      <c r="AU290" s="69"/>
      <c r="AV290" s="170"/>
      <c r="AW290" s="170"/>
      <c r="AX290" s="170"/>
      <c r="AY290" s="69"/>
      <c r="AZ290" s="170"/>
      <c r="BA290" s="172"/>
      <c r="BB290" s="172"/>
      <c r="BC290" s="256"/>
      <c r="BD290" s="248"/>
      <c r="BE290" s="172"/>
      <c r="BF290" s="248"/>
    </row>
    <row r="291" spans="2:58" s="173" customFormat="1" ht="21" customHeight="1" x14ac:dyDescent="0.25">
      <c r="B291" s="250"/>
      <c r="C291" s="253"/>
      <c r="D291" s="255"/>
      <c r="E291" s="256"/>
      <c r="F291" s="258"/>
      <c r="G291" s="255"/>
      <c r="H291" s="248"/>
      <c r="I291" s="266"/>
      <c r="J291" s="259"/>
      <c r="K291" s="185"/>
      <c r="L291" s="260"/>
      <c r="M291" s="260"/>
      <c r="N291" s="260"/>
      <c r="O291" s="261"/>
      <c r="P291" s="263"/>
      <c r="Q291" s="260"/>
      <c r="R291" s="264"/>
      <c r="S291" s="264"/>
      <c r="T291" s="264"/>
      <c r="U291" s="269"/>
      <c r="V291" s="263"/>
      <c r="W291" s="152"/>
      <c r="X291" s="168"/>
      <c r="Y291" s="168"/>
      <c r="Z291" s="168"/>
      <c r="AA291" s="169"/>
      <c r="AB291" s="178" t="str">
        <f>IF(AA291=Controles!$D$5,Controles!$E$5,IF(AA291=Controles!$D$6,Controles!$E$6,IF(AA291=Controles!$D$7,Controles!$E$7," ")))</f>
        <v xml:space="preserve"> </v>
      </c>
      <c r="AC291" s="169"/>
      <c r="AD291" s="68" t="str">
        <f>IF(AC291=Controles!$D$8,Controles!$E$8,IF(AC291=Controles!$D$9,Controles!$E$9," "))</f>
        <v xml:space="preserve"> </v>
      </c>
      <c r="AE291" s="68" t="str">
        <f t="shared" si="146"/>
        <v/>
      </c>
      <c r="AF291" s="169"/>
      <c r="AG291" s="169"/>
      <c r="AH291" s="169"/>
      <c r="AI291" s="100" t="str">
        <f>+IF(AA291=Controles!$D$5,Controles!$N$5,IF(AA291=Controles!$D$6,Controles!$N$6,IF(AA291=Controles!$D$7,Controles!$N$7," ")))</f>
        <v xml:space="preserve"> </v>
      </c>
      <c r="AJ291" s="141" t="str">
        <f>IFERROR(IF(AND(AI290=Controles!$N$5,AI291=Controles!$N$5),(AJ290-(+AJ290*AE291)),IF(AI291=Controles!$N$5,(R290-(+R290*AE291)),IF(AI291=Controles!$N$7,AJ290,""))),"")</f>
        <v/>
      </c>
      <c r="AK291" s="141" t="str">
        <f>IFERROR(IF(AND(AI290=Controles!$N$7,AI291=Controles!$N$7),(AK290-(+AK290*AE291)),IF(AI291=Controles!$N$7,($S$290-(+$S$290*AE291)),IF(AI291=Controles!$N$5,AK290,""))),"")</f>
        <v/>
      </c>
      <c r="AL291" s="181" t="str">
        <f t="shared" ref="AL291:AL298" si="159">IFERROR(IF(AJ291="","",IF(AJ291&lt;=20,"20",IF(AJ291&lt;=40,"40",IF(AJ291&lt;=60,"60",IF(AJ291&lt;=80,"80","100"))))),"")</f>
        <v/>
      </c>
      <c r="AM291" s="181" t="str">
        <f t="shared" ref="AM291:AM298" si="160">IFERROR(IF(AK291="","",IF(AK291&lt;=20,"20",IF(AK291&lt;=40,"40",IF(AK291&lt;=60,"60",IF(AK291&lt;=80,"80","100"))))),"")</f>
        <v/>
      </c>
      <c r="AN291" s="182" t="str">
        <f t="shared" ref="AN291:AN298" si="161">IFERROR(VALUE((AL291&amp;""&amp;AM291))," ")</f>
        <v xml:space="preserve"> </v>
      </c>
      <c r="AO291" s="183" t="str">
        <f>IFERROR(VLOOKUP(AN291,'Matriz Calificación'!$C$54:$F$78,2,FALSE),"")</f>
        <v/>
      </c>
      <c r="AP291" s="184" t="str">
        <f>IFERROR(VLOOKUP(AO291,'Matriz Calificación'!$D$54:$I$78,4,FALSE)," ")</f>
        <v xml:space="preserve"> </v>
      </c>
      <c r="AQ291" s="246"/>
      <c r="AR291" s="246"/>
      <c r="AS291" s="263"/>
      <c r="AT291" s="268"/>
      <c r="AU291" s="69"/>
      <c r="AV291" s="170"/>
      <c r="AW291" s="170"/>
      <c r="AX291" s="170"/>
      <c r="AY291" s="69"/>
      <c r="AZ291" s="170"/>
      <c r="BA291" s="172"/>
      <c r="BB291" s="172"/>
      <c r="BC291" s="256"/>
      <c r="BD291" s="248"/>
      <c r="BE291" s="172"/>
      <c r="BF291" s="248"/>
    </row>
    <row r="292" spans="2:58" s="173" customFormat="1" ht="21" customHeight="1" x14ac:dyDescent="0.25">
      <c r="B292" s="250"/>
      <c r="C292" s="253"/>
      <c r="D292" s="255"/>
      <c r="E292" s="256"/>
      <c r="F292" s="258"/>
      <c r="G292" s="255"/>
      <c r="H292" s="248"/>
      <c r="I292" s="266"/>
      <c r="J292" s="259"/>
      <c r="K292" s="185"/>
      <c r="L292" s="260"/>
      <c r="M292" s="260"/>
      <c r="N292" s="260"/>
      <c r="O292" s="261"/>
      <c r="P292" s="263"/>
      <c r="Q292" s="260"/>
      <c r="R292" s="264"/>
      <c r="S292" s="264"/>
      <c r="T292" s="264"/>
      <c r="U292" s="269"/>
      <c r="V292" s="263"/>
      <c r="W292" s="152"/>
      <c r="X292" s="168"/>
      <c r="Y292" s="168"/>
      <c r="Z292" s="168"/>
      <c r="AA292" s="169"/>
      <c r="AB292" s="178" t="str">
        <f>IF(AA292=Controles!$D$5,Controles!$E$5,IF(AA292=Controles!$D$6,Controles!$E$6,IF(AA292=Controles!$D$7,Controles!$E$7," ")))</f>
        <v xml:space="preserve"> </v>
      </c>
      <c r="AC292" s="169"/>
      <c r="AD292" s="68" t="str">
        <f>IF(AC292=Controles!$D$8,Controles!$E$8,IF(AC292=Controles!$D$9,Controles!$E$9," "))</f>
        <v xml:space="preserve"> </v>
      </c>
      <c r="AE292" s="68" t="str">
        <f t="shared" si="146"/>
        <v/>
      </c>
      <c r="AF292" s="169"/>
      <c r="AG292" s="169"/>
      <c r="AH292" s="169"/>
      <c r="AI292" s="100" t="str">
        <f>+IF(AA292=Controles!$D$5,Controles!$N$5,IF(AA292=Controles!$D$6,Controles!$N$6,IF(AA292=Controles!$D$7,Controles!$N$7," ")))</f>
        <v xml:space="preserve"> </v>
      </c>
      <c r="AJ292" s="141" t="str">
        <f>IFERROR(IF(AND(AI291=Controles!$N$5,AI292=Controles!$N$5),(AJ291-(+AJ291*AE292)),IF(AND(AI291=Controles!$N$7,AI292=Controles!$N$5),(AJ290-(+AJ290*AE292)),IF(AI292=Controles!$N$7,AJ291,""))),"")</f>
        <v/>
      </c>
      <c r="AK292" s="141" t="str">
        <f>IFERROR(IF(AND(AI291=Controles!$N$7,AI292=Controles!$N$7),(AK291-(+AK291*AE292)),IF(AND(AI291=Controles!$N$5,AI292=Controles!$N$7),(AK290-(+AK290*AE292)),IF(AI292=Controles!$N$5,AK291,""))),"")</f>
        <v/>
      </c>
      <c r="AL292" s="181" t="str">
        <f t="shared" si="159"/>
        <v/>
      </c>
      <c r="AM292" s="181" t="str">
        <f t="shared" si="160"/>
        <v/>
      </c>
      <c r="AN292" s="182" t="str">
        <f t="shared" si="161"/>
        <v xml:space="preserve"> </v>
      </c>
      <c r="AO292" s="183" t="str">
        <f>IFERROR(VLOOKUP(AN292,'Matriz Calificación'!$C$54:$F$78,2,FALSE),"")</f>
        <v/>
      </c>
      <c r="AP292" s="184" t="str">
        <f>IFERROR(VLOOKUP(AO292,'Matriz Calificación'!$D$54:$I$78,4,FALSE)," ")</f>
        <v xml:space="preserve"> </v>
      </c>
      <c r="AQ292" s="246"/>
      <c r="AR292" s="246"/>
      <c r="AS292" s="263"/>
      <c r="AT292" s="268"/>
      <c r="AU292" s="69"/>
      <c r="AV292" s="170"/>
      <c r="AW292" s="170"/>
      <c r="AX292" s="170"/>
      <c r="AY292" s="69"/>
      <c r="AZ292" s="170"/>
      <c r="BA292" s="172"/>
      <c r="BB292" s="172"/>
      <c r="BC292" s="256"/>
      <c r="BD292" s="248"/>
      <c r="BE292" s="172"/>
      <c r="BF292" s="248"/>
    </row>
    <row r="293" spans="2:58" s="173" customFormat="1" ht="21" customHeight="1" x14ac:dyDescent="0.25">
      <c r="B293" s="250"/>
      <c r="C293" s="253"/>
      <c r="D293" s="255"/>
      <c r="E293" s="256"/>
      <c r="F293" s="258"/>
      <c r="G293" s="255"/>
      <c r="H293" s="248"/>
      <c r="I293" s="266"/>
      <c r="J293" s="259"/>
      <c r="K293" s="185"/>
      <c r="L293" s="260"/>
      <c r="M293" s="260"/>
      <c r="N293" s="260"/>
      <c r="O293" s="261"/>
      <c r="P293" s="263"/>
      <c r="Q293" s="260"/>
      <c r="R293" s="264"/>
      <c r="S293" s="264"/>
      <c r="T293" s="264"/>
      <c r="U293" s="269"/>
      <c r="V293" s="263"/>
      <c r="W293" s="152"/>
      <c r="X293" s="168"/>
      <c r="Y293" s="168"/>
      <c r="Z293" s="168"/>
      <c r="AA293" s="169"/>
      <c r="AB293" s="178" t="str">
        <f>IF(AA293=Controles!$D$5,Controles!$E$5,IF(AA293=Controles!$D$6,Controles!$E$6,IF(AA293=Controles!$D$7,Controles!$E$7," ")))</f>
        <v xml:space="preserve"> </v>
      </c>
      <c r="AC293" s="169"/>
      <c r="AD293" s="68" t="str">
        <f>IF(AC293=Controles!$D$8,Controles!$E$8,IF(AC293=Controles!$D$9,Controles!$E$9," "))</f>
        <v xml:space="preserve"> </v>
      </c>
      <c r="AE293" s="68" t="str">
        <f t="shared" si="146"/>
        <v/>
      </c>
      <c r="AF293" s="169"/>
      <c r="AG293" s="169"/>
      <c r="AH293" s="169"/>
      <c r="AI293" s="100" t="str">
        <f>+IF(AA293=Controles!$D$5,Controles!$N$5,IF(AA293=Controles!$D$6,Controles!$N$6,IF(AA293=Controles!$D$7,Controles!$N$7," ")))</f>
        <v xml:space="preserve"> </v>
      </c>
      <c r="AJ293" s="141" t="str">
        <f>IFERROR(IF(AND(AI292=Controles!$N$5,AI293=Controles!$N$5),(AJ292-(+AJ292*AE293)),IF(AND(AI292=Controles!$N$7,AI293=Controles!$N$5),(AJ291-(+AJ291*AE293)),IF(AI293=Controles!$N$7,AJ292,""))),"")</f>
        <v/>
      </c>
      <c r="AK293" s="141" t="str">
        <f>IFERROR(IF(AND(AI292=Controles!$N$7,AI293=Controles!$N$7),(AK292-(+AK292*AE293)),IF(AND(AI292=Controles!$N$5,AI293=Controles!$N$7),(AK291-(+AK291*AE293)),IF(AI293=Controles!$N$5,AK292,""))),"")</f>
        <v/>
      </c>
      <c r="AL293" s="181" t="str">
        <f t="shared" si="159"/>
        <v/>
      </c>
      <c r="AM293" s="181" t="str">
        <f t="shared" si="160"/>
        <v/>
      </c>
      <c r="AN293" s="182" t="str">
        <f t="shared" si="161"/>
        <v xml:space="preserve"> </v>
      </c>
      <c r="AO293" s="183" t="str">
        <f>IFERROR(VLOOKUP(AN293,'Matriz Calificación'!$C$54:$F$78,2,FALSE),"")</f>
        <v/>
      </c>
      <c r="AP293" s="184" t="str">
        <f>IFERROR(VLOOKUP(AO293,'Matriz Calificación'!$D$54:$I$78,4,FALSE)," ")</f>
        <v xml:space="preserve"> </v>
      </c>
      <c r="AQ293" s="246"/>
      <c r="AR293" s="246"/>
      <c r="AS293" s="263"/>
      <c r="AT293" s="268"/>
      <c r="AU293" s="69"/>
      <c r="AV293" s="170"/>
      <c r="AW293" s="170"/>
      <c r="AX293" s="170"/>
      <c r="AY293" s="69"/>
      <c r="AZ293" s="170"/>
      <c r="BA293" s="172"/>
      <c r="BB293" s="172"/>
      <c r="BC293" s="256"/>
      <c r="BD293" s="248"/>
      <c r="BE293" s="172"/>
      <c r="BF293" s="248"/>
    </row>
    <row r="294" spans="2:58" s="173" customFormat="1" ht="21" customHeight="1" x14ac:dyDescent="0.25">
      <c r="B294" s="250"/>
      <c r="C294" s="253"/>
      <c r="D294" s="255"/>
      <c r="E294" s="256"/>
      <c r="F294" s="258"/>
      <c r="G294" s="255"/>
      <c r="H294" s="248"/>
      <c r="I294" s="266"/>
      <c r="J294" s="259"/>
      <c r="K294" s="185"/>
      <c r="L294" s="260"/>
      <c r="M294" s="260"/>
      <c r="N294" s="260"/>
      <c r="O294" s="261"/>
      <c r="P294" s="263"/>
      <c r="Q294" s="260"/>
      <c r="R294" s="264"/>
      <c r="S294" s="264"/>
      <c r="T294" s="264"/>
      <c r="U294" s="269"/>
      <c r="V294" s="263"/>
      <c r="W294" s="152"/>
      <c r="X294" s="168"/>
      <c r="Y294" s="168"/>
      <c r="Z294" s="168"/>
      <c r="AA294" s="169"/>
      <c r="AB294" s="178" t="str">
        <f>IF(AA294=Controles!$D$5,Controles!$E$5,IF(AA294=Controles!$D$6,Controles!$E$6,IF(AA294=Controles!$D$7,Controles!$E$7," ")))</f>
        <v xml:space="preserve"> </v>
      </c>
      <c r="AC294" s="169"/>
      <c r="AD294" s="68" t="str">
        <f>IF(AC294=Controles!$D$8,Controles!$E$8,IF(AC294=Controles!$D$9,Controles!$E$9," "))</f>
        <v xml:space="preserve"> </v>
      </c>
      <c r="AE294" s="68" t="str">
        <f t="shared" si="146"/>
        <v/>
      </c>
      <c r="AF294" s="169"/>
      <c r="AG294" s="169"/>
      <c r="AH294" s="169"/>
      <c r="AI294" s="100" t="str">
        <f>+IF(AA294=Controles!$D$5,Controles!$N$5,IF(AA294=Controles!$D$6,Controles!$N$6,IF(AA294=Controles!$D$7,Controles!$N$7," ")))</f>
        <v xml:space="preserve"> </v>
      </c>
      <c r="AJ294" s="141" t="str">
        <f>IFERROR(IF(AND(AI293=Controles!$N$5,AI294=Controles!$N$5),(AJ293-(+AJ293*AE294)),IF(AND(AI293=Controles!$N$7,AI294=Controles!$N$5),(AJ292-(+AJ292*AE294)),IF(AI294=Controles!$N$7,AJ293,""))),"")</f>
        <v/>
      </c>
      <c r="AK294" s="141" t="str">
        <f>IFERROR(IF(AND(AI293=Controles!$N$7,AI294=Controles!$N$7),(AK293-(+AK293*AE294)),IF(AND(AI293=Controles!$N$5,AI294=Controles!$N$7),(AK292-(+AK292*AE294)),IF(AI294=Controles!$N$5,AK293,""))),"")</f>
        <v/>
      </c>
      <c r="AL294" s="181" t="str">
        <f t="shared" si="159"/>
        <v/>
      </c>
      <c r="AM294" s="181" t="str">
        <f t="shared" si="160"/>
        <v/>
      </c>
      <c r="AN294" s="182" t="str">
        <f t="shared" si="161"/>
        <v xml:space="preserve"> </v>
      </c>
      <c r="AO294" s="183" t="str">
        <f>IFERROR(VLOOKUP(AN294,'Matriz Calificación'!$C$54:$F$78,2,FALSE),"")</f>
        <v/>
      </c>
      <c r="AP294" s="184" t="str">
        <f>IFERROR(VLOOKUP(AO294,'Matriz Calificación'!$D$54:$I$78,4,FALSE)," ")</f>
        <v xml:space="preserve"> </v>
      </c>
      <c r="AQ294" s="246"/>
      <c r="AR294" s="246"/>
      <c r="AS294" s="263"/>
      <c r="AT294" s="268"/>
      <c r="AU294" s="69"/>
      <c r="AV294" s="170"/>
      <c r="AW294" s="170"/>
      <c r="AX294" s="170"/>
      <c r="AY294" s="69"/>
      <c r="AZ294" s="170"/>
      <c r="BA294" s="172"/>
      <c r="BB294" s="172"/>
      <c r="BC294" s="256"/>
      <c r="BD294" s="248"/>
      <c r="BE294" s="172"/>
      <c r="BF294" s="248"/>
    </row>
    <row r="295" spans="2:58" s="173" customFormat="1" ht="21" customHeight="1" x14ac:dyDescent="0.25">
      <c r="B295" s="250"/>
      <c r="C295" s="253"/>
      <c r="D295" s="255"/>
      <c r="E295" s="256"/>
      <c r="F295" s="258"/>
      <c r="G295" s="255"/>
      <c r="H295" s="248"/>
      <c r="I295" s="266"/>
      <c r="J295" s="259"/>
      <c r="K295" s="185"/>
      <c r="L295" s="260"/>
      <c r="M295" s="260"/>
      <c r="N295" s="260"/>
      <c r="O295" s="261"/>
      <c r="P295" s="263"/>
      <c r="Q295" s="260"/>
      <c r="R295" s="264"/>
      <c r="S295" s="264"/>
      <c r="T295" s="264"/>
      <c r="U295" s="269"/>
      <c r="V295" s="263"/>
      <c r="W295" s="152"/>
      <c r="X295" s="168"/>
      <c r="Y295" s="168"/>
      <c r="Z295" s="168"/>
      <c r="AA295" s="169"/>
      <c r="AB295" s="178" t="str">
        <f>IF(AA295=Controles!$D$5,Controles!$E$5,IF(AA295=Controles!$D$6,Controles!$E$6,IF(AA295=Controles!$D$7,Controles!$E$7," ")))</f>
        <v xml:space="preserve"> </v>
      </c>
      <c r="AC295" s="169"/>
      <c r="AD295" s="68" t="str">
        <f>IF(AC295=Controles!$D$8,Controles!$E$8,IF(AC295=Controles!$D$9,Controles!$E$9," "))</f>
        <v xml:space="preserve"> </v>
      </c>
      <c r="AE295" s="68" t="str">
        <f t="shared" si="146"/>
        <v/>
      </c>
      <c r="AF295" s="169"/>
      <c r="AG295" s="169"/>
      <c r="AH295" s="169"/>
      <c r="AI295" s="100" t="str">
        <f>+IF(AA295=Controles!$D$5,Controles!$N$5,IF(AA295=Controles!$D$6,Controles!$N$6,IF(AA295=Controles!$D$7,Controles!$N$7," ")))</f>
        <v xml:space="preserve"> </v>
      </c>
      <c r="AJ295" s="141" t="str">
        <f>IFERROR(IF(AND(AI294=Controles!$N$5,AI295=Controles!$N$5),(AJ294-(+AJ294*AE295)),IF(AND(AI294=Controles!$N$7,AI295=Controles!$N$5),(AJ293-(+AJ293*AE295)),IF(AI295=Controles!$N$7,AJ294,""))),"")</f>
        <v/>
      </c>
      <c r="AK295" s="141" t="str">
        <f>IFERROR(IF(AND(AI294=Controles!$N$7,AI295=Controles!$N$7),(AK294-(+AK294*AE295)),IF(AND(AI294=Controles!$N$5,AI295=Controles!$N$7),(AK293-(+AK293*AE295)),IF(AI295=Controles!$N$5,AK294,""))),"")</f>
        <v/>
      </c>
      <c r="AL295" s="181" t="str">
        <f t="shared" si="159"/>
        <v/>
      </c>
      <c r="AM295" s="181" t="str">
        <f t="shared" si="160"/>
        <v/>
      </c>
      <c r="AN295" s="182" t="str">
        <f t="shared" si="161"/>
        <v xml:space="preserve"> </v>
      </c>
      <c r="AO295" s="183" t="str">
        <f>IFERROR(VLOOKUP(AN295,'Matriz Calificación'!$C$54:$F$78,2,FALSE),"")</f>
        <v/>
      </c>
      <c r="AP295" s="184" t="str">
        <f>IFERROR(VLOOKUP(AO295,'Matriz Calificación'!$D$54:$I$78,4,FALSE)," ")</f>
        <v xml:space="preserve"> </v>
      </c>
      <c r="AQ295" s="246"/>
      <c r="AR295" s="246"/>
      <c r="AS295" s="263"/>
      <c r="AT295" s="268"/>
      <c r="AU295" s="69"/>
      <c r="AV295" s="170"/>
      <c r="AW295" s="170"/>
      <c r="AX295" s="170"/>
      <c r="AY295" s="69"/>
      <c r="AZ295" s="170"/>
      <c r="BA295" s="172"/>
      <c r="BB295" s="172"/>
      <c r="BC295" s="256"/>
      <c r="BD295" s="248"/>
      <c r="BE295" s="172"/>
      <c r="BF295" s="248"/>
    </row>
    <row r="296" spans="2:58" s="173" customFormat="1" ht="21" customHeight="1" x14ac:dyDescent="0.25">
      <c r="B296" s="250"/>
      <c r="C296" s="253"/>
      <c r="D296" s="255"/>
      <c r="E296" s="256"/>
      <c r="F296" s="258"/>
      <c r="G296" s="255"/>
      <c r="H296" s="248"/>
      <c r="I296" s="266"/>
      <c r="J296" s="259"/>
      <c r="K296" s="185"/>
      <c r="L296" s="260"/>
      <c r="M296" s="260"/>
      <c r="N296" s="260"/>
      <c r="O296" s="261"/>
      <c r="P296" s="263"/>
      <c r="Q296" s="260"/>
      <c r="R296" s="264"/>
      <c r="S296" s="264"/>
      <c r="T296" s="264"/>
      <c r="U296" s="269"/>
      <c r="V296" s="263"/>
      <c r="W296" s="152"/>
      <c r="X296" s="168"/>
      <c r="Y296" s="168"/>
      <c r="Z296" s="168"/>
      <c r="AA296" s="169"/>
      <c r="AB296" s="178" t="str">
        <f>IF(AA296=Controles!$D$5,Controles!$E$5,IF(AA296=Controles!$D$6,Controles!$E$6,IF(AA296=Controles!$D$7,Controles!$E$7," ")))</f>
        <v xml:space="preserve"> </v>
      </c>
      <c r="AC296" s="169"/>
      <c r="AD296" s="68" t="str">
        <f>IF(AC296=Controles!$D$8,Controles!$E$8,IF(AC296=Controles!$D$9,Controles!$E$9," "))</f>
        <v xml:space="preserve"> </v>
      </c>
      <c r="AE296" s="68" t="str">
        <f t="shared" si="146"/>
        <v/>
      </c>
      <c r="AF296" s="169"/>
      <c r="AG296" s="169"/>
      <c r="AH296" s="169"/>
      <c r="AI296" s="100" t="str">
        <f>+IF(AA296=Controles!$D$5,Controles!$N$5,IF(AA296=Controles!$D$6,Controles!$N$6,IF(AA296=Controles!$D$7,Controles!$N$7," ")))</f>
        <v xml:space="preserve"> </v>
      </c>
      <c r="AJ296" s="141" t="str">
        <f>IFERROR(IF(AND(AI295=Controles!$N$5,AI296=Controles!$N$5),(AJ295-(+AJ295*AE296)),IF(AND(AI295=Controles!$N$7,AI296=Controles!$N$5),(AJ294-(+AJ294*AE296)),IF(AI296=Controles!$N$7,AJ295,""))),"")</f>
        <v/>
      </c>
      <c r="AK296" s="141" t="str">
        <f>IFERROR(IF(AND(AI295=Controles!$N$7,AI296=Controles!$N$7),(AK295-(+AK295*AE296)),IF(AND(AI295=Controles!$N$5,AI296=Controles!$N$7),(AK294-(+AK294*AE296)),IF(AI296=Controles!$N$5,AK295,""))),"")</f>
        <v/>
      </c>
      <c r="AL296" s="181" t="str">
        <f t="shared" si="159"/>
        <v/>
      </c>
      <c r="AM296" s="181" t="str">
        <f t="shared" si="160"/>
        <v/>
      </c>
      <c r="AN296" s="182" t="str">
        <f t="shared" si="161"/>
        <v xml:space="preserve"> </v>
      </c>
      <c r="AO296" s="183" t="str">
        <f>IFERROR(VLOOKUP(AN296,'Matriz Calificación'!$C$54:$F$78,2,FALSE),"")</f>
        <v/>
      </c>
      <c r="AP296" s="184" t="str">
        <f>IFERROR(VLOOKUP(AO296,'Matriz Calificación'!$D$54:$I$78,4,FALSE)," ")</f>
        <v xml:space="preserve"> </v>
      </c>
      <c r="AQ296" s="246"/>
      <c r="AR296" s="246"/>
      <c r="AS296" s="263"/>
      <c r="AT296" s="268"/>
      <c r="AU296" s="69"/>
      <c r="AV296" s="168"/>
      <c r="AW296" s="171"/>
      <c r="AX296" s="171"/>
      <c r="AY296" s="69"/>
      <c r="AZ296" s="170"/>
      <c r="BA296" s="172"/>
      <c r="BB296" s="172"/>
      <c r="BC296" s="256"/>
      <c r="BD296" s="248"/>
      <c r="BE296" s="172"/>
      <c r="BF296" s="248"/>
    </row>
    <row r="297" spans="2:58" s="173" customFormat="1" ht="21" customHeight="1" x14ac:dyDescent="0.25">
      <c r="B297" s="250"/>
      <c r="C297" s="253"/>
      <c r="D297" s="255"/>
      <c r="E297" s="256"/>
      <c r="F297" s="258"/>
      <c r="G297" s="255"/>
      <c r="H297" s="248"/>
      <c r="I297" s="266"/>
      <c r="J297" s="259"/>
      <c r="K297" s="185"/>
      <c r="L297" s="260"/>
      <c r="M297" s="260"/>
      <c r="N297" s="260"/>
      <c r="O297" s="261"/>
      <c r="P297" s="263"/>
      <c r="Q297" s="260"/>
      <c r="R297" s="264"/>
      <c r="S297" s="264"/>
      <c r="T297" s="264"/>
      <c r="U297" s="269"/>
      <c r="V297" s="263"/>
      <c r="W297" s="152"/>
      <c r="X297" s="168"/>
      <c r="Y297" s="168"/>
      <c r="Z297" s="168"/>
      <c r="AA297" s="169"/>
      <c r="AB297" s="178" t="str">
        <f>IF(AA297=Controles!$D$5,Controles!$E$5,IF(AA297=Controles!$D$6,Controles!$E$6,IF(AA297=Controles!$D$7,Controles!$E$7," ")))</f>
        <v xml:space="preserve"> </v>
      </c>
      <c r="AC297" s="169"/>
      <c r="AD297" s="68" t="str">
        <f>IF(AC297=Controles!$D$8,Controles!$E$8,IF(AC297=Controles!$D$9,Controles!$E$9," "))</f>
        <v xml:space="preserve"> </v>
      </c>
      <c r="AE297" s="68" t="str">
        <f t="shared" si="146"/>
        <v/>
      </c>
      <c r="AF297" s="169"/>
      <c r="AG297" s="169"/>
      <c r="AH297" s="169"/>
      <c r="AI297" s="100" t="str">
        <f>+IF(AA297=Controles!$D$5,Controles!$N$5,IF(AA297=Controles!$D$6,Controles!$N$6,IF(AA297=Controles!$D$7,Controles!$N$7," ")))</f>
        <v xml:space="preserve"> </v>
      </c>
      <c r="AJ297" s="141" t="str">
        <f>IFERROR(IF(AND(AI296=Controles!$N$5,AI297=Controles!$N$5),(AJ296-(+AJ296*AE297)),IF(AND(AI296=Controles!$N$7,AI297=Controles!$N$5),(AJ295-(+AJ295*AE297)),IF(AI297=Controles!$N$7,AJ296,""))),"")</f>
        <v/>
      </c>
      <c r="AK297" s="141" t="str">
        <f>IFERROR(IF(AND(AI296=Controles!$N$7,AI297=Controles!$N$7),(AK296-(+AK296*AE297)),IF(AND(AI296=Controles!$N$5,AI297=Controles!$N$7),(AK295-(+AK295*AE297)),IF(AI297=Controles!$N$5,AK296,""))),"")</f>
        <v/>
      </c>
      <c r="AL297" s="181" t="str">
        <f t="shared" si="159"/>
        <v/>
      </c>
      <c r="AM297" s="181" t="str">
        <f t="shared" si="160"/>
        <v/>
      </c>
      <c r="AN297" s="182" t="str">
        <f t="shared" si="161"/>
        <v xml:space="preserve"> </v>
      </c>
      <c r="AO297" s="183" t="str">
        <f>IFERROR(VLOOKUP(AN297,'Matriz Calificación'!$C$54:$F$78,2,FALSE),"")</f>
        <v/>
      </c>
      <c r="AP297" s="184" t="str">
        <f>IFERROR(VLOOKUP(AO297,'Matriz Calificación'!$D$54:$I$78,4,FALSE)," ")</f>
        <v xml:space="preserve"> </v>
      </c>
      <c r="AQ297" s="246"/>
      <c r="AR297" s="246"/>
      <c r="AS297" s="263"/>
      <c r="AT297" s="268"/>
      <c r="AU297" s="69"/>
      <c r="AV297" s="168"/>
      <c r="AW297" s="171"/>
      <c r="AX297" s="171"/>
      <c r="AY297" s="69"/>
      <c r="AZ297" s="170"/>
      <c r="BA297" s="172"/>
      <c r="BB297" s="172"/>
      <c r="BC297" s="256"/>
      <c r="BD297" s="248"/>
      <c r="BE297" s="172"/>
      <c r="BF297" s="248"/>
    </row>
    <row r="298" spans="2:58" s="173" customFormat="1" ht="21" customHeight="1" x14ac:dyDescent="0.25">
      <c r="B298" s="251"/>
      <c r="C298" s="254"/>
      <c r="D298" s="255"/>
      <c r="E298" s="256"/>
      <c r="F298" s="258"/>
      <c r="G298" s="255"/>
      <c r="H298" s="248"/>
      <c r="I298" s="267"/>
      <c r="J298" s="259"/>
      <c r="K298" s="185"/>
      <c r="L298" s="260"/>
      <c r="M298" s="260"/>
      <c r="N298" s="260"/>
      <c r="O298" s="262"/>
      <c r="P298" s="263"/>
      <c r="Q298" s="260"/>
      <c r="R298" s="264"/>
      <c r="S298" s="264"/>
      <c r="T298" s="264"/>
      <c r="U298" s="269"/>
      <c r="V298" s="263"/>
      <c r="W298" s="152"/>
      <c r="X298" s="168"/>
      <c r="Y298" s="168"/>
      <c r="Z298" s="168"/>
      <c r="AA298" s="169"/>
      <c r="AB298" s="178" t="str">
        <f>IF(AA298=Controles!$D$5,Controles!$E$5,IF(AA298=Controles!$D$6,Controles!$E$6,IF(AA298=Controles!$D$7,Controles!$E$7," ")))</f>
        <v xml:space="preserve"> </v>
      </c>
      <c r="AC298" s="169"/>
      <c r="AD298" s="68" t="str">
        <f>IF(AC298=Controles!$D$8,Controles!$E$8,IF(AC298=Controles!$D$9,Controles!$E$9," "))</f>
        <v xml:space="preserve"> </v>
      </c>
      <c r="AE298" s="68" t="str">
        <f t="shared" si="146"/>
        <v/>
      </c>
      <c r="AF298" s="169"/>
      <c r="AG298" s="169"/>
      <c r="AH298" s="169"/>
      <c r="AI298" s="100" t="str">
        <f>+IF(AA298=Controles!$D$5,Controles!$N$5,IF(AA298=Controles!$D$6,Controles!$N$6,IF(AA298=Controles!$D$7,Controles!$N$7," ")))</f>
        <v xml:space="preserve"> </v>
      </c>
      <c r="AJ298" s="141" t="str">
        <f>IFERROR(IF(AND(AI297=Controles!$N$5,AI298=Controles!$N$5),(AJ297-(+AJ297*AE298)),IF(AND(AI297=Controles!$N$7,AI298=Controles!$N$5),(AJ296-(+AJ296*AE298)),IF(AI298=Controles!$N$7,AJ297,""))),"")</f>
        <v/>
      </c>
      <c r="AK298" s="141" t="str">
        <f>IFERROR(IF(AND(AI297=Controles!$N$7,AI298=Controles!$N$7),(AK297-(+AK297*AE298)),IF(AND(AI297=Controles!$N$5,AI298=Controles!$N$7),(AK296-(+AK296*AE298)),IF(AI298=Controles!$N$5,AK297,""))),"")</f>
        <v/>
      </c>
      <c r="AL298" s="181" t="str">
        <f t="shared" si="159"/>
        <v/>
      </c>
      <c r="AM298" s="181" t="str">
        <f t="shared" si="160"/>
        <v/>
      </c>
      <c r="AN298" s="182" t="str">
        <f t="shared" si="161"/>
        <v xml:space="preserve"> </v>
      </c>
      <c r="AO298" s="183" t="str">
        <f>IFERROR(VLOOKUP(AN298,'Matriz Calificación'!$C$54:$F$78,2,FALSE),"")</f>
        <v/>
      </c>
      <c r="AP298" s="184" t="str">
        <f>IFERROR(VLOOKUP(AO298,'Matriz Calificación'!$D$54:$I$78,4,FALSE)," ")</f>
        <v xml:space="preserve"> </v>
      </c>
      <c r="AQ298" s="247"/>
      <c r="AR298" s="247"/>
      <c r="AS298" s="263"/>
      <c r="AT298" s="268"/>
      <c r="AU298" s="69"/>
      <c r="AV298" s="168"/>
      <c r="AW298" s="70"/>
      <c r="AX298" s="70"/>
      <c r="AY298" s="69"/>
      <c r="AZ298" s="170"/>
      <c r="BA298" s="172"/>
      <c r="BB298" s="172"/>
      <c r="BC298" s="256"/>
      <c r="BD298" s="248"/>
      <c r="BE298" s="172"/>
      <c r="BF298" s="248"/>
    </row>
    <row r="299" spans="2:58" s="173" customFormat="1" ht="21" customHeight="1" x14ac:dyDescent="0.25">
      <c r="B299" s="249"/>
      <c r="C299" s="252" t="str">
        <f>+IFERROR(VLOOKUP(B299,INF!$A$2:$B$90,2,FALSE)," ")</f>
        <v xml:space="preserve"> </v>
      </c>
      <c r="D299" s="255"/>
      <c r="E299" s="256"/>
      <c r="F299" s="257"/>
      <c r="G299" s="255"/>
      <c r="H299" s="248"/>
      <c r="I299" s="265"/>
      <c r="J299" s="259" t="str">
        <f t="shared" ref="J299" si="162">IF(G299&lt;&gt;"",CONCATENATE("Posibilidad de ",G299," por"," ",H299," debido a"," ",I299),"")</f>
        <v/>
      </c>
      <c r="K299" s="185"/>
      <c r="L299" s="260"/>
      <c r="M299" s="260"/>
      <c r="N299" s="260"/>
      <c r="O299" s="261"/>
      <c r="P299" s="263" t="str">
        <f>IF(O299="","",IF(O299&lt;=2,Probabilidad!$B$8,IF(O299&lt;=11.999,Probabilidad!$B$7,IF(O299&lt;=48,Probabilidad!$B$6,IF(O299&lt;=239.999,Probabilidad!$B$5,IF(O299&gt;=240,Probabilidad!$B$4,""))))))</f>
        <v/>
      </c>
      <c r="Q299" s="260"/>
      <c r="R299" s="264" t="str">
        <f>IFERROR(VLOOKUP(P299,Probabilidad!$B$4:$C$8,2,FALSE),"")</f>
        <v/>
      </c>
      <c r="S299" s="264" t="str">
        <f>IFERROR(VLOOKUP(Q299,Impacto!$B$4:$C$16,2,FALSE),"")</f>
        <v/>
      </c>
      <c r="T299" s="264" t="str">
        <f t="shared" ref="T299" si="163">IFERROR(VALUE((R299&amp;""&amp;S299))," ")</f>
        <v xml:space="preserve"> </v>
      </c>
      <c r="U299" s="269" t="str">
        <f>IFERROR(VLOOKUP(T299,'Matriz Calificación'!$C$54:$D$78,2,FALSE)," ")</f>
        <v xml:space="preserve"> </v>
      </c>
      <c r="V299" s="263" t="str">
        <f>IFERROR(VLOOKUP(T299,'Matriz Calificación'!$C$54:$F$78,3,FALSE)," ")</f>
        <v xml:space="preserve"> </v>
      </c>
      <c r="W299" s="152"/>
      <c r="X299" s="168"/>
      <c r="Y299" s="168"/>
      <c r="Z299" s="168"/>
      <c r="AA299" s="169"/>
      <c r="AB299" s="178" t="str">
        <f>IF(AA299=Controles!$D$5,Controles!$E$5,IF(AA299=Controles!$D$6,Controles!$E$6,IF(AA299=Controles!$D$7,Controles!$E$7," ")))</f>
        <v xml:space="preserve"> </v>
      </c>
      <c r="AC299" s="169"/>
      <c r="AD299" s="68" t="str">
        <f>IF(AC299=Controles!$D$8,Controles!$E$8,IF(AC299=Controles!$D$9,Controles!$E$9," "))</f>
        <v xml:space="preserve"> </v>
      </c>
      <c r="AE299" s="68" t="str">
        <f t="shared" si="146"/>
        <v/>
      </c>
      <c r="AF299" s="169"/>
      <c r="AG299" s="169"/>
      <c r="AH299" s="169"/>
      <c r="AI299" s="100" t="str">
        <f>+IF(AA299=Controles!$D$5,Controles!$N$5,IF(AA299=Controles!$D$6,Controles!$N$6,IF(AA299=Controles!$D$7,Controles!$N$7," ")))</f>
        <v xml:space="preserve"> </v>
      </c>
      <c r="AJ299" s="141" t="str">
        <f>IFERROR(IF(AI299=Controles!$N$5,(($R$299-($R$299*AE299))),IF(AI299=Controles!$N$7,$R$299,""))," ")</f>
        <v/>
      </c>
      <c r="AK299" s="141" t="str">
        <f>IFERROR(IF(AI299=Controles!$N$7,(($S$299-($S$299*AE299))),IF(AI299=Controles!$N$5,$S$299,""))," ")</f>
        <v/>
      </c>
      <c r="AL299" s="181" t="str">
        <f>IFERROR(IF(AJ299="","",IF(AJ299&lt;=20,"20",IF(AJ299&lt;=40,"40",IF(AJ299&lt;=60,"60",IF(AJ299&lt;=80,"80","100"))))),"")</f>
        <v/>
      </c>
      <c r="AM299" s="181" t="str">
        <f>IFERROR(IF(AK299="","",IF(AK299&lt;=20,"20",IF(AK299&lt;=40,"40",IF(AK299&lt;=60,"60",IF(AK299&lt;=80,"80","100"))))),"")</f>
        <v/>
      </c>
      <c r="AN299" s="182" t="str">
        <f>IFERROR(VALUE((AL299&amp;""&amp;AM299))," ")</f>
        <v xml:space="preserve"> </v>
      </c>
      <c r="AO299" s="183" t="str">
        <f>IFERROR(VLOOKUP(AN299,'Matriz Calificación'!$C$54:$F$78,2,FALSE),"")</f>
        <v/>
      </c>
      <c r="AP299" s="184" t="str">
        <f>IFERROR(VLOOKUP(AO299,'Matriz Calificación'!$D$54:$I$78,4,FALSE)," ")</f>
        <v xml:space="preserve"> </v>
      </c>
      <c r="AQ299" s="245" t="str" cm="1">
        <f t="array" ref="AQ299">INDEX(AN299:AN307,COUNT(AN299:AN307))</f>
        <v xml:space="preserve"> </v>
      </c>
      <c r="AR299" s="245" t="str">
        <f>IFERROR(VLOOKUP(AQ299,'Matriz Calificación'!$C$54:$F$78,2,FALSE),"")</f>
        <v/>
      </c>
      <c r="AS299" s="263" t="str">
        <f>IFERROR(VLOOKUP(AR299,'Matriz Calificación'!$D$54:$I$78,4,FALSE)," ")</f>
        <v xml:space="preserve"> </v>
      </c>
      <c r="AT299" s="268" t="str">
        <f>IFERROR(VLOOKUP(AR299,'Matriz Calificación'!$D$54:$I$78,5,FALSE)," ")</f>
        <v xml:space="preserve"> </v>
      </c>
      <c r="AU299" s="69"/>
      <c r="AV299" s="170"/>
      <c r="AW299" s="170"/>
      <c r="AX299" s="170"/>
      <c r="AY299" s="69"/>
      <c r="AZ299" s="170"/>
      <c r="BA299" s="172"/>
      <c r="BB299" s="172"/>
      <c r="BC299" s="256"/>
      <c r="BD299" s="248"/>
      <c r="BE299" s="172"/>
      <c r="BF299" s="248"/>
    </row>
    <row r="300" spans="2:58" s="173" customFormat="1" ht="21" customHeight="1" x14ac:dyDescent="0.25">
      <c r="B300" s="250"/>
      <c r="C300" s="253"/>
      <c r="D300" s="255"/>
      <c r="E300" s="256"/>
      <c r="F300" s="258"/>
      <c r="G300" s="255"/>
      <c r="H300" s="248"/>
      <c r="I300" s="266"/>
      <c r="J300" s="259"/>
      <c r="K300" s="185"/>
      <c r="L300" s="260"/>
      <c r="M300" s="260"/>
      <c r="N300" s="260"/>
      <c r="O300" s="261"/>
      <c r="P300" s="263"/>
      <c r="Q300" s="260"/>
      <c r="R300" s="264"/>
      <c r="S300" s="264"/>
      <c r="T300" s="264"/>
      <c r="U300" s="269"/>
      <c r="V300" s="263"/>
      <c r="W300" s="152"/>
      <c r="X300" s="168"/>
      <c r="Y300" s="168"/>
      <c r="Z300" s="168"/>
      <c r="AA300" s="169"/>
      <c r="AB300" s="178" t="str">
        <f>IF(AA300=Controles!$D$5,Controles!$E$5,IF(AA300=Controles!$D$6,Controles!$E$6,IF(AA300=Controles!$D$7,Controles!$E$7," ")))</f>
        <v xml:space="preserve"> </v>
      </c>
      <c r="AC300" s="169"/>
      <c r="AD300" s="68" t="str">
        <f>IF(AC300=Controles!$D$8,Controles!$E$8,IF(AC300=Controles!$D$9,Controles!$E$9," "))</f>
        <v xml:space="preserve"> </v>
      </c>
      <c r="AE300" s="68" t="str">
        <f t="shared" si="146"/>
        <v/>
      </c>
      <c r="AF300" s="169"/>
      <c r="AG300" s="169"/>
      <c r="AH300" s="169"/>
      <c r="AI300" s="100" t="str">
        <f>+IF(AA300=Controles!$D$5,Controles!$N$5,IF(AA300=Controles!$D$6,Controles!$N$6,IF(AA300=Controles!$D$7,Controles!$N$7," ")))</f>
        <v xml:space="preserve"> </v>
      </c>
      <c r="AJ300" s="141" t="str">
        <f>IFERROR(IF(AND(AI299=Controles!$N$5,AI300=Controles!$N$5),(AJ299-(+AJ299*AE300)),IF(AI300=Controles!$N$5,(R299-(+R299*AE300)),IF(AI300=Controles!$N$7,AJ299,""))),"")</f>
        <v/>
      </c>
      <c r="AK300" s="141" t="str">
        <f>IFERROR(IF(AND(AI299=Controles!$N$7,AI300=Controles!$N$7),(AK299-(+AK299*AE300)),IF(AI300=Controles!$N$7,($S$299-(+$S$299*AE300)),IF(AI300=Controles!$N$5,AK299,""))),"")</f>
        <v/>
      </c>
      <c r="AL300" s="181" t="str">
        <f t="shared" ref="AL300:AL307" si="164">IFERROR(IF(AJ300="","",IF(AJ300&lt;=20,"20",IF(AJ300&lt;=40,"40",IF(AJ300&lt;=60,"60",IF(AJ300&lt;=80,"80","100"))))),"")</f>
        <v/>
      </c>
      <c r="AM300" s="181" t="str">
        <f t="shared" ref="AM300:AM307" si="165">IFERROR(IF(AK300="","",IF(AK300&lt;=20,"20",IF(AK300&lt;=40,"40",IF(AK300&lt;=60,"60",IF(AK300&lt;=80,"80","100"))))),"")</f>
        <v/>
      </c>
      <c r="AN300" s="182" t="str">
        <f t="shared" ref="AN300:AN307" si="166">IFERROR(VALUE((AL300&amp;""&amp;AM300))," ")</f>
        <v xml:space="preserve"> </v>
      </c>
      <c r="AO300" s="183" t="str">
        <f>IFERROR(VLOOKUP(AN300,'Matriz Calificación'!$C$54:$F$78,2,FALSE),"")</f>
        <v/>
      </c>
      <c r="AP300" s="184" t="str">
        <f>IFERROR(VLOOKUP(AO300,'Matriz Calificación'!$D$54:$I$78,4,FALSE)," ")</f>
        <v xml:space="preserve"> </v>
      </c>
      <c r="AQ300" s="246"/>
      <c r="AR300" s="246"/>
      <c r="AS300" s="263"/>
      <c r="AT300" s="268"/>
      <c r="AU300" s="69"/>
      <c r="AV300" s="170"/>
      <c r="AW300" s="170"/>
      <c r="AX300" s="170"/>
      <c r="AY300" s="69"/>
      <c r="AZ300" s="170"/>
      <c r="BA300" s="172"/>
      <c r="BB300" s="172"/>
      <c r="BC300" s="256"/>
      <c r="BD300" s="248"/>
      <c r="BE300" s="172"/>
      <c r="BF300" s="248"/>
    </row>
    <row r="301" spans="2:58" s="173" customFormat="1" ht="21" customHeight="1" x14ac:dyDescent="0.25">
      <c r="B301" s="250"/>
      <c r="C301" s="253"/>
      <c r="D301" s="255"/>
      <c r="E301" s="256"/>
      <c r="F301" s="258"/>
      <c r="G301" s="255"/>
      <c r="H301" s="248"/>
      <c r="I301" s="266"/>
      <c r="J301" s="259"/>
      <c r="K301" s="185"/>
      <c r="L301" s="260"/>
      <c r="M301" s="260"/>
      <c r="N301" s="260"/>
      <c r="O301" s="261"/>
      <c r="P301" s="263"/>
      <c r="Q301" s="260"/>
      <c r="R301" s="264"/>
      <c r="S301" s="264"/>
      <c r="T301" s="264"/>
      <c r="U301" s="269"/>
      <c r="V301" s="263"/>
      <c r="W301" s="152"/>
      <c r="X301" s="168"/>
      <c r="Y301" s="168"/>
      <c r="Z301" s="168"/>
      <c r="AA301" s="169"/>
      <c r="AB301" s="178" t="str">
        <f>IF(AA301=Controles!$D$5,Controles!$E$5,IF(AA301=Controles!$D$6,Controles!$E$6,IF(AA301=Controles!$D$7,Controles!$E$7," ")))</f>
        <v xml:space="preserve"> </v>
      </c>
      <c r="AC301" s="169"/>
      <c r="AD301" s="68" t="str">
        <f>IF(AC301=Controles!$D$8,Controles!$E$8,IF(AC301=Controles!$D$9,Controles!$E$9," "))</f>
        <v xml:space="preserve"> </v>
      </c>
      <c r="AE301" s="68" t="str">
        <f t="shared" si="146"/>
        <v/>
      </c>
      <c r="AF301" s="169"/>
      <c r="AG301" s="169"/>
      <c r="AH301" s="169"/>
      <c r="AI301" s="100" t="str">
        <f>+IF(AA301=Controles!$D$5,Controles!$N$5,IF(AA301=Controles!$D$6,Controles!$N$6,IF(AA301=Controles!$D$7,Controles!$N$7," ")))</f>
        <v xml:space="preserve"> </v>
      </c>
      <c r="AJ301" s="141" t="str">
        <f>IFERROR(IF(AND(AI300=Controles!$N$5,AI301=Controles!$N$5),(AJ300-(+AJ300*AE301)),IF(AND(AI300=Controles!$N$7,AI301=Controles!$N$5),(AJ299-(+AJ299*AE301)),IF(AI301=Controles!$N$7,AJ300,""))),"")</f>
        <v/>
      </c>
      <c r="AK301" s="141" t="str">
        <f>IFERROR(IF(AND(AI300=Controles!$N$7,AI301=Controles!$N$7),(AK300-(+AK300*AE301)),IF(AND(AI300=Controles!$N$5,AI301=Controles!$N$7),(AK299-(+AK299*AE301)),IF(AI301=Controles!$N$5,AK300,""))),"")</f>
        <v/>
      </c>
      <c r="AL301" s="181" t="str">
        <f t="shared" si="164"/>
        <v/>
      </c>
      <c r="AM301" s="181" t="str">
        <f t="shared" si="165"/>
        <v/>
      </c>
      <c r="AN301" s="182" t="str">
        <f t="shared" si="166"/>
        <v xml:space="preserve"> </v>
      </c>
      <c r="AO301" s="183" t="str">
        <f>IFERROR(VLOOKUP(AN301,'Matriz Calificación'!$C$54:$F$78,2,FALSE),"")</f>
        <v/>
      </c>
      <c r="AP301" s="184" t="str">
        <f>IFERROR(VLOOKUP(AO301,'Matriz Calificación'!$D$54:$I$78,4,FALSE)," ")</f>
        <v xml:space="preserve"> </v>
      </c>
      <c r="AQ301" s="246"/>
      <c r="AR301" s="246"/>
      <c r="AS301" s="263"/>
      <c r="AT301" s="268"/>
      <c r="AU301" s="69"/>
      <c r="AV301" s="170"/>
      <c r="AW301" s="170"/>
      <c r="AX301" s="170"/>
      <c r="AY301" s="69"/>
      <c r="AZ301" s="170"/>
      <c r="BA301" s="172"/>
      <c r="BB301" s="172"/>
      <c r="BC301" s="256"/>
      <c r="BD301" s="248"/>
      <c r="BE301" s="172"/>
      <c r="BF301" s="248"/>
    </row>
    <row r="302" spans="2:58" s="173" customFormat="1" ht="21" customHeight="1" x14ac:dyDescent="0.25">
      <c r="B302" s="250"/>
      <c r="C302" s="253"/>
      <c r="D302" s="255"/>
      <c r="E302" s="256"/>
      <c r="F302" s="258"/>
      <c r="G302" s="255"/>
      <c r="H302" s="248"/>
      <c r="I302" s="266"/>
      <c r="J302" s="259"/>
      <c r="K302" s="185"/>
      <c r="L302" s="260"/>
      <c r="M302" s="260"/>
      <c r="N302" s="260"/>
      <c r="O302" s="261"/>
      <c r="P302" s="263"/>
      <c r="Q302" s="260"/>
      <c r="R302" s="264"/>
      <c r="S302" s="264"/>
      <c r="T302" s="264"/>
      <c r="U302" s="269"/>
      <c r="V302" s="263"/>
      <c r="W302" s="152"/>
      <c r="X302" s="168"/>
      <c r="Y302" s="168"/>
      <c r="Z302" s="168"/>
      <c r="AA302" s="169"/>
      <c r="AB302" s="178" t="str">
        <f>IF(AA302=Controles!$D$5,Controles!$E$5,IF(AA302=Controles!$D$6,Controles!$E$6,IF(AA302=Controles!$D$7,Controles!$E$7," ")))</f>
        <v xml:space="preserve"> </v>
      </c>
      <c r="AC302" s="169"/>
      <c r="AD302" s="68" t="str">
        <f>IF(AC302=Controles!$D$8,Controles!$E$8,IF(AC302=Controles!$D$9,Controles!$E$9," "))</f>
        <v xml:space="preserve"> </v>
      </c>
      <c r="AE302" s="68" t="str">
        <f t="shared" si="146"/>
        <v/>
      </c>
      <c r="AF302" s="169"/>
      <c r="AG302" s="169"/>
      <c r="AH302" s="169"/>
      <c r="AI302" s="100" t="str">
        <f>+IF(AA302=Controles!$D$5,Controles!$N$5,IF(AA302=Controles!$D$6,Controles!$N$6,IF(AA302=Controles!$D$7,Controles!$N$7," ")))</f>
        <v xml:space="preserve"> </v>
      </c>
      <c r="AJ302" s="141" t="str">
        <f>IFERROR(IF(AND(AI301=Controles!$N$5,AI302=Controles!$N$5),(AJ301-(+AJ301*AE302)),IF(AND(AI301=Controles!$N$7,AI302=Controles!$N$5),(AJ300-(+AJ300*AE302)),IF(AI302=Controles!$N$7,AJ301,""))),"")</f>
        <v/>
      </c>
      <c r="AK302" s="141" t="str">
        <f>IFERROR(IF(AND(AI301=Controles!$N$7,AI302=Controles!$N$7),(AK301-(+AK301*AE302)),IF(AND(AI301=Controles!$N$5,AI302=Controles!$N$7),(AK300-(+AK300*AE302)),IF(AI302=Controles!$N$5,AK301,""))),"")</f>
        <v/>
      </c>
      <c r="AL302" s="181" t="str">
        <f t="shared" si="164"/>
        <v/>
      </c>
      <c r="AM302" s="181" t="str">
        <f t="shared" si="165"/>
        <v/>
      </c>
      <c r="AN302" s="182" t="str">
        <f t="shared" si="166"/>
        <v xml:space="preserve"> </v>
      </c>
      <c r="AO302" s="183" t="str">
        <f>IFERROR(VLOOKUP(AN302,'Matriz Calificación'!$C$54:$F$78,2,FALSE),"")</f>
        <v/>
      </c>
      <c r="AP302" s="184" t="str">
        <f>IFERROR(VLOOKUP(AO302,'Matriz Calificación'!$D$54:$I$78,4,FALSE)," ")</f>
        <v xml:space="preserve"> </v>
      </c>
      <c r="AQ302" s="246"/>
      <c r="AR302" s="246"/>
      <c r="AS302" s="263"/>
      <c r="AT302" s="268"/>
      <c r="AU302" s="69"/>
      <c r="AV302" s="170"/>
      <c r="AW302" s="170"/>
      <c r="AX302" s="170"/>
      <c r="AY302" s="69"/>
      <c r="AZ302" s="170"/>
      <c r="BA302" s="172"/>
      <c r="BB302" s="172"/>
      <c r="BC302" s="256"/>
      <c r="BD302" s="248"/>
      <c r="BE302" s="172"/>
      <c r="BF302" s="248"/>
    </row>
    <row r="303" spans="2:58" s="173" customFormat="1" ht="21" customHeight="1" x14ac:dyDescent="0.25">
      <c r="B303" s="250"/>
      <c r="C303" s="253"/>
      <c r="D303" s="255"/>
      <c r="E303" s="256"/>
      <c r="F303" s="258"/>
      <c r="G303" s="255"/>
      <c r="H303" s="248"/>
      <c r="I303" s="266"/>
      <c r="J303" s="259"/>
      <c r="K303" s="185"/>
      <c r="L303" s="260"/>
      <c r="M303" s="260"/>
      <c r="N303" s="260"/>
      <c r="O303" s="261"/>
      <c r="P303" s="263"/>
      <c r="Q303" s="260"/>
      <c r="R303" s="264"/>
      <c r="S303" s="264"/>
      <c r="T303" s="264"/>
      <c r="U303" s="269"/>
      <c r="V303" s="263"/>
      <c r="W303" s="152"/>
      <c r="X303" s="168"/>
      <c r="Y303" s="168"/>
      <c r="Z303" s="168"/>
      <c r="AA303" s="169"/>
      <c r="AB303" s="178" t="str">
        <f>IF(AA303=Controles!$D$5,Controles!$E$5,IF(AA303=Controles!$D$6,Controles!$E$6,IF(AA303=Controles!$D$7,Controles!$E$7," ")))</f>
        <v xml:space="preserve"> </v>
      </c>
      <c r="AC303" s="169"/>
      <c r="AD303" s="68" t="str">
        <f>IF(AC303=Controles!$D$8,Controles!$E$8,IF(AC303=Controles!$D$9,Controles!$E$9," "))</f>
        <v xml:space="preserve"> </v>
      </c>
      <c r="AE303" s="68" t="str">
        <f t="shared" si="146"/>
        <v/>
      </c>
      <c r="AF303" s="169"/>
      <c r="AG303" s="169"/>
      <c r="AH303" s="169"/>
      <c r="AI303" s="100" t="str">
        <f>+IF(AA303=Controles!$D$5,Controles!$N$5,IF(AA303=Controles!$D$6,Controles!$N$6,IF(AA303=Controles!$D$7,Controles!$N$7," ")))</f>
        <v xml:space="preserve"> </v>
      </c>
      <c r="AJ303" s="141" t="str">
        <f>IFERROR(IF(AND(AI302=Controles!$N$5,AI303=Controles!$N$5),(AJ302-(+AJ302*AE303)),IF(AND(AI302=Controles!$N$7,AI303=Controles!$N$5),(AJ301-(+AJ301*AE303)),IF(AI303=Controles!$N$7,AJ302,""))),"")</f>
        <v/>
      </c>
      <c r="AK303" s="141" t="str">
        <f>IFERROR(IF(AND(AI302=Controles!$N$7,AI303=Controles!$N$7),(AK302-(+AK302*AE303)),IF(AND(AI302=Controles!$N$5,AI303=Controles!$N$7),(AK301-(+AK301*AE303)),IF(AI303=Controles!$N$5,AK302,""))),"")</f>
        <v/>
      </c>
      <c r="AL303" s="181" t="str">
        <f t="shared" si="164"/>
        <v/>
      </c>
      <c r="AM303" s="181" t="str">
        <f t="shared" si="165"/>
        <v/>
      </c>
      <c r="AN303" s="182" t="str">
        <f t="shared" si="166"/>
        <v xml:space="preserve"> </v>
      </c>
      <c r="AO303" s="183" t="str">
        <f>IFERROR(VLOOKUP(AN303,'Matriz Calificación'!$C$54:$F$78,2,FALSE),"")</f>
        <v/>
      </c>
      <c r="AP303" s="184" t="str">
        <f>IFERROR(VLOOKUP(AO303,'Matriz Calificación'!$D$54:$I$78,4,FALSE)," ")</f>
        <v xml:space="preserve"> </v>
      </c>
      <c r="AQ303" s="246"/>
      <c r="AR303" s="246"/>
      <c r="AS303" s="263"/>
      <c r="AT303" s="268"/>
      <c r="AU303" s="69"/>
      <c r="AV303" s="170"/>
      <c r="AW303" s="170"/>
      <c r="AX303" s="170"/>
      <c r="AY303" s="69"/>
      <c r="AZ303" s="170"/>
      <c r="BA303" s="172"/>
      <c r="BB303" s="172"/>
      <c r="BC303" s="256"/>
      <c r="BD303" s="248"/>
      <c r="BE303" s="172"/>
      <c r="BF303" s="248"/>
    </row>
    <row r="304" spans="2:58" s="173" customFormat="1" ht="21" customHeight="1" x14ac:dyDescent="0.25">
      <c r="B304" s="250"/>
      <c r="C304" s="253"/>
      <c r="D304" s="255"/>
      <c r="E304" s="256"/>
      <c r="F304" s="258"/>
      <c r="G304" s="255"/>
      <c r="H304" s="248"/>
      <c r="I304" s="266"/>
      <c r="J304" s="259"/>
      <c r="K304" s="185"/>
      <c r="L304" s="260"/>
      <c r="M304" s="260"/>
      <c r="N304" s="260"/>
      <c r="O304" s="261"/>
      <c r="P304" s="263"/>
      <c r="Q304" s="260"/>
      <c r="R304" s="264"/>
      <c r="S304" s="264"/>
      <c r="T304" s="264"/>
      <c r="U304" s="269"/>
      <c r="V304" s="263"/>
      <c r="W304" s="152"/>
      <c r="X304" s="168"/>
      <c r="Y304" s="168"/>
      <c r="Z304" s="168"/>
      <c r="AA304" s="169"/>
      <c r="AB304" s="178" t="str">
        <f>IF(AA304=Controles!$D$5,Controles!$E$5,IF(AA304=Controles!$D$6,Controles!$E$6,IF(AA304=Controles!$D$7,Controles!$E$7," ")))</f>
        <v xml:space="preserve"> </v>
      </c>
      <c r="AC304" s="169"/>
      <c r="AD304" s="68" t="str">
        <f>IF(AC304=Controles!$D$8,Controles!$E$8,IF(AC304=Controles!$D$9,Controles!$E$9," "))</f>
        <v xml:space="preserve"> </v>
      </c>
      <c r="AE304" s="68" t="str">
        <f t="shared" si="146"/>
        <v/>
      </c>
      <c r="AF304" s="169"/>
      <c r="AG304" s="169"/>
      <c r="AH304" s="169"/>
      <c r="AI304" s="100" t="str">
        <f>+IF(AA304=Controles!$D$5,Controles!$N$5,IF(AA304=Controles!$D$6,Controles!$N$6,IF(AA304=Controles!$D$7,Controles!$N$7," ")))</f>
        <v xml:space="preserve"> </v>
      </c>
      <c r="AJ304" s="141" t="str">
        <f>IFERROR(IF(AND(AI303=Controles!$N$5,AI304=Controles!$N$5),(AJ303-(+AJ303*AE304)),IF(AND(AI303=Controles!$N$7,AI304=Controles!$N$5),(AJ302-(+AJ302*AE304)),IF(AI304=Controles!$N$7,AJ303,""))),"")</f>
        <v/>
      </c>
      <c r="AK304" s="141" t="str">
        <f>IFERROR(IF(AND(AI303=Controles!$N$7,AI304=Controles!$N$7),(AK303-(+AK303*AE304)),IF(AND(AI303=Controles!$N$5,AI304=Controles!$N$7),(AK302-(+AK302*AE304)),IF(AI304=Controles!$N$5,AK303,""))),"")</f>
        <v/>
      </c>
      <c r="AL304" s="181" t="str">
        <f t="shared" si="164"/>
        <v/>
      </c>
      <c r="AM304" s="181" t="str">
        <f t="shared" si="165"/>
        <v/>
      </c>
      <c r="AN304" s="182" t="str">
        <f t="shared" si="166"/>
        <v xml:space="preserve"> </v>
      </c>
      <c r="AO304" s="183" t="str">
        <f>IFERROR(VLOOKUP(AN304,'Matriz Calificación'!$C$54:$F$78,2,FALSE),"")</f>
        <v/>
      </c>
      <c r="AP304" s="184" t="str">
        <f>IFERROR(VLOOKUP(AO304,'Matriz Calificación'!$D$54:$I$78,4,FALSE)," ")</f>
        <v xml:space="preserve"> </v>
      </c>
      <c r="AQ304" s="246"/>
      <c r="AR304" s="246"/>
      <c r="AS304" s="263"/>
      <c r="AT304" s="268"/>
      <c r="AU304" s="69"/>
      <c r="AV304" s="170"/>
      <c r="AW304" s="170"/>
      <c r="AX304" s="170"/>
      <c r="AY304" s="69"/>
      <c r="AZ304" s="170"/>
      <c r="BA304" s="172"/>
      <c r="BB304" s="172"/>
      <c r="BC304" s="256"/>
      <c r="BD304" s="248"/>
      <c r="BE304" s="172"/>
      <c r="BF304" s="248"/>
    </row>
    <row r="305" spans="2:58" s="173" customFormat="1" ht="21" customHeight="1" x14ac:dyDescent="0.25">
      <c r="B305" s="250"/>
      <c r="C305" s="253"/>
      <c r="D305" s="255"/>
      <c r="E305" s="256"/>
      <c r="F305" s="258"/>
      <c r="G305" s="255"/>
      <c r="H305" s="248"/>
      <c r="I305" s="266"/>
      <c r="J305" s="259"/>
      <c r="K305" s="185"/>
      <c r="L305" s="260"/>
      <c r="M305" s="260"/>
      <c r="N305" s="260"/>
      <c r="O305" s="261"/>
      <c r="P305" s="263"/>
      <c r="Q305" s="260"/>
      <c r="R305" s="264"/>
      <c r="S305" s="264"/>
      <c r="T305" s="264"/>
      <c r="U305" s="269"/>
      <c r="V305" s="263"/>
      <c r="W305" s="152"/>
      <c r="X305" s="168"/>
      <c r="Y305" s="168"/>
      <c r="Z305" s="168"/>
      <c r="AA305" s="169"/>
      <c r="AB305" s="178" t="str">
        <f>IF(AA305=Controles!$D$5,Controles!$E$5,IF(AA305=Controles!$D$6,Controles!$E$6,IF(AA305=Controles!$D$7,Controles!$E$7," ")))</f>
        <v xml:space="preserve"> </v>
      </c>
      <c r="AC305" s="169"/>
      <c r="AD305" s="68" t="str">
        <f>IF(AC305=Controles!$D$8,Controles!$E$8,IF(AC305=Controles!$D$9,Controles!$E$9," "))</f>
        <v xml:space="preserve"> </v>
      </c>
      <c r="AE305" s="68" t="str">
        <f t="shared" si="146"/>
        <v/>
      </c>
      <c r="AF305" s="169"/>
      <c r="AG305" s="169"/>
      <c r="AH305" s="169"/>
      <c r="AI305" s="100" t="str">
        <f>+IF(AA305=Controles!$D$5,Controles!$N$5,IF(AA305=Controles!$D$6,Controles!$N$6,IF(AA305=Controles!$D$7,Controles!$N$7," ")))</f>
        <v xml:space="preserve"> </v>
      </c>
      <c r="AJ305" s="141" t="str">
        <f>IFERROR(IF(AND(AI304=Controles!$N$5,AI305=Controles!$N$5),(AJ304-(+AJ304*AE305)),IF(AND(AI304=Controles!$N$7,AI305=Controles!$N$5),(AJ303-(+AJ303*AE305)),IF(AI305=Controles!$N$7,AJ304,""))),"")</f>
        <v/>
      </c>
      <c r="AK305" s="141" t="str">
        <f>IFERROR(IF(AND(AI304=Controles!$N$7,AI305=Controles!$N$7),(AK304-(+AK304*AE305)),IF(AND(AI304=Controles!$N$5,AI305=Controles!$N$7),(AK303-(+AK303*AE305)),IF(AI305=Controles!$N$5,AK304,""))),"")</f>
        <v/>
      </c>
      <c r="AL305" s="181" t="str">
        <f t="shared" si="164"/>
        <v/>
      </c>
      <c r="AM305" s="181" t="str">
        <f t="shared" si="165"/>
        <v/>
      </c>
      <c r="AN305" s="182" t="str">
        <f t="shared" si="166"/>
        <v xml:space="preserve"> </v>
      </c>
      <c r="AO305" s="183" t="str">
        <f>IFERROR(VLOOKUP(AN305,'Matriz Calificación'!$C$54:$F$78,2,FALSE),"")</f>
        <v/>
      </c>
      <c r="AP305" s="184" t="str">
        <f>IFERROR(VLOOKUP(AO305,'Matriz Calificación'!$D$54:$I$78,4,FALSE)," ")</f>
        <v xml:space="preserve"> </v>
      </c>
      <c r="AQ305" s="246"/>
      <c r="AR305" s="246"/>
      <c r="AS305" s="263"/>
      <c r="AT305" s="268"/>
      <c r="AU305" s="69"/>
      <c r="AV305" s="168"/>
      <c r="AW305" s="171"/>
      <c r="AX305" s="171"/>
      <c r="AY305" s="69"/>
      <c r="AZ305" s="170"/>
      <c r="BA305" s="172"/>
      <c r="BB305" s="172"/>
      <c r="BC305" s="256"/>
      <c r="BD305" s="248"/>
      <c r="BE305" s="172"/>
      <c r="BF305" s="248"/>
    </row>
    <row r="306" spans="2:58" s="173" customFormat="1" ht="21" customHeight="1" x14ac:dyDescent="0.25">
      <c r="B306" s="250"/>
      <c r="C306" s="253"/>
      <c r="D306" s="255"/>
      <c r="E306" s="256"/>
      <c r="F306" s="258"/>
      <c r="G306" s="255"/>
      <c r="H306" s="248"/>
      <c r="I306" s="266"/>
      <c r="J306" s="259"/>
      <c r="K306" s="185"/>
      <c r="L306" s="260"/>
      <c r="M306" s="260"/>
      <c r="N306" s="260"/>
      <c r="O306" s="261"/>
      <c r="P306" s="263"/>
      <c r="Q306" s="260"/>
      <c r="R306" s="264"/>
      <c r="S306" s="264"/>
      <c r="T306" s="264"/>
      <c r="U306" s="269"/>
      <c r="V306" s="263"/>
      <c r="W306" s="152"/>
      <c r="X306" s="168"/>
      <c r="Y306" s="168"/>
      <c r="Z306" s="168"/>
      <c r="AA306" s="169"/>
      <c r="AB306" s="178" t="str">
        <f>IF(AA306=Controles!$D$5,Controles!$E$5,IF(AA306=Controles!$D$6,Controles!$E$6,IF(AA306=Controles!$D$7,Controles!$E$7," ")))</f>
        <v xml:space="preserve"> </v>
      </c>
      <c r="AC306" s="169"/>
      <c r="AD306" s="68" t="str">
        <f>IF(AC306=Controles!$D$8,Controles!$E$8,IF(AC306=Controles!$D$9,Controles!$E$9," "))</f>
        <v xml:space="preserve"> </v>
      </c>
      <c r="AE306" s="68" t="str">
        <f t="shared" si="146"/>
        <v/>
      </c>
      <c r="AF306" s="169"/>
      <c r="AG306" s="169"/>
      <c r="AH306" s="169"/>
      <c r="AI306" s="100" t="str">
        <f>+IF(AA306=Controles!$D$5,Controles!$N$5,IF(AA306=Controles!$D$6,Controles!$N$6,IF(AA306=Controles!$D$7,Controles!$N$7," ")))</f>
        <v xml:space="preserve"> </v>
      </c>
      <c r="AJ306" s="141" t="str">
        <f>IFERROR(IF(AND(AI305=Controles!$N$5,AI306=Controles!$N$5),(AJ305-(+AJ305*AE306)),IF(AND(AI305=Controles!$N$7,AI306=Controles!$N$5),(AJ304-(+AJ304*AE306)),IF(AI306=Controles!$N$7,AJ305,""))),"")</f>
        <v/>
      </c>
      <c r="AK306" s="141" t="str">
        <f>IFERROR(IF(AND(AI305=Controles!$N$7,AI306=Controles!$N$7),(AK305-(+AK305*AE306)),IF(AND(AI305=Controles!$N$5,AI306=Controles!$N$7),(AK304-(+AK304*AE306)),IF(AI306=Controles!$N$5,AK305,""))),"")</f>
        <v/>
      </c>
      <c r="AL306" s="181" t="str">
        <f t="shared" si="164"/>
        <v/>
      </c>
      <c r="AM306" s="181" t="str">
        <f t="shared" si="165"/>
        <v/>
      </c>
      <c r="AN306" s="182" t="str">
        <f t="shared" si="166"/>
        <v xml:space="preserve"> </v>
      </c>
      <c r="AO306" s="183" t="str">
        <f>IFERROR(VLOOKUP(AN306,'Matriz Calificación'!$C$54:$F$78,2,FALSE),"")</f>
        <v/>
      </c>
      <c r="AP306" s="184" t="str">
        <f>IFERROR(VLOOKUP(AO306,'Matriz Calificación'!$D$54:$I$78,4,FALSE)," ")</f>
        <v xml:space="preserve"> </v>
      </c>
      <c r="AQ306" s="246"/>
      <c r="AR306" s="246"/>
      <c r="AS306" s="263"/>
      <c r="AT306" s="268"/>
      <c r="AU306" s="69"/>
      <c r="AV306" s="168"/>
      <c r="AW306" s="171"/>
      <c r="AX306" s="171"/>
      <c r="AY306" s="69"/>
      <c r="AZ306" s="170"/>
      <c r="BA306" s="172"/>
      <c r="BB306" s="172"/>
      <c r="BC306" s="256"/>
      <c r="BD306" s="248"/>
      <c r="BE306" s="172"/>
      <c r="BF306" s="248"/>
    </row>
    <row r="307" spans="2:58" s="173" customFormat="1" ht="21" customHeight="1" x14ac:dyDescent="0.25">
      <c r="B307" s="251"/>
      <c r="C307" s="254"/>
      <c r="D307" s="255"/>
      <c r="E307" s="256"/>
      <c r="F307" s="258"/>
      <c r="G307" s="255"/>
      <c r="H307" s="248"/>
      <c r="I307" s="267"/>
      <c r="J307" s="259"/>
      <c r="K307" s="185"/>
      <c r="L307" s="260"/>
      <c r="M307" s="260"/>
      <c r="N307" s="260"/>
      <c r="O307" s="262"/>
      <c r="P307" s="263"/>
      <c r="Q307" s="260"/>
      <c r="R307" s="264"/>
      <c r="S307" s="264"/>
      <c r="T307" s="264"/>
      <c r="U307" s="269"/>
      <c r="V307" s="263"/>
      <c r="W307" s="152"/>
      <c r="X307" s="168"/>
      <c r="Y307" s="168"/>
      <c r="Z307" s="168"/>
      <c r="AA307" s="169"/>
      <c r="AB307" s="178" t="str">
        <f>IF(AA307=Controles!$D$5,Controles!$E$5,IF(AA307=Controles!$D$6,Controles!$E$6,IF(AA307=Controles!$D$7,Controles!$E$7," ")))</f>
        <v xml:space="preserve"> </v>
      </c>
      <c r="AC307" s="169"/>
      <c r="AD307" s="68" t="str">
        <f>IF(AC307=Controles!$D$8,Controles!$E$8,IF(AC307=Controles!$D$9,Controles!$E$9," "))</f>
        <v xml:space="preserve"> </v>
      </c>
      <c r="AE307" s="68" t="str">
        <f t="shared" si="146"/>
        <v/>
      </c>
      <c r="AF307" s="169"/>
      <c r="AG307" s="169"/>
      <c r="AH307" s="169"/>
      <c r="AI307" s="100" t="str">
        <f>+IF(AA307=Controles!$D$5,Controles!$N$5,IF(AA307=Controles!$D$6,Controles!$N$6,IF(AA307=Controles!$D$7,Controles!$N$7," ")))</f>
        <v xml:space="preserve"> </v>
      </c>
      <c r="AJ307" s="141" t="str">
        <f>IFERROR(IF(AND(AI306=Controles!$N$5,AI307=Controles!$N$5),(AJ306-(+AJ306*AE307)),IF(AND(AI306=Controles!$N$7,AI307=Controles!$N$5),(AJ305-(+AJ305*AE307)),IF(AI307=Controles!$N$7,AJ306,""))),"")</f>
        <v/>
      </c>
      <c r="AK307" s="141" t="str">
        <f>IFERROR(IF(AND(AI306=Controles!$N$7,AI307=Controles!$N$7),(AK306-(+AK306*AE307)),IF(AND(AI306=Controles!$N$5,AI307=Controles!$N$7),(AK305-(+AK305*AE307)),IF(AI307=Controles!$N$5,AK306,""))),"")</f>
        <v/>
      </c>
      <c r="AL307" s="181" t="str">
        <f t="shared" si="164"/>
        <v/>
      </c>
      <c r="AM307" s="181" t="str">
        <f t="shared" si="165"/>
        <v/>
      </c>
      <c r="AN307" s="182" t="str">
        <f t="shared" si="166"/>
        <v xml:space="preserve"> </v>
      </c>
      <c r="AO307" s="183" t="str">
        <f>IFERROR(VLOOKUP(AN307,'Matriz Calificación'!$C$54:$F$78,2,FALSE),"")</f>
        <v/>
      </c>
      <c r="AP307" s="184" t="str">
        <f>IFERROR(VLOOKUP(AO307,'Matriz Calificación'!$D$54:$I$78,4,FALSE)," ")</f>
        <v xml:space="preserve"> </v>
      </c>
      <c r="AQ307" s="247"/>
      <c r="AR307" s="247"/>
      <c r="AS307" s="263"/>
      <c r="AT307" s="268"/>
      <c r="AU307" s="69"/>
      <c r="AV307" s="168"/>
      <c r="AW307" s="70"/>
      <c r="AX307" s="70"/>
      <c r="AY307" s="69"/>
      <c r="AZ307" s="170"/>
      <c r="BA307" s="172"/>
      <c r="BB307" s="172"/>
      <c r="BC307" s="256"/>
      <c r="BD307" s="248"/>
      <c r="BE307" s="172"/>
      <c r="BF307" s="248"/>
    </row>
    <row r="308" spans="2:58" s="173" customFormat="1" ht="21" customHeight="1" x14ac:dyDescent="0.25">
      <c r="B308" s="249"/>
      <c r="C308" s="252" t="str">
        <f>+IFERROR(VLOOKUP(B308,INF!$A$2:$B$90,2,FALSE)," ")</f>
        <v xml:space="preserve"> </v>
      </c>
      <c r="D308" s="255"/>
      <c r="E308" s="256"/>
      <c r="F308" s="257"/>
      <c r="G308" s="255"/>
      <c r="H308" s="248"/>
      <c r="I308" s="265"/>
      <c r="J308" s="259" t="str">
        <f t="shared" ref="J308" si="167">IF(G308&lt;&gt;"",CONCATENATE("Posibilidad de ",G308," por"," ",H308," debido a"," ",I308),"")</f>
        <v/>
      </c>
      <c r="K308" s="185"/>
      <c r="L308" s="260"/>
      <c r="M308" s="260"/>
      <c r="N308" s="260"/>
      <c r="O308" s="261"/>
      <c r="P308" s="263" t="str">
        <f>IF(O308="","",IF(O308&lt;=2,Probabilidad!$B$8,IF(O308&lt;=11.999,Probabilidad!$B$7,IF(O308&lt;=48,Probabilidad!$B$6,IF(O308&lt;=239.999,Probabilidad!$B$5,IF(O308&gt;=240,Probabilidad!$B$4,""))))))</f>
        <v/>
      </c>
      <c r="Q308" s="260"/>
      <c r="R308" s="264" t="str">
        <f>IFERROR(VLOOKUP(P308,Probabilidad!$B$4:$C$8,2,FALSE),"")</f>
        <v/>
      </c>
      <c r="S308" s="264" t="str">
        <f>IFERROR(VLOOKUP(Q308,Impacto!$B$4:$C$16,2,FALSE),"")</f>
        <v/>
      </c>
      <c r="T308" s="264" t="str">
        <f t="shared" ref="T308" si="168">IFERROR(VALUE((R308&amp;""&amp;S308))," ")</f>
        <v xml:space="preserve"> </v>
      </c>
      <c r="U308" s="269" t="str">
        <f>IFERROR(VLOOKUP(T308,'Matriz Calificación'!$C$54:$D$78,2,FALSE)," ")</f>
        <v xml:space="preserve"> </v>
      </c>
      <c r="V308" s="263" t="str">
        <f>IFERROR(VLOOKUP(T308,'Matriz Calificación'!$C$54:$F$78,3,FALSE)," ")</f>
        <v xml:space="preserve"> </v>
      </c>
      <c r="W308" s="152"/>
      <c r="X308" s="168"/>
      <c r="Y308" s="168"/>
      <c r="Z308" s="168"/>
      <c r="AA308" s="169"/>
      <c r="AB308" s="178" t="str">
        <f>IF(AA308=Controles!$D$5,Controles!$E$5,IF(AA308=Controles!$D$6,Controles!$E$6,IF(AA308=Controles!$D$7,Controles!$E$7," ")))</f>
        <v xml:space="preserve"> </v>
      </c>
      <c r="AC308" s="169"/>
      <c r="AD308" s="68" t="str">
        <f>IF(AC308=Controles!$D$8,Controles!$E$8,IF(AC308=Controles!$D$9,Controles!$E$9," "))</f>
        <v xml:space="preserve"> </v>
      </c>
      <c r="AE308" s="68" t="str">
        <f t="shared" si="146"/>
        <v/>
      </c>
      <c r="AF308" s="169"/>
      <c r="AG308" s="169"/>
      <c r="AH308" s="169"/>
      <c r="AI308" s="100" t="str">
        <f>+IF(AA308=Controles!$D$5,Controles!$N$5,IF(AA308=Controles!$D$6,Controles!$N$6,IF(AA308=Controles!$D$7,Controles!$N$7," ")))</f>
        <v xml:space="preserve"> </v>
      </c>
      <c r="AJ308" s="141" t="str">
        <f>IFERROR(IF(AI308=Controles!$N$5,(($R$308-($R$308*AE308))),IF(AI308=Controles!$N$7,$R$308,""))," ")</f>
        <v/>
      </c>
      <c r="AK308" s="141" t="str">
        <f>IFERROR(IF(AI308=Controles!$N$7,(($S$308-($S$308*AE308))),IF(AI308=Controles!$N$5,$S$308,""))," ")</f>
        <v/>
      </c>
      <c r="AL308" s="181" t="str">
        <f>IFERROR(IF(AJ308="","",IF(AJ308&lt;=20,"20",IF(AJ308&lt;=40,"40",IF(AJ308&lt;=60,"60",IF(AJ308&lt;=80,"80","100"))))),"")</f>
        <v/>
      </c>
      <c r="AM308" s="181" t="str">
        <f>IFERROR(IF(AK308="","",IF(AK308&lt;=20,"20",IF(AK308&lt;=40,"40",IF(AK308&lt;=60,"60",IF(AK308&lt;=80,"80","100"))))),"")</f>
        <v/>
      </c>
      <c r="AN308" s="182" t="str">
        <f>IFERROR(VALUE((AL308&amp;""&amp;AM308))," ")</f>
        <v xml:space="preserve"> </v>
      </c>
      <c r="AO308" s="183" t="str">
        <f>IFERROR(VLOOKUP(AN308,'Matriz Calificación'!$C$54:$F$78,2,FALSE),"")</f>
        <v/>
      </c>
      <c r="AP308" s="184" t="str">
        <f>IFERROR(VLOOKUP(AO308,'Matriz Calificación'!$D$54:$I$78,4,FALSE)," ")</f>
        <v xml:space="preserve"> </v>
      </c>
      <c r="AQ308" s="245" t="str" cm="1">
        <f t="array" ref="AQ308">INDEX(AN308:AN316,COUNT(AN308:AN316))</f>
        <v xml:space="preserve"> </v>
      </c>
      <c r="AR308" s="245" t="str">
        <f>IFERROR(VLOOKUP(AQ308,'Matriz Calificación'!$C$54:$F$78,2,FALSE),"")</f>
        <v/>
      </c>
      <c r="AS308" s="263" t="str">
        <f>IFERROR(VLOOKUP(AR308,'Matriz Calificación'!$D$54:$I$78,4,FALSE)," ")</f>
        <v xml:space="preserve"> </v>
      </c>
      <c r="AT308" s="268" t="str">
        <f>IFERROR(VLOOKUP(AR308,'Matriz Calificación'!$D$54:$I$78,5,FALSE)," ")</f>
        <v xml:space="preserve"> </v>
      </c>
      <c r="AU308" s="69"/>
      <c r="AV308" s="170"/>
      <c r="AW308" s="170"/>
      <c r="AX308" s="170"/>
      <c r="AY308" s="69"/>
      <c r="AZ308" s="170"/>
      <c r="BA308" s="172"/>
      <c r="BB308" s="172"/>
      <c r="BC308" s="256"/>
      <c r="BD308" s="248"/>
      <c r="BE308" s="172"/>
      <c r="BF308" s="248"/>
    </row>
    <row r="309" spans="2:58" s="173" customFormat="1" ht="21" customHeight="1" x14ac:dyDescent="0.25">
      <c r="B309" s="250"/>
      <c r="C309" s="253"/>
      <c r="D309" s="255"/>
      <c r="E309" s="256"/>
      <c r="F309" s="258"/>
      <c r="G309" s="255"/>
      <c r="H309" s="248"/>
      <c r="I309" s="266"/>
      <c r="J309" s="259"/>
      <c r="K309" s="185"/>
      <c r="L309" s="260"/>
      <c r="M309" s="260"/>
      <c r="N309" s="260"/>
      <c r="O309" s="261"/>
      <c r="P309" s="263"/>
      <c r="Q309" s="260"/>
      <c r="R309" s="264"/>
      <c r="S309" s="264"/>
      <c r="T309" s="264"/>
      <c r="U309" s="269"/>
      <c r="V309" s="263"/>
      <c r="W309" s="152"/>
      <c r="X309" s="168"/>
      <c r="Y309" s="168"/>
      <c r="Z309" s="168"/>
      <c r="AA309" s="169"/>
      <c r="AB309" s="178" t="str">
        <f>IF(AA309=Controles!$D$5,Controles!$E$5,IF(AA309=Controles!$D$6,Controles!$E$6,IF(AA309=Controles!$D$7,Controles!$E$7," ")))</f>
        <v xml:space="preserve"> </v>
      </c>
      <c r="AC309" s="169"/>
      <c r="AD309" s="68" t="str">
        <f>IF(AC309=Controles!$D$8,Controles!$E$8,IF(AC309=Controles!$D$9,Controles!$E$9," "))</f>
        <v xml:space="preserve"> </v>
      </c>
      <c r="AE309" s="68" t="str">
        <f t="shared" si="146"/>
        <v/>
      </c>
      <c r="AF309" s="169"/>
      <c r="AG309" s="169"/>
      <c r="AH309" s="169"/>
      <c r="AI309" s="100" t="str">
        <f>+IF(AA309=Controles!$D$5,Controles!$N$5,IF(AA309=Controles!$D$6,Controles!$N$6,IF(AA309=Controles!$D$7,Controles!$N$7," ")))</f>
        <v xml:space="preserve"> </v>
      </c>
      <c r="AJ309" s="141" t="str">
        <f>IFERROR(IF(AND(AI308=Controles!$N$5,AI309=Controles!$N$5),(AJ308-(+AJ308*AE309)),IF(AI309=Controles!$N$5,(R308-(+R308*AE309)),IF(AI309=Controles!$N$7,AJ308,""))),"")</f>
        <v/>
      </c>
      <c r="AK309" s="141" t="str">
        <f>IFERROR(IF(AND(AI308=Controles!$N$7,AI309=Controles!$N$7),(AK308-(+AK308*AE309)),IF(AI309=Controles!$N$7,($S$308-(+$S$308*AE309)),IF(AI309=Controles!$N$5,AK308,""))),"")</f>
        <v/>
      </c>
      <c r="AL309" s="181" t="str">
        <f t="shared" ref="AL309:AL316" si="169">IFERROR(IF(AJ309="","",IF(AJ309&lt;=20,"20",IF(AJ309&lt;=40,"40",IF(AJ309&lt;=60,"60",IF(AJ309&lt;=80,"80","100"))))),"")</f>
        <v/>
      </c>
      <c r="AM309" s="181" t="str">
        <f t="shared" ref="AM309:AM316" si="170">IFERROR(IF(AK309="","",IF(AK309&lt;=20,"20",IF(AK309&lt;=40,"40",IF(AK309&lt;=60,"60",IF(AK309&lt;=80,"80","100"))))),"")</f>
        <v/>
      </c>
      <c r="AN309" s="182" t="str">
        <f t="shared" ref="AN309:AN316" si="171">IFERROR(VALUE((AL309&amp;""&amp;AM309))," ")</f>
        <v xml:space="preserve"> </v>
      </c>
      <c r="AO309" s="183" t="str">
        <f>IFERROR(VLOOKUP(AN309,'Matriz Calificación'!$C$54:$F$78,2,FALSE),"")</f>
        <v/>
      </c>
      <c r="AP309" s="184" t="str">
        <f>IFERROR(VLOOKUP(AO309,'Matriz Calificación'!$D$54:$I$78,4,FALSE)," ")</f>
        <v xml:space="preserve"> </v>
      </c>
      <c r="AQ309" s="246"/>
      <c r="AR309" s="246"/>
      <c r="AS309" s="263"/>
      <c r="AT309" s="268"/>
      <c r="AU309" s="69"/>
      <c r="AV309" s="170"/>
      <c r="AW309" s="170"/>
      <c r="AX309" s="170"/>
      <c r="AY309" s="69"/>
      <c r="AZ309" s="170"/>
      <c r="BA309" s="172"/>
      <c r="BB309" s="172"/>
      <c r="BC309" s="256"/>
      <c r="BD309" s="248"/>
      <c r="BE309" s="172"/>
      <c r="BF309" s="248"/>
    </row>
    <row r="310" spans="2:58" s="173" customFormat="1" ht="21" customHeight="1" x14ac:dyDescent="0.25">
      <c r="B310" s="250"/>
      <c r="C310" s="253"/>
      <c r="D310" s="255"/>
      <c r="E310" s="256"/>
      <c r="F310" s="258"/>
      <c r="G310" s="255"/>
      <c r="H310" s="248"/>
      <c r="I310" s="266"/>
      <c r="J310" s="259"/>
      <c r="K310" s="185"/>
      <c r="L310" s="260"/>
      <c r="M310" s="260"/>
      <c r="N310" s="260"/>
      <c r="O310" s="261"/>
      <c r="P310" s="263"/>
      <c r="Q310" s="260"/>
      <c r="R310" s="264"/>
      <c r="S310" s="264"/>
      <c r="T310" s="264"/>
      <c r="U310" s="269"/>
      <c r="V310" s="263"/>
      <c r="W310" s="152"/>
      <c r="X310" s="168"/>
      <c r="Y310" s="168"/>
      <c r="Z310" s="168"/>
      <c r="AA310" s="169"/>
      <c r="AB310" s="178" t="str">
        <f>IF(AA310=Controles!$D$5,Controles!$E$5,IF(AA310=Controles!$D$6,Controles!$E$6,IF(AA310=Controles!$D$7,Controles!$E$7," ")))</f>
        <v xml:space="preserve"> </v>
      </c>
      <c r="AC310" s="169"/>
      <c r="AD310" s="68" t="str">
        <f>IF(AC310=Controles!$D$8,Controles!$E$8,IF(AC310=Controles!$D$9,Controles!$E$9," "))</f>
        <v xml:space="preserve"> </v>
      </c>
      <c r="AE310" s="68" t="str">
        <f t="shared" si="146"/>
        <v/>
      </c>
      <c r="AF310" s="169"/>
      <c r="AG310" s="169"/>
      <c r="AH310" s="169"/>
      <c r="AI310" s="100" t="str">
        <f>+IF(AA310=Controles!$D$5,Controles!$N$5,IF(AA310=Controles!$D$6,Controles!$N$6,IF(AA310=Controles!$D$7,Controles!$N$7," ")))</f>
        <v xml:space="preserve"> </v>
      </c>
      <c r="AJ310" s="141" t="str">
        <f>IFERROR(IF(AND(AI309=Controles!$N$5,AI310=Controles!$N$5),(AJ309-(+AJ309*AE310)),IF(AND(AI309=Controles!$N$7,AI310=Controles!$N$5),(AJ308-(+AJ308*AE310)),IF(AI310=Controles!$N$7,AJ309,""))),"")</f>
        <v/>
      </c>
      <c r="AK310" s="141" t="str">
        <f>IFERROR(IF(AND(AI309=Controles!$N$7,AI310=Controles!$N$7),(AK309-(+AK309*AE310)),IF(AND(AI309=Controles!$N$5,AI310=Controles!$N$7),(AK308-(+AK308*AE310)),IF(AI310=Controles!$N$5,AK309,""))),"")</f>
        <v/>
      </c>
      <c r="AL310" s="181" t="str">
        <f t="shared" si="169"/>
        <v/>
      </c>
      <c r="AM310" s="181" t="str">
        <f t="shared" si="170"/>
        <v/>
      </c>
      <c r="AN310" s="182" t="str">
        <f t="shared" si="171"/>
        <v xml:space="preserve"> </v>
      </c>
      <c r="AO310" s="183" t="str">
        <f>IFERROR(VLOOKUP(AN310,'Matriz Calificación'!$C$54:$F$78,2,FALSE),"")</f>
        <v/>
      </c>
      <c r="AP310" s="184" t="str">
        <f>IFERROR(VLOOKUP(AO310,'Matriz Calificación'!$D$54:$I$78,4,FALSE)," ")</f>
        <v xml:space="preserve"> </v>
      </c>
      <c r="AQ310" s="246"/>
      <c r="AR310" s="246"/>
      <c r="AS310" s="263"/>
      <c r="AT310" s="268"/>
      <c r="AU310" s="69"/>
      <c r="AV310" s="170"/>
      <c r="AW310" s="170"/>
      <c r="AX310" s="170"/>
      <c r="AY310" s="69"/>
      <c r="AZ310" s="170"/>
      <c r="BA310" s="172"/>
      <c r="BB310" s="172"/>
      <c r="BC310" s="256"/>
      <c r="BD310" s="248"/>
      <c r="BE310" s="172"/>
      <c r="BF310" s="248"/>
    </row>
    <row r="311" spans="2:58" s="173" customFormat="1" ht="21" customHeight="1" x14ac:dyDescent="0.25">
      <c r="B311" s="250"/>
      <c r="C311" s="253"/>
      <c r="D311" s="255"/>
      <c r="E311" s="256"/>
      <c r="F311" s="258"/>
      <c r="G311" s="255"/>
      <c r="H311" s="248"/>
      <c r="I311" s="266"/>
      <c r="J311" s="259"/>
      <c r="K311" s="185"/>
      <c r="L311" s="260"/>
      <c r="M311" s="260"/>
      <c r="N311" s="260"/>
      <c r="O311" s="261"/>
      <c r="P311" s="263"/>
      <c r="Q311" s="260"/>
      <c r="R311" s="264"/>
      <c r="S311" s="264"/>
      <c r="T311" s="264"/>
      <c r="U311" s="269"/>
      <c r="V311" s="263"/>
      <c r="W311" s="152"/>
      <c r="X311" s="168"/>
      <c r="Y311" s="168"/>
      <c r="Z311" s="168"/>
      <c r="AA311" s="169"/>
      <c r="AB311" s="178" t="str">
        <f>IF(AA311=Controles!$D$5,Controles!$E$5,IF(AA311=Controles!$D$6,Controles!$E$6,IF(AA311=Controles!$D$7,Controles!$E$7," ")))</f>
        <v xml:space="preserve"> </v>
      </c>
      <c r="AC311" s="169"/>
      <c r="AD311" s="68" t="str">
        <f>IF(AC311=Controles!$D$8,Controles!$E$8,IF(AC311=Controles!$D$9,Controles!$E$9," "))</f>
        <v xml:space="preserve"> </v>
      </c>
      <c r="AE311" s="68" t="str">
        <f t="shared" si="146"/>
        <v/>
      </c>
      <c r="AF311" s="169"/>
      <c r="AG311" s="169"/>
      <c r="AH311" s="169"/>
      <c r="AI311" s="100" t="str">
        <f>+IF(AA311=Controles!$D$5,Controles!$N$5,IF(AA311=Controles!$D$6,Controles!$N$6,IF(AA311=Controles!$D$7,Controles!$N$7," ")))</f>
        <v xml:space="preserve"> </v>
      </c>
      <c r="AJ311" s="141" t="str">
        <f>IFERROR(IF(AND(AI310=Controles!$N$5,AI311=Controles!$N$5),(AJ310-(+AJ310*AE311)),IF(AND(AI310=Controles!$N$7,AI311=Controles!$N$5),(AJ309-(+AJ309*AE311)),IF(AI311=Controles!$N$7,AJ310,""))),"")</f>
        <v/>
      </c>
      <c r="AK311" s="141" t="str">
        <f>IFERROR(IF(AND(AI310=Controles!$N$7,AI311=Controles!$N$7),(AK310-(+AK310*AE311)),IF(AND(AI310=Controles!$N$5,AI311=Controles!$N$7),(AK309-(+AK309*AE311)),IF(AI311=Controles!$N$5,AK310,""))),"")</f>
        <v/>
      </c>
      <c r="AL311" s="181" t="str">
        <f t="shared" si="169"/>
        <v/>
      </c>
      <c r="AM311" s="181" t="str">
        <f t="shared" si="170"/>
        <v/>
      </c>
      <c r="AN311" s="182" t="str">
        <f t="shared" si="171"/>
        <v xml:space="preserve"> </v>
      </c>
      <c r="AO311" s="183" t="str">
        <f>IFERROR(VLOOKUP(AN311,'Matriz Calificación'!$C$54:$F$78,2,FALSE),"")</f>
        <v/>
      </c>
      <c r="AP311" s="184" t="str">
        <f>IFERROR(VLOOKUP(AO311,'Matriz Calificación'!$D$54:$I$78,4,FALSE)," ")</f>
        <v xml:space="preserve"> </v>
      </c>
      <c r="AQ311" s="246"/>
      <c r="AR311" s="246"/>
      <c r="AS311" s="263"/>
      <c r="AT311" s="268"/>
      <c r="AU311" s="69"/>
      <c r="AV311" s="170"/>
      <c r="AW311" s="170"/>
      <c r="AX311" s="170"/>
      <c r="AY311" s="69"/>
      <c r="AZ311" s="170"/>
      <c r="BA311" s="172"/>
      <c r="BB311" s="172"/>
      <c r="BC311" s="256"/>
      <c r="BD311" s="248"/>
      <c r="BE311" s="172"/>
      <c r="BF311" s="248"/>
    </row>
    <row r="312" spans="2:58" s="173" customFormat="1" ht="21" customHeight="1" x14ac:dyDescent="0.25">
      <c r="B312" s="250"/>
      <c r="C312" s="253"/>
      <c r="D312" s="255"/>
      <c r="E312" s="256"/>
      <c r="F312" s="258"/>
      <c r="G312" s="255"/>
      <c r="H312" s="248"/>
      <c r="I312" s="266"/>
      <c r="J312" s="259"/>
      <c r="K312" s="185"/>
      <c r="L312" s="260"/>
      <c r="M312" s="260"/>
      <c r="N312" s="260"/>
      <c r="O312" s="261"/>
      <c r="P312" s="263"/>
      <c r="Q312" s="260"/>
      <c r="R312" s="264"/>
      <c r="S312" s="264"/>
      <c r="T312" s="264"/>
      <c r="U312" s="269"/>
      <c r="V312" s="263"/>
      <c r="W312" s="152"/>
      <c r="X312" s="168"/>
      <c r="Y312" s="168"/>
      <c r="Z312" s="168"/>
      <c r="AA312" s="169"/>
      <c r="AB312" s="178" t="str">
        <f>IF(AA312=Controles!$D$5,Controles!$E$5,IF(AA312=Controles!$D$6,Controles!$E$6,IF(AA312=Controles!$D$7,Controles!$E$7," ")))</f>
        <v xml:space="preserve"> </v>
      </c>
      <c r="AC312" s="169"/>
      <c r="AD312" s="68" t="str">
        <f>IF(AC312=Controles!$D$8,Controles!$E$8,IF(AC312=Controles!$D$9,Controles!$E$9," "))</f>
        <v xml:space="preserve"> </v>
      </c>
      <c r="AE312" s="68" t="str">
        <f t="shared" si="146"/>
        <v/>
      </c>
      <c r="AF312" s="169"/>
      <c r="AG312" s="169"/>
      <c r="AH312" s="169"/>
      <c r="AI312" s="100" t="str">
        <f>+IF(AA312=Controles!$D$5,Controles!$N$5,IF(AA312=Controles!$D$6,Controles!$N$6,IF(AA312=Controles!$D$7,Controles!$N$7," ")))</f>
        <v xml:space="preserve"> </v>
      </c>
      <c r="AJ312" s="141" t="str">
        <f>IFERROR(IF(AND(AI311=Controles!$N$5,AI312=Controles!$N$5),(AJ311-(+AJ311*AE312)),IF(AND(AI311=Controles!$N$7,AI312=Controles!$N$5),(AJ310-(+AJ310*AE312)),IF(AI312=Controles!$N$7,AJ311,""))),"")</f>
        <v/>
      </c>
      <c r="AK312" s="141" t="str">
        <f>IFERROR(IF(AND(AI311=Controles!$N$7,AI312=Controles!$N$7),(AK311-(+AK311*AE312)),IF(AND(AI311=Controles!$N$5,AI312=Controles!$N$7),(AK310-(+AK310*AE312)),IF(AI312=Controles!$N$5,AK311,""))),"")</f>
        <v/>
      </c>
      <c r="AL312" s="181" t="str">
        <f t="shared" si="169"/>
        <v/>
      </c>
      <c r="AM312" s="181" t="str">
        <f t="shared" si="170"/>
        <v/>
      </c>
      <c r="AN312" s="182" t="str">
        <f t="shared" si="171"/>
        <v xml:space="preserve"> </v>
      </c>
      <c r="AO312" s="183" t="str">
        <f>IFERROR(VLOOKUP(AN312,'Matriz Calificación'!$C$54:$F$78,2,FALSE),"")</f>
        <v/>
      </c>
      <c r="AP312" s="184" t="str">
        <f>IFERROR(VLOOKUP(AO312,'Matriz Calificación'!$D$54:$I$78,4,FALSE)," ")</f>
        <v xml:space="preserve"> </v>
      </c>
      <c r="AQ312" s="246"/>
      <c r="AR312" s="246"/>
      <c r="AS312" s="263"/>
      <c r="AT312" s="268"/>
      <c r="AU312" s="69"/>
      <c r="AV312" s="170"/>
      <c r="AW312" s="170"/>
      <c r="AX312" s="170"/>
      <c r="AY312" s="69"/>
      <c r="AZ312" s="170"/>
      <c r="BA312" s="172"/>
      <c r="BB312" s="172"/>
      <c r="BC312" s="256"/>
      <c r="BD312" s="248"/>
      <c r="BE312" s="172"/>
      <c r="BF312" s="248"/>
    </row>
    <row r="313" spans="2:58" s="173" customFormat="1" ht="21" customHeight="1" x14ac:dyDescent="0.25">
      <c r="B313" s="250"/>
      <c r="C313" s="253"/>
      <c r="D313" s="255"/>
      <c r="E313" s="256"/>
      <c r="F313" s="258"/>
      <c r="G313" s="255"/>
      <c r="H313" s="248"/>
      <c r="I313" s="266"/>
      <c r="J313" s="259"/>
      <c r="K313" s="185"/>
      <c r="L313" s="260"/>
      <c r="M313" s="260"/>
      <c r="N313" s="260"/>
      <c r="O313" s="261"/>
      <c r="P313" s="263"/>
      <c r="Q313" s="260"/>
      <c r="R313" s="264"/>
      <c r="S313" s="264"/>
      <c r="T313" s="264"/>
      <c r="U313" s="269"/>
      <c r="V313" s="263"/>
      <c r="W313" s="152"/>
      <c r="X313" s="168"/>
      <c r="Y313" s="168"/>
      <c r="Z313" s="168"/>
      <c r="AA313" s="169"/>
      <c r="AB313" s="178" t="str">
        <f>IF(AA313=Controles!$D$5,Controles!$E$5,IF(AA313=Controles!$D$6,Controles!$E$6,IF(AA313=Controles!$D$7,Controles!$E$7," ")))</f>
        <v xml:space="preserve"> </v>
      </c>
      <c r="AC313" s="169"/>
      <c r="AD313" s="68" t="str">
        <f>IF(AC313=Controles!$D$8,Controles!$E$8,IF(AC313=Controles!$D$9,Controles!$E$9," "))</f>
        <v xml:space="preserve"> </v>
      </c>
      <c r="AE313" s="68" t="str">
        <f t="shared" si="146"/>
        <v/>
      </c>
      <c r="AF313" s="169"/>
      <c r="AG313" s="169"/>
      <c r="AH313" s="169"/>
      <c r="AI313" s="100" t="str">
        <f>+IF(AA313=Controles!$D$5,Controles!$N$5,IF(AA313=Controles!$D$6,Controles!$N$6,IF(AA313=Controles!$D$7,Controles!$N$7," ")))</f>
        <v xml:space="preserve"> </v>
      </c>
      <c r="AJ313" s="141" t="str">
        <f>IFERROR(IF(AND(AI312=Controles!$N$5,AI313=Controles!$N$5),(AJ312-(+AJ312*AE313)),IF(AND(AI312=Controles!$N$7,AI313=Controles!$N$5),(AJ311-(+AJ311*AE313)),IF(AI313=Controles!$N$7,AJ312,""))),"")</f>
        <v/>
      </c>
      <c r="AK313" s="141" t="str">
        <f>IFERROR(IF(AND(AI312=Controles!$N$7,AI313=Controles!$N$7),(AK312-(+AK312*AE313)),IF(AND(AI312=Controles!$N$5,AI313=Controles!$N$7),(AK311-(+AK311*AE313)),IF(AI313=Controles!$N$5,AK312,""))),"")</f>
        <v/>
      </c>
      <c r="AL313" s="181" t="str">
        <f t="shared" si="169"/>
        <v/>
      </c>
      <c r="AM313" s="181" t="str">
        <f t="shared" si="170"/>
        <v/>
      </c>
      <c r="AN313" s="182" t="str">
        <f t="shared" si="171"/>
        <v xml:space="preserve"> </v>
      </c>
      <c r="AO313" s="183" t="str">
        <f>IFERROR(VLOOKUP(AN313,'Matriz Calificación'!$C$54:$F$78,2,FALSE),"")</f>
        <v/>
      </c>
      <c r="AP313" s="184" t="str">
        <f>IFERROR(VLOOKUP(AO313,'Matriz Calificación'!$D$54:$I$78,4,FALSE)," ")</f>
        <v xml:space="preserve"> </v>
      </c>
      <c r="AQ313" s="246"/>
      <c r="AR313" s="246"/>
      <c r="AS313" s="263"/>
      <c r="AT313" s="268"/>
      <c r="AU313" s="69"/>
      <c r="AV313" s="170"/>
      <c r="AW313" s="170"/>
      <c r="AX313" s="170"/>
      <c r="AY313" s="69"/>
      <c r="AZ313" s="170"/>
      <c r="BA313" s="172"/>
      <c r="BB313" s="172"/>
      <c r="BC313" s="256"/>
      <c r="BD313" s="248"/>
      <c r="BE313" s="172"/>
      <c r="BF313" s="248"/>
    </row>
    <row r="314" spans="2:58" s="173" customFormat="1" ht="21" customHeight="1" x14ac:dyDescent="0.25">
      <c r="B314" s="250"/>
      <c r="C314" s="253"/>
      <c r="D314" s="255"/>
      <c r="E314" s="256"/>
      <c r="F314" s="258"/>
      <c r="G314" s="255"/>
      <c r="H314" s="248"/>
      <c r="I314" s="266"/>
      <c r="J314" s="259"/>
      <c r="K314" s="185"/>
      <c r="L314" s="260"/>
      <c r="M314" s="260"/>
      <c r="N314" s="260"/>
      <c r="O314" s="261"/>
      <c r="P314" s="263"/>
      <c r="Q314" s="260"/>
      <c r="R314" s="264"/>
      <c r="S314" s="264"/>
      <c r="T314" s="264"/>
      <c r="U314" s="269"/>
      <c r="V314" s="263"/>
      <c r="W314" s="152"/>
      <c r="X314" s="168"/>
      <c r="Y314" s="168"/>
      <c r="Z314" s="168"/>
      <c r="AA314" s="169"/>
      <c r="AB314" s="178" t="str">
        <f>IF(AA314=Controles!$D$5,Controles!$E$5,IF(AA314=Controles!$D$6,Controles!$E$6,IF(AA314=Controles!$D$7,Controles!$E$7," ")))</f>
        <v xml:space="preserve"> </v>
      </c>
      <c r="AC314" s="169"/>
      <c r="AD314" s="68" t="str">
        <f>IF(AC314=Controles!$D$8,Controles!$E$8,IF(AC314=Controles!$D$9,Controles!$E$9," "))</f>
        <v xml:space="preserve"> </v>
      </c>
      <c r="AE314" s="68" t="str">
        <f t="shared" si="146"/>
        <v/>
      </c>
      <c r="AF314" s="169"/>
      <c r="AG314" s="169"/>
      <c r="AH314" s="169"/>
      <c r="AI314" s="100" t="str">
        <f>+IF(AA314=Controles!$D$5,Controles!$N$5,IF(AA314=Controles!$D$6,Controles!$N$6,IF(AA314=Controles!$D$7,Controles!$N$7," ")))</f>
        <v xml:space="preserve"> </v>
      </c>
      <c r="AJ314" s="141" t="str">
        <f>IFERROR(IF(AND(AI313=Controles!$N$5,AI314=Controles!$N$5),(AJ313-(+AJ313*AE314)),IF(AND(AI313=Controles!$N$7,AI314=Controles!$N$5),(AJ312-(+AJ312*AE314)),IF(AI314=Controles!$N$7,AJ313,""))),"")</f>
        <v/>
      </c>
      <c r="AK314" s="141" t="str">
        <f>IFERROR(IF(AND(AI313=Controles!$N$7,AI314=Controles!$N$7),(AK313-(+AK313*AE314)),IF(AND(AI313=Controles!$N$5,AI314=Controles!$N$7),(AK312-(+AK312*AE314)),IF(AI314=Controles!$N$5,AK313,""))),"")</f>
        <v/>
      </c>
      <c r="AL314" s="181" t="str">
        <f t="shared" si="169"/>
        <v/>
      </c>
      <c r="AM314" s="181" t="str">
        <f t="shared" si="170"/>
        <v/>
      </c>
      <c r="AN314" s="182" t="str">
        <f t="shared" si="171"/>
        <v xml:space="preserve"> </v>
      </c>
      <c r="AO314" s="183" t="str">
        <f>IFERROR(VLOOKUP(AN314,'Matriz Calificación'!$C$54:$F$78,2,FALSE),"")</f>
        <v/>
      </c>
      <c r="AP314" s="184" t="str">
        <f>IFERROR(VLOOKUP(AO314,'Matriz Calificación'!$D$54:$I$78,4,FALSE)," ")</f>
        <v xml:space="preserve"> </v>
      </c>
      <c r="AQ314" s="246"/>
      <c r="AR314" s="246"/>
      <c r="AS314" s="263"/>
      <c r="AT314" s="268"/>
      <c r="AU314" s="69"/>
      <c r="AV314" s="168"/>
      <c r="AW314" s="171"/>
      <c r="AX314" s="171"/>
      <c r="AY314" s="69"/>
      <c r="AZ314" s="170"/>
      <c r="BA314" s="172"/>
      <c r="BB314" s="172"/>
      <c r="BC314" s="256"/>
      <c r="BD314" s="248"/>
      <c r="BE314" s="172"/>
      <c r="BF314" s="248"/>
    </row>
    <row r="315" spans="2:58" s="173" customFormat="1" ht="21" customHeight="1" x14ac:dyDescent="0.25">
      <c r="B315" s="250"/>
      <c r="C315" s="253"/>
      <c r="D315" s="255"/>
      <c r="E315" s="256"/>
      <c r="F315" s="258"/>
      <c r="G315" s="255"/>
      <c r="H315" s="248"/>
      <c r="I315" s="266"/>
      <c r="J315" s="259"/>
      <c r="K315" s="185"/>
      <c r="L315" s="260"/>
      <c r="M315" s="260"/>
      <c r="N315" s="260"/>
      <c r="O315" s="261"/>
      <c r="P315" s="263"/>
      <c r="Q315" s="260"/>
      <c r="R315" s="264"/>
      <c r="S315" s="264"/>
      <c r="T315" s="264"/>
      <c r="U315" s="269"/>
      <c r="V315" s="263"/>
      <c r="W315" s="152"/>
      <c r="X315" s="168"/>
      <c r="Y315" s="168"/>
      <c r="Z315" s="168"/>
      <c r="AA315" s="169"/>
      <c r="AB315" s="178" t="str">
        <f>IF(AA315=Controles!$D$5,Controles!$E$5,IF(AA315=Controles!$D$6,Controles!$E$6,IF(AA315=Controles!$D$7,Controles!$E$7," ")))</f>
        <v xml:space="preserve"> </v>
      </c>
      <c r="AC315" s="169"/>
      <c r="AD315" s="68" t="str">
        <f>IF(AC315=Controles!$D$8,Controles!$E$8,IF(AC315=Controles!$D$9,Controles!$E$9," "))</f>
        <v xml:space="preserve"> </v>
      </c>
      <c r="AE315" s="68" t="str">
        <f t="shared" si="146"/>
        <v/>
      </c>
      <c r="AF315" s="169"/>
      <c r="AG315" s="169"/>
      <c r="AH315" s="169"/>
      <c r="AI315" s="100" t="str">
        <f>+IF(AA315=Controles!$D$5,Controles!$N$5,IF(AA315=Controles!$D$6,Controles!$N$6,IF(AA315=Controles!$D$7,Controles!$N$7," ")))</f>
        <v xml:space="preserve"> </v>
      </c>
      <c r="AJ315" s="141" t="str">
        <f>IFERROR(IF(AND(AI314=Controles!$N$5,AI315=Controles!$N$5),(AJ314-(+AJ314*AE315)),IF(AND(AI314=Controles!$N$7,AI315=Controles!$N$5),(AJ313-(+AJ313*AE315)),IF(AI315=Controles!$N$7,AJ314,""))),"")</f>
        <v/>
      </c>
      <c r="AK315" s="141" t="str">
        <f>IFERROR(IF(AND(AI314=Controles!$N$7,AI315=Controles!$N$7),(AK314-(+AK314*AE315)),IF(AND(AI314=Controles!$N$5,AI315=Controles!$N$7),(AK313-(+AK313*AE315)),IF(AI315=Controles!$N$5,AK314,""))),"")</f>
        <v/>
      </c>
      <c r="AL315" s="181" t="str">
        <f t="shared" si="169"/>
        <v/>
      </c>
      <c r="AM315" s="181" t="str">
        <f t="shared" si="170"/>
        <v/>
      </c>
      <c r="AN315" s="182" t="str">
        <f t="shared" si="171"/>
        <v xml:space="preserve"> </v>
      </c>
      <c r="AO315" s="183" t="str">
        <f>IFERROR(VLOOKUP(AN315,'Matriz Calificación'!$C$54:$F$78,2,FALSE),"")</f>
        <v/>
      </c>
      <c r="AP315" s="184" t="str">
        <f>IFERROR(VLOOKUP(AO315,'Matriz Calificación'!$D$54:$I$78,4,FALSE)," ")</f>
        <v xml:space="preserve"> </v>
      </c>
      <c r="AQ315" s="246"/>
      <c r="AR315" s="246"/>
      <c r="AS315" s="263"/>
      <c r="AT315" s="268"/>
      <c r="AU315" s="69"/>
      <c r="AV315" s="168"/>
      <c r="AW315" s="171"/>
      <c r="AX315" s="171"/>
      <c r="AY315" s="69"/>
      <c r="AZ315" s="170"/>
      <c r="BA315" s="172"/>
      <c r="BB315" s="172"/>
      <c r="BC315" s="256"/>
      <c r="BD315" s="248"/>
      <c r="BE315" s="172"/>
      <c r="BF315" s="248"/>
    </row>
    <row r="316" spans="2:58" s="173" customFormat="1" ht="21" customHeight="1" x14ac:dyDescent="0.25">
      <c r="B316" s="251"/>
      <c r="C316" s="254"/>
      <c r="D316" s="255"/>
      <c r="E316" s="256"/>
      <c r="F316" s="258"/>
      <c r="G316" s="255"/>
      <c r="H316" s="248"/>
      <c r="I316" s="267"/>
      <c r="J316" s="259"/>
      <c r="K316" s="185"/>
      <c r="L316" s="260"/>
      <c r="M316" s="260"/>
      <c r="N316" s="260"/>
      <c r="O316" s="262"/>
      <c r="P316" s="263"/>
      <c r="Q316" s="260"/>
      <c r="R316" s="264"/>
      <c r="S316" s="264"/>
      <c r="T316" s="264"/>
      <c r="U316" s="269"/>
      <c r="V316" s="263"/>
      <c r="W316" s="152"/>
      <c r="X316" s="168"/>
      <c r="Y316" s="168"/>
      <c r="Z316" s="168"/>
      <c r="AA316" s="169"/>
      <c r="AB316" s="178" t="str">
        <f>IF(AA316=Controles!$D$5,Controles!$E$5,IF(AA316=Controles!$D$6,Controles!$E$6,IF(AA316=Controles!$D$7,Controles!$E$7," ")))</f>
        <v xml:space="preserve"> </v>
      </c>
      <c r="AC316" s="169"/>
      <c r="AD316" s="68" t="str">
        <f>IF(AC316=Controles!$D$8,Controles!$E$8,IF(AC316=Controles!$D$9,Controles!$E$9," "))</f>
        <v xml:space="preserve"> </v>
      </c>
      <c r="AE316" s="68" t="str">
        <f t="shared" si="146"/>
        <v/>
      </c>
      <c r="AF316" s="169"/>
      <c r="AG316" s="169"/>
      <c r="AH316" s="169"/>
      <c r="AI316" s="100" t="str">
        <f>+IF(AA316=Controles!$D$5,Controles!$N$5,IF(AA316=Controles!$D$6,Controles!$N$6,IF(AA316=Controles!$D$7,Controles!$N$7," ")))</f>
        <v xml:space="preserve"> </v>
      </c>
      <c r="AJ316" s="141" t="str">
        <f>IFERROR(IF(AND(AI315=Controles!$N$5,AI316=Controles!$N$5),(AJ315-(+AJ315*AE316)),IF(AND(AI315=Controles!$N$7,AI316=Controles!$N$5),(AJ314-(+AJ314*AE316)),IF(AI316=Controles!$N$7,AJ315,""))),"")</f>
        <v/>
      </c>
      <c r="AK316" s="141" t="str">
        <f>IFERROR(IF(AND(AI315=Controles!$N$7,AI316=Controles!$N$7),(AK315-(+AK315*AE316)),IF(AND(AI315=Controles!$N$5,AI316=Controles!$N$7),(AK314-(+AK314*AE316)),IF(AI316=Controles!$N$5,AK315,""))),"")</f>
        <v/>
      </c>
      <c r="AL316" s="181" t="str">
        <f t="shared" si="169"/>
        <v/>
      </c>
      <c r="AM316" s="181" t="str">
        <f t="shared" si="170"/>
        <v/>
      </c>
      <c r="AN316" s="182" t="str">
        <f t="shared" si="171"/>
        <v xml:space="preserve"> </v>
      </c>
      <c r="AO316" s="183" t="str">
        <f>IFERROR(VLOOKUP(AN316,'Matriz Calificación'!$C$54:$F$78,2,FALSE),"")</f>
        <v/>
      </c>
      <c r="AP316" s="184" t="str">
        <f>IFERROR(VLOOKUP(AO316,'Matriz Calificación'!$D$54:$I$78,4,FALSE)," ")</f>
        <v xml:space="preserve"> </v>
      </c>
      <c r="AQ316" s="247"/>
      <c r="AR316" s="247"/>
      <c r="AS316" s="263"/>
      <c r="AT316" s="268"/>
      <c r="AU316" s="69"/>
      <c r="AV316" s="168"/>
      <c r="AW316" s="70"/>
      <c r="AX316" s="70"/>
      <c r="AY316" s="69"/>
      <c r="AZ316" s="170"/>
      <c r="BA316" s="172"/>
      <c r="BB316" s="172"/>
      <c r="BC316" s="256"/>
      <c r="BD316" s="248"/>
      <c r="BE316" s="172"/>
      <c r="BF316" s="248"/>
    </row>
    <row r="317" spans="2:58" s="173" customFormat="1" ht="21" customHeight="1" x14ac:dyDescent="0.25">
      <c r="B317" s="249"/>
      <c r="C317" s="252" t="str">
        <f>+IFERROR(VLOOKUP(B317,INF!$A$2:$B$90,2,FALSE)," ")</f>
        <v xml:space="preserve"> </v>
      </c>
      <c r="D317" s="255"/>
      <c r="E317" s="256"/>
      <c r="F317" s="257"/>
      <c r="G317" s="255"/>
      <c r="H317" s="248"/>
      <c r="I317" s="265"/>
      <c r="J317" s="259" t="str">
        <f t="shared" ref="J317" si="172">IF(G317&lt;&gt;"",CONCATENATE("Posibilidad de ",G317," por"," ",H317," debido a"," ",I317),"")</f>
        <v/>
      </c>
      <c r="K317" s="185"/>
      <c r="L317" s="260"/>
      <c r="M317" s="260"/>
      <c r="N317" s="260"/>
      <c r="O317" s="261"/>
      <c r="P317" s="263" t="str">
        <f>IF(O317="","",IF(O317&lt;=2,Probabilidad!$B$8,IF(O317&lt;=11.999,Probabilidad!$B$7,IF(O317&lt;=48,Probabilidad!$B$6,IF(O317&lt;=239.999,Probabilidad!$B$5,IF(O317&gt;=240,Probabilidad!$B$4,""))))))</f>
        <v/>
      </c>
      <c r="Q317" s="260"/>
      <c r="R317" s="264" t="str">
        <f>IFERROR(VLOOKUP(P317,Probabilidad!$B$4:$C$8,2,FALSE),"")</f>
        <v/>
      </c>
      <c r="S317" s="264" t="str">
        <f>IFERROR(VLOOKUP(Q317,Impacto!$B$4:$C$16,2,FALSE),"")</f>
        <v/>
      </c>
      <c r="T317" s="264" t="str">
        <f t="shared" ref="T317" si="173">IFERROR(VALUE((R317&amp;""&amp;S317))," ")</f>
        <v xml:space="preserve"> </v>
      </c>
      <c r="U317" s="269" t="str">
        <f>IFERROR(VLOOKUP(T317,'Matriz Calificación'!$C$54:$D$78,2,FALSE)," ")</f>
        <v xml:space="preserve"> </v>
      </c>
      <c r="V317" s="263" t="str">
        <f>IFERROR(VLOOKUP(T317,'Matriz Calificación'!$C$54:$F$78,3,FALSE)," ")</f>
        <v xml:space="preserve"> </v>
      </c>
      <c r="W317" s="152"/>
      <c r="X317" s="168"/>
      <c r="Y317" s="168"/>
      <c r="Z317" s="168"/>
      <c r="AA317" s="169"/>
      <c r="AB317" s="178" t="str">
        <f>IF(AA317=Controles!$D$5,Controles!$E$5,IF(AA317=Controles!$D$6,Controles!$E$6,IF(AA317=Controles!$D$7,Controles!$E$7," ")))</f>
        <v xml:space="preserve"> </v>
      </c>
      <c r="AC317" s="169"/>
      <c r="AD317" s="68" t="str">
        <f>IF(AC317=Controles!$D$8,Controles!$E$8,IF(AC317=Controles!$D$9,Controles!$E$9," "))</f>
        <v xml:space="preserve"> </v>
      </c>
      <c r="AE317" s="68" t="str">
        <f t="shared" si="146"/>
        <v/>
      </c>
      <c r="AF317" s="169"/>
      <c r="AG317" s="169"/>
      <c r="AH317" s="169"/>
      <c r="AI317" s="100" t="str">
        <f>+IF(AA317=Controles!$D$5,Controles!$N$5,IF(AA317=Controles!$D$6,Controles!$N$6,IF(AA317=Controles!$D$7,Controles!$N$7," ")))</f>
        <v xml:space="preserve"> </v>
      </c>
      <c r="AJ317" s="141" t="str">
        <f>IFERROR(IF(AI317=Controles!$N$5,(($R$317-($R$317*AE317))),IF(AI317=Controles!$N$7,$R$317,""))," ")</f>
        <v/>
      </c>
      <c r="AK317" s="141" t="str">
        <f>IFERROR(IF(AI317=Controles!$N$7,(($S$317-($S$317*AE317))),IF(AI317=Controles!$N$5,$S$317,""))," ")</f>
        <v/>
      </c>
      <c r="AL317" s="181" t="str">
        <f>IFERROR(IF(AJ317="","",IF(AJ317&lt;=20,"20",IF(AJ317&lt;=40,"40",IF(AJ317&lt;=60,"60",IF(AJ317&lt;=80,"80","100"))))),"")</f>
        <v/>
      </c>
      <c r="AM317" s="181" t="str">
        <f>IFERROR(IF(AK317="","",IF(AK317&lt;=20,"20",IF(AK317&lt;=40,"40",IF(AK317&lt;=60,"60",IF(AK317&lt;=80,"80","100"))))),"")</f>
        <v/>
      </c>
      <c r="AN317" s="182" t="str">
        <f>IFERROR(VALUE((AL317&amp;""&amp;AM317))," ")</f>
        <v xml:space="preserve"> </v>
      </c>
      <c r="AO317" s="183" t="str">
        <f>IFERROR(VLOOKUP(AN317,'Matriz Calificación'!$C$54:$F$78,2,FALSE),"")</f>
        <v/>
      </c>
      <c r="AP317" s="184" t="str">
        <f>IFERROR(VLOOKUP(AO317,'Matriz Calificación'!$D$54:$I$78,4,FALSE)," ")</f>
        <v xml:space="preserve"> </v>
      </c>
      <c r="AQ317" s="245" t="str" cm="1">
        <f t="array" ref="AQ317">INDEX(AN317:AN325,COUNT(AN317:AN325))</f>
        <v xml:space="preserve"> </v>
      </c>
      <c r="AR317" s="245" t="str">
        <f>IFERROR(VLOOKUP(AQ317,'Matriz Calificación'!$C$54:$F$78,2,FALSE),"")</f>
        <v/>
      </c>
      <c r="AS317" s="263" t="str">
        <f>IFERROR(VLOOKUP(AR317,'Matriz Calificación'!$D$54:$I$78,4,FALSE)," ")</f>
        <v xml:space="preserve"> </v>
      </c>
      <c r="AT317" s="268" t="str">
        <f>IFERROR(VLOOKUP(AR317,'Matriz Calificación'!$D$54:$I$78,5,FALSE)," ")</f>
        <v xml:space="preserve"> </v>
      </c>
      <c r="AU317" s="69"/>
      <c r="AV317" s="170"/>
      <c r="AW317" s="170"/>
      <c r="AX317" s="170"/>
      <c r="AY317" s="69"/>
      <c r="AZ317" s="170"/>
      <c r="BA317" s="172"/>
      <c r="BB317" s="172"/>
      <c r="BC317" s="256"/>
      <c r="BD317" s="248"/>
      <c r="BE317" s="172"/>
      <c r="BF317" s="248"/>
    </row>
    <row r="318" spans="2:58" s="173" customFormat="1" ht="21" customHeight="1" x14ac:dyDescent="0.25">
      <c r="B318" s="250"/>
      <c r="C318" s="253"/>
      <c r="D318" s="255"/>
      <c r="E318" s="256"/>
      <c r="F318" s="258"/>
      <c r="G318" s="255"/>
      <c r="H318" s="248"/>
      <c r="I318" s="266"/>
      <c r="J318" s="259"/>
      <c r="K318" s="185"/>
      <c r="L318" s="260"/>
      <c r="M318" s="260"/>
      <c r="N318" s="260"/>
      <c r="O318" s="261"/>
      <c r="P318" s="263"/>
      <c r="Q318" s="260"/>
      <c r="R318" s="264"/>
      <c r="S318" s="264"/>
      <c r="T318" s="264"/>
      <c r="U318" s="269"/>
      <c r="V318" s="263"/>
      <c r="W318" s="152"/>
      <c r="X318" s="168"/>
      <c r="Y318" s="168"/>
      <c r="Z318" s="168"/>
      <c r="AA318" s="169"/>
      <c r="AB318" s="178" t="str">
        <f>IF(AA318=Controles!$D$5,Controles!$E$5,IF(AA318=Controles!$D$6,Controles!$E$6,IF(AA318=Controles!$D$7,Controles!$E$7," ")))</f>
        <v xml:space="preserve"> </v>
      </c>
      <c r="AC318" s="169"/>
      <c r="AD318" s="68" t="str">
        <f>IF(AC318=Controles!$D$8,Controles!$E$8,IF(AC318=Controles!$D$9,Controles!$E$9," "))</f>
        <v xml:space="preserve"> </v>
      </c>
      <c r="AE318" s="68" t="str">
        <f t="shared" si="146"/>
        <v/>
      </c>
      <c r="AF318" s="169"/>
      <c r="AG318" s="169"/>
      <c r="AH318" s="169"/>
      <c r="AI318" s="100" t="str">
        <f>+IF(AA318=Controles!$D$5,Controles!$N$5,IF(AA318=Controles!$D$6,Controles!$N$6,IF(AA318=Controles!$D$7,Controles!$N$7," ")))</f>
        <v xml:space="preserve"> </v>
      </c>
      <c r="AJ318" s="141" t="str">
        <f>IFERROR(IF(AND(AI317=Controles!$N$5,AI318=Controles!$N$5),(AJ317-(+AJ317*AE318)),IF(AI318=Controles!$N$5,(R317-(+R317*AE318)),IF(AI318=Controles!$N$7,AJ317,""))),"")</f>
        <v/>
      </c>
      <c r="AK318" s="141" t="str">
        <f>IFERROR(IF(AND(AI317=Controles!$N$7,AI318=Controles!$N$7),(AK317-(+AK317*AE318)),IF(AI318=Controles!$N$7,($S$317-(+$S$317*AE318)),IF(AI318=Controles!$N$5,AK317,""))),"")</f>
        <v/>
      </c>
      <c r="AL318" s="181" t="str">
        <f t="shared" ref="AL318:AL325" si="174">IFERROR(IF(AJ318="","",IF(AJ318&lt;=20,"20",IF(AJ318&lt;=40,"40",IF(AJ318&lt;=60,"60",IF(AJ318&lt;=80,"80","100"))))),"")</f>
        <v/>
      </c>
      <c r="AM318" s="181" t="str">
        <f t="shared" ref="AM318:AM325" si="175">IFERROR(IF(AK318="","",IF(AK318&lt;=20,"20",IF(AK318&lt;=40,"40",IF(AK318&lt;=60,"60",IF(AK318&lt;=80,"80","100"))))),"")</f>
        <v/>
      </c>
      <c r="AN318" s="182" t="str">
        <f t="shared" ref="AN318:AN325" si="176">IFERROR(VALUE((AL318&amp;""&amp;AM318))," ")</f>
        <v xml:space="preserve"> </v>
      </c>
      <c r="AO318" s="183" t="str">
        <f>IFERROR(VLOOKUP(AN318,'Matriz Calificación'!$C$54:$F$78,2,FALSE),"")</f>
        <v/>
      </c>
      <c r="AP318" s="184" t="str">
        <f>IFERROR(VLOOKUP(AO318,'Matriz Calificación'!$D$54:$I$78,4,FALSE)," ")</f>
        <v xml:space="preserve"> </v>
      </c>
      <c r="AQ318" s="246"/>
      <c r="AR318" s="246"/>
      <c r="AS318" s="263"/>
      <c r="AT318" s="268"/>
      <c r="AU318" s="69"/>
      <c r="AV318" s="170"/>
      <c r="AW318" s="170"/>
      <c r="AX318" s="170"/>
      <c r="AY318" s="69"/>
      <c r="AZ318" s="170"/>
      <c r="BA318" s="172"/>
      <c r="BB318" s="172"/>
      <c r="BC318" s="256"/>
      <c r="BD318" s="248"/>
      <c r="BE318" s="172"/>
      <c r="BF318" s="248"/>
    </row>
    <row r="319" spans="2:58" s="173" customFormat="1" ht="21" customHeight="1" x14ac:dyDescent="0.25">
      <c r="B319" s="250"/>
      <c r="C319" s="253"/>
      <c r="D319" s="255"/>
      <c r="E319" s="256"/>
      <c r="F319" s="258"/>
      <c r="G319" s="255"/>
      <c r="H319" s="248"/>
      <c r="I319" s="266"/>
      <c r="J319" s="259"/>
      <c r="K319" s="185"/>
      <c r="L319" s="260"/>
      <c r="M319" s="260"/>
      <c r="N319" s="260"/>
      <c r="O319" s="261"/>
      <c r="P319" s="263"/>
      <c r="Q319" s="260"/>
      <c r="R319" s="264"/>
      <c r="S319" s="264"/>
      <c r="T319" s="264"/>
      <c r="U319" s="269"/>
      <c r="V319" s="263"/>
      <c r="W319" s="152"/>
      <c r="X319" s="168"/>
      <c r="Y319" s="168"/>
      <c r="Z319" s="168"/>
      <c r="AA319" s="169"/>
      <c r="AB319" s="178" t="str">
        <f>IF(AA319=Controles!$D$5,Controles!$E$5,IF(AA319=Controles!$D$6,Controles!$E$6,IF(AA319=Controles!$D$7,Controles!$E$7," ")))</f>
        <v xml:space="preserve"> </v>
      </c>
      <c r="AC319" s="169"/>
      <c r="AD319" s="68" t="str">
        <f>IF(AC319=Controles!$D$8,Controles!$E$8,IF(AC319=Controles!$D$9,Controles!$E$9," "))</f>
        <v xml:space="preserve"> </v>
      </c>
      <c r="AE319" s="68" t="str">
        <f t="shared" si="146"/>
        <v/>
      </c>
      <c r="AF319" s="169"/>
      <c r="AG319" s="169"/>
      <c r="AH319" s="169"/>
      <c r="AI319" s="100" t="str">
        <f>+IF(AA319=Controles!$D$5,Controles!$N$5,IF(AA319=Controles!$D$6,Controles!$N$6,IF(AA319=Controles!$D$7,Controles!$N$7," ")))</f>
        <v xml:space="preserve"> </v>
      </c>
      <c r="AJ319" s="141" t="str">
        <f>IFERROR(IF(AND(AI318=Controles!$N$5,AI319=Controles!$N$5),(AJ318-(+AJ318*AE319)),IF(AND(AI318=Controles!$N$7,AI319=Controles!$N$5),(AJ317-(+AJ317*AE319)),IF(AI319=Controles!$N$7,AJ318,""))),"")</f>
        <v/>
      </c>
      <c r="AK319" s="141" t="str">
        <f>IFERROR(IF(AND(AI318=Controles!$N$7,AI319=Controles!$N$7),(AK318-(+AK318*AE319)),IF(AND(AI318=Controles!$N$5,AI319=Controles!$N$7),(AK317-(+AK317*AE319)),IF(AI319=Controles!$N$5,AK318,""))),"")</f>
        <v/>
      </c>
      <c r="AL319" s="181" t="str">
        <f t="shared" si="174"/>
        <v/>
      </c>
      <c r="AM319" s="181" t="str">
        <f t="shared" si="175"/>
        <v/>
      </c>
      <c r="AN319" s="182" t="str">
        <f t="shared" si="176"/>
        <v xml:space="preserve"> </v>
      </c>
      <c r="AO319" s="183" t="str">
        <f>IFERROR(VLOOKUP(AN319,'Matriz Calificación'!$C$54:$F$78,2,FALSE),"")</f>
        <v/>
      </c>
      <c r="AP319" s="184" t="str">
        <f>IFERROR(VLOOKUP(AO319,'Matriz Calificación'!$D$54:$I$78,4,FALSE)," ")</f>
        <v xml:space="preserve"> </v>
      </c>
      <c r="AQ319" s="246"/>
      <c r="AR319" s="246"/>
      <c r="AS319" s="263"/>
      <c r="AT319" s="268"/>
      <c r="AU319" s="69"/>
      <c r="AV319" s="170"/>
      <c r="AW319" s="170"/>
      <c r="AX319" s="170"/>
      <c r="AY319" s="69"/>
      <c r="AZ319" s="170"/>
      <c r="BA319" s="172"/>
      <c r="BB319" s="172"/>
      <c r="BC319" s="256"/>
      <c r="BD319" s="248"/>
      <c r="BE319" s="172"/>
      <c r="BF319" s="248"/>
    </row>
    <row r="320" spans="2:58" s="173" customFormat="1" ht="21" customHeight="1" x14ac:dyDescent="0.25">
      <c r="B320" s="250"/>
      <c r="C320" s="253"/>
      <c r="D320" s="255"/>
      <c r="E320" s="256"/>
      <c r="F320" s="258"/>
      <c r="G320" s="255"/>
      <c r="H320" s="248"/>
      <c r="I320" s="266"/>
      <c r="J320" s="259"/>
      <c r="K320" s="185"/>
      <c r="L320" s="260"/>
      <c r="M320" s="260"/>
      <c r="N320" s="260"/>
      <c r="O320" s="261"/>
      <c r="P320" s="263"/>
      <c r="Q320" s="260"/>
      <c r="R320" s="264"/>
      <c r="S320" s="264"/>
      <c r="T320" s="264"/>
      <c r="U320" s="269"/>
      <c r="V320" s="263"/>
      <c r="W320" s="152"/>
      <c r="X320" s="168"/>
      <c r="Y320" s="168"/>
      <c r="Z320" s="168"/>
      <c r="AA320" s="169"/>
      <c r="AB320" s="178" t="str">
        <f>IF(AA320=Controles!$D$5,Controles!$E$5,IF(AA320=Controles!$D$6,Controles!$E$6,IF(AA320=Controles!$D$7,Controles!$E$7," ")))</f>
        <v xml:space="preserve"> </v>
      </c>
      <c r="AC320" s="169"/>
      <c r="AD320" s="68" t="str">
        <f>IF(AC320=Controles!$D$8,Controles!$E$8,IF(AC320=Controles!$D$9,Controles!$E$9," "))</f>
        <v xml:space="preserve"> </v>
      </c>
      <c r="AE320" s="68" t="str">
        <f t="shared" si="146"/>
        <v/>
      </c>
      <c r="AF320" s="169"/>
      <c r="AG320" s="169"/>
      <c r="AH320" s="169"/>
      <c r="AI320" s="100" t="str">
        <f>+IF(AA320=Controles!$D$5,Controles!$N$5,IF(AA320=Controles!$D$6,Controles!$N$6,IF(AA320=Controles!$D$7,Controles!$N$7," ")))</f>
        <v xml:space="preserve"> </v>
      </c>
      <c r="AJ320" s="141" t="str">
        <f>IFERROR(IF(AND(AI319=Controles!$N$5,AI320=Controles!$N$5),(AJ319-(+AJ319*AE320)),IF(AND(AI319=Controles!$N$7,AI320=Controles!$N$5),(AJ318-(+AJ318*AE320)),IF(AI320=Controles!$N$7,AJ319,""))),"")</f>
        <v/>
      </c>
      <c r="AK320" s="141" t="str">
        <f>IFERROR(IF(AND(AI319=Controles!$N$7,AI320=Controles!$N$7),(AK319-(+AK319*AE320)),IF(AND(AI319=Controles!$N$5,AI320=Controles!$N$7),(AK318-(+AK318*AE320)),IF(AI320=Controles!$N$5,AK319,""))),"")</f>
        <v/>
      </c>
      <c r="AL320" s="181" t="str">
        <f t="shared" si="174"/>
        <v/>
      </c>
      <c r="AM320" s="181" t="str">
        <f t="shared" si="175"/>
        <v/>
      </c>
      <c r="AN320" s="182" t="str">
        <f t="shared" si="176"/>
        <v xml:space="preserve"> </v>
      </c>
      <c r="AO320" s="183" t="str">
        <f>IFERROR(VLOOKUP(AN320,'Matriz Calificación'!$C$54:$F$78,2,FALSE),"")</f>
        <v/>
      </c>
      <c r="AP320" s="184" t="str">
        <f>IFERROR(VLOOKUP(AO320,'Matriz Calificación'!$D$54:$I$78,4,FALSE)," ")</f>
        <v xml:space="preserve"> </v>
      </c>
      <c r="AQ320" s="246"/>
      <c r="AR320" s="246"/>
      <c r="AS320" s="263"/>
      <c r="AT320" s="268"/>
      <c r="AU320" s="69"/>
      <c r="AV320" s="170"/>
      <c r="AW320" s="170"/>
      <c r="AX320" s="170"/>
      <c r="AY320" s="69"/>
      <c r="AZ320" s="170"/>
      <c r="BA320" s="172"/>
      <c r="BB320" s="172"/>
      <c r="BC320" s="256"/>
      <c r="BD320" s="248"/>
      <c r="BE320" s="172"/>
      <c r="BF320" s="248"/>
    </row>
    <row r="321" spans="2:58" s="173" customFormat="1" ht="21" customHeight="1" x14ac:dyDescent="0.25">
      <c r="B321" s="250"/>
      <c r="C321" s="253"/>
      <c r="D321" s="255"/>
      <c r="E321" s="256"/>
      <c r="F321" s="258"/>
      <c r="G321" s="255"/>
      <c r="H321" s="248"/>
      <c r="I321" s="266"/>
      <c r="J321" s="259"/>
      <c r="K321" s="185"/>
      <c r="L321" s="260"/>
      <c r="M321" s="260"/>
      <c r="N321" s="260"/>
      <c r="O321" s="261"/>
      <c r="P321" s="263"/>
      <c r="Q321" s="260"/>
      <c r="R321" s="264"/>
      <c r="S321" s="264"/>
      <c r="T321" s="264"/>
      <c r="U321" s="269"/>
      <c r="V321" s="263"/>
      <c r="W321" s="152"/>
      <c r="X321" s="168"/>
      <c r="Y321" s="168"/>
      <c r="Z321" s="168"/>
      <c r="AA321" s="169"/>
      <c r="AB321" s="178" t="str">
        <f>IF(AA321=Controles!$D$5,Controles!$E$5,IF(AA321=Controles!$D$6,Controles!$E$6,IF(AA321=Controles!$D$7,Controles!$E$7," ")))</f>
        <v xml:space="preserve"> </v>
      </c>
      <c r="AC321" s="169"/>
      <c r="AD321" s="68" t="str">
        <f>IF(AC321=Controles!$D$8,Controles!$E$8,IF(AC321=Controles!$D$9,Controles!$E$9," "))</f>
        <v xml:space="preserve"> </v>
      </c>
      <c r="AE321" s="68" t="str">
        <f t="shared" si="146"/>
        <v/>
      </c>
      <c r="AF321" s="169"/>
      <c r="AG321" s="169"/>
      <c r="AH321" s="169"/>
      <c r="AI321" s="100" t="str">
        <f>+IF(AA321=Controles!$D$5,Controles!$N$5,IF(AA321=Controles!$D$6,Controles!$N$6,IF(AA321=Controles!$D$7,Controles!$N$7," ")))</f>
        <v xml:space="preserve"> </v>
      </c>
      <c r="AJ321" s="141" t="str">
        <f>IFERROR(IF(AND(AI320=Controles!$N$5,AI321=Controles!$N$5),(AJ320-(+AJ320*AE321)),IF(AND(AI320=Controles!$N$7,AI321=Controles!$N$5),(AJ319-(+AJ319*AE321)),IF(AI321=Controles!$N$7,AJ320,""))),"")</f>
        <v/>
      </c>
      <c r="AK321" s="141" t="str">
        <f>IFERROR(IF(AND(AI320=Controles!$N$7,AI321=Controles!$N$7),(AK320-(+AK320*AE321)),IF(AND(AI320=Controles!$N$5,AI321=Controles!$N$7),(AK319-(+AK319*AE321)),IF(AI321=Controles!$N$5,AK320,""))),"")</f>
        <v/>
      </c>
      <c r="AL321" s="181" t="str">
        <f t="shared" si="174"/>
        <v/>
      </c>
      <c r="AM321" s="181" t="str">
        <f t="shared" si="175"/>
        <v/>
      </c>
      <c r="AN321" s="182" t="str">
        <f t="shared" si="176"/>
        <v xml:space="preserve"> </v>
      </c>
      <c r="AO321" s="183" t="str">
        <f>IFERROR(VLOOKUP(AN321,'Matriz Calificación'!$C$54:$F$78,2,FALSE),"")</f>
        <v/>
      </c>
      <c r="AP321" s="184" t="str">
        <f>IFERROR(VLOOKUP(AO321,'Matriz Calificación'!$D$54:$I$78,4,FALSE)," ")</f>
        <v xml:space="preserve"> </v>
      </c>
      <c r="AQ321" s="246"/>
      <c r="AR321" s="246"/>
      <c r="AS321" s="263"/>
      <c r="AT321" s="268"/>
      <c r="AU321" s="69"/>
      <c r="AV321" s="170"/>
      <c r="AW321" s="170"/>
      <c r="AX321" s="170"/>
      <c r="AY321" s="69"/>
      <c r="AZ321" s="170"/>
      <c r="BA321" s="172"/>
      <c r="BB321" s="172"/>
      <c r="BC321" s="256"/>
      <c r="BD321" s="248"/>
      <c r="BE321" s="172"/>
      <c r="BF321" s="248"/>
    </row>
    <row r="322" spans="2:58" s="173" customFormat="1" ht="21" customHeight="1" x14ac:dyDescent="0.25">
      <c r="B322" s="250"/>
      <c r="C322" s="253"/>
      <c r="D322" s="255"/>
      <c r="E322" s="256"/>
      <c r="F322" s="258"/>
      <c r="G322" s="255"/>
      <c r="H322" s="248"/>
      <c r="I322" s="266"/>
      <c r="J322" s="259"/>
      <c r="K322" s="185"/>
      <c r="L322" s="260"/>
      <c r="M322" s="260"/>
      <c r="N322" s="260"/>
      <c r="O322" s="261"/>
      <c r="P322" s="263"/>
      <c r="Q322" s="260"/>
      <c r="R322" s="264"/>
      <c r="S322" s="264"/>
      <c r="T322" s="264"/>
      <c r="U322" s="269"/>
      <c r="V322" s="263"/>
      <c r="W322" s="152"/>
      <c r="X322" s="168"/>
      <c r="Y322" s="168"/>
      <c r="Z322" s="168"/>
      <c r="AA322" s="169"/>
      <c r="AB322" s="178" t="str">
        <f>IF(AA322=Controles!$D$5,Controles!$E$5,IF(AA322=Controles!$D$6,Controles!$E$6,IF(AA322=Controles!$D$7,Controles!$E$7," ")))</f>
        <v xml:space="preserve"> </v>
      </c>
      <c r="AC322" s="169"/>
      <c r="AD322" s="68" t="str">
        <f>IF(AC322=Controles!$D$8,Controles!$E$8,IF(AC322=Controles!$D$9,Controles!$E$9," "))</f>
        <v xml:space="preserve"> </v>
      </c>
      <c r="AE322" s="68" t="str">
        <f t="shared" si="146"/>
        <v/>
      </c>
      <c r="AF322" s="169"/>
      <c r="AG322" s="169"/>
      <c r="AH322" s="169"/>
      <c r="AI322" s="100" t="str">
        <f>+IF(AA322=Controles!$D$5,Controles!$N$5,IF(AA322=Controles!$D$6,Controles!$N$6,IF(AA322=Controles!$D$7,Controles!$N$7," ")))</f>
        <v xml:space="preserve"> </v>
      </c>
      <c r="AJ322" s="141" t="str">
        <f>IFERROR(IF(AND(AI321=Controles!$N$5,AI322=Controles!$N$5),(AJ321-(+AJ321*AE322)),IF(AND(AI321=Controles!$N$7,AI322=Controles!$N$5),(AJ320-(+AJ320*AE322)),IF(AI322=Controles!$N$7,AJ321,""))),"")</f>
        <v/>
      </c>
      <c r="AK322" s="141" t="str">
        <f>IFERROR(IF(AND(AI321=Controles!$N$7,AI322=Controles!$N$7),(AK321-(+AK321*AE322)),IF(AND(AI321=Controles!$N$5,AI322=Controles!$N$7),(AK320-(+AK320*AE322)),IF(AI322=Controles!$N$5,AK321,""))),"")</f>
        <v/>
      </c>
      <c r="AL322" s="181" t="str">
        <f t="shared" si="174"/>
        <v/>
      </c>
      <c r="AM322" s="181" t="str">
        <f t="shared" si="175"/>
        <v/>
      </c>
      <c r="AN322" s="182" t="str">
        <f t="shared" si="176"/>
        <v xml:space="preserve"> </v>
      </c>
      <c r="AO322" s="183" t="str">
        <f>IFERROR(VLOOKUP(AN322,'Matriz Calificación'!$C$54:$F$78,2,FALSE),"")</f>
        <v/>
      </c>
      <c r="AP322" s="184" t="str">
        <f>IFERROR(VLOOKUP(AO322,'Matriz Calificación'!$D$54:$I$78,4,FALSE)," ")</f>
        <v xml:space="preserve"> </v>
      </c>
      <c r="AQ322" s="246"/>
      <c r="AR322" s="246"/>
      <c r="AS322" s="263"/>
      <c r="AT322" s="268"/>
      <c r="AU322" s="69"/>
      <c r="AV322" s="170"/>
      <c r="AW322" s="170"/>
      <c r="AX322" s="170"/>
      <c r="AY322" s="69"/>
      <c r="AZ322" s="170"/>
      <c r="BA322" s="172"/>
      <c r="BB322" s="172"/>
      <c r="BC322" s="256"/>
      <c r="BD322" s="248"/>
      <c r="BE322" s="172"/>
      <c r="BF322" s="248"/>
    </row>
    <row r="323" spans="2:58" s="173" customFormat="1" ht="21" customHeight="1" x14ac:dyDescent="0.25">
      <c r="B323" s="250"/>
      <c r="C323" s="253"/>
      <c r="D323" s="255"/>
      <c r="E323" s="256"/>
      <c r="F323" s="258"/>
      <c r="G323" s="255"/>
      <c r="H323" s="248"/>
      <c r="I323" s="266"/>
      <c r="J323" s="259"/>
      <c r="K323" s="185"/>
      <c r="L323" s="260"/>
      <c r="M323" s="260"/>
      <c r="N323" s="260"/>
      <c r="O323" s="261"/>
      <c r="P323" s="263"/>
      <c r="Q323" s="260"/>
      <c r="R323" s="264"/>
      <c r="S323" s="264"/>
      <c r="T323" s="264"/>
      <c r="U323" s="269"/>
      <c r="V323" s="263"/>
      <c r="W323" s="152"/>
      <c r="X323" s="168"/>
      <c r="Y323" s="168"/>
      <c r="Z323" s="168"/>
      <c r="AA323" s="169"/>
      <c r="AB323" s="178" t="str">
        <f>IF(AA323=Controles!$D$5,Controles!$E$5,IF(AA323=Controles!$D$6,Controles!$E$6,IF(AA323=Controles!$D$7,Controles!$E$7," ")))</f>
        <v xml:space="preserve"> </v>
      </c>
      <c r="AC323" s="169"/>
      <c r="AD323" s="68" t="str">
        <f>IF(AC323=Controles!$D$8,Controles!$E$8,IF(AC323=Controles!$D$9,Controles!$E$9," "))</f>
        <v xml:space="preserve"> </v>
      </c>
      <c r="AE323" s="68" t="str">
        <f t="shared" si="146"/>
        <v/>
      </c>
      <c r="AF323" s="169"/>
      <c r="AG323" s="169"/>
      <c r="AH323" s="169"/>
      <c r="AI323" s="100" t="str">
        <f>+IF(AA323=Controles!$D$5,Controles!$N$5,IF(AA323=Controles!$D$6,Controles!$N$6,IF(AA323=Controles!$D$7,Controles!$N$7," ")))</f>
        <v xml:space="preserve"> </v>
      </c>
      <c r="AJ323" s="141" t="str">
        <f>IFERROR(IF(AND(AI322=Controles!$N$5,AI323=Controles!$N$5),(AJ322-(+AJ322*AE323)),IF(AND(AI322=Controles!$N$7,AI323=Controles!$N$5),(AJ321-(+AJ321*AE323)),IF(AI323=Controles!$N$7,AJ322,""))),"")</f>
        <v/>
      </c>
      <c r="AK323" s="141" t="str">
        <f>IFERROR(IF(AND(AI322=Controles!$N$7,AI323=Controles!$N$7),(AK322-(+AK322*AE323)),IF(AND(AI322=Controles!$N$5,AI323=Controles!$N$7),(AK321-(+AK321*AE323)),IF(AI323=Controles!$N$5,AK322,""))),"")</f>
        <v/>
      </c>
      <c r="AL323" s="181" t="str">
        <f t="shared" si="174"/>
        <v/>
      </c>
      <c r="AM323" s="181" t="str">
        <f t="shared" si="175"/>
        <v/>
      </c>
      <c r="AN323" s="182" t="str">
        <f t="shared" si="176"/>
        <v xml:space="preserve"> </v>
      </c>
      <c r="AO323" s="183" t="str">
        <f>IFERROR(VLOOKUP(AN323,'Matriz Calificación'!$C$54:$F$78,2,FALSE),"")</f>
        <v/>
      </c>
      <c r="AP323" s="184" t="str">
        <f>IFERROR(VLOOKUP(AO323,'Matriz Calificación'!$D$54:$I$78,4,FALSE)," ")</f>
        <v xml:space="preserve"> </v>
      </c>
      <c r="AQ323" s="246"/>
      <c r="AR323" s="246"/>
      <c r="AS323" s="263"/>
      <c r="AT323" s="268"/>
      <c r="AU323" s="69"/>
      <c r="AV323" s="168"/>
      <c r="AW323" s="171"/>
      <c r="AX323" s="171"/>
      <c r="AY323" s="69"/>
      <c r="AZ323" s="170"/>
      <c r="BA323" s="172"/>
      <c r="BB323" s="172"/>
      <c r="BC323" s="256"/>
      <c r="BD323" s="248"/>
      <c r="BE323" s="172"/>
      <c r="BF323" s="248"/>
    </row>
    <row r="324" spans="2:58" s="173" customFormat="1" ht="21" customHeight="1" x14ac:dyDescent="0.25">
      <c r="B324" s="250"/>
      <c r="C324" s="253"/>
      <c r="D324" s="255"/>
      <c r="E324" s="256"/>
      <c r="F324" s="258"/>
      <c r="G324" s="255"/>
      <c r="H324" s="248"/>
      <c r="I324" s="266"/>
      <c r="J324" s="259"/>
      <c r="K324" s="185"/>
      <c r="L324" s="260"/>
      <c r="M324" s="260"/>
      <c r="N324" s="260"/>
      <c r="O324" s="261"/>
      <c r="P324" s="263"/>
      <c r="Q324" s="260"/>
      <c r="R324" s="264"/>
      <c r="S324" s="264"/>
      <c r="T324" s="264"/>
      <c r="U324" s="269"/>
      <c r="V324" s="263"/>
      <c r="W324" s="152"/>
      <c r="X324" s="168"/>
      <c r="Y324" s="168"/>
      <c r="Z324" s="168"/>
      <c r="AA324" s="169"/>
      <c r="AB324" s="178" t="str">
        <f>IF(AA324=Controles!$D$5,Controles!$E$5,IF(AA324=Controles!$D$6,Controles!$E$6,IF(AA324=Controles!$D$7,Controles!$E$7," ")))</f>
        <v xml:space="preserve"> </v>
      </c>
      <c r="AC324" s="169"/>
      <c r="AD324" s="68" t="str">
        <f>IF(AC324=Controles!$D$8,Controles!$E$8,IF(AC324=Controles!$D$9,Controles!$E$9," "))</f>
        <v xml:space="preserve"> </v>
      </c>
      <c r="AE324" s="68" t="str">
        <f t="shared" si="146"/>
        <v/>
      </c>
      <c r="AF324" s="169"/>
      <c r="AG324" s="169"/>
      <c r="AH324" s="169"/>
      <c r="AI324" s="100" t="str">
        <f>+IF(AA324=Controles!$D$5,Controles!$N$5,IF(AA324=Controles!$D$6,Controles!$N$6,IF(AA324=Controles!$D$7,Controles!$N$7," ")))</f>
        <v xml:space="preserve"> </v>
      </c>
      <c r="AJ324" s="141" t="str">
        <f>IFERROR(IF(AND(AI323=Controles!$N$5,AI324=Controles!$N$5),(AJ323-(+AJ323*AE324)),IF(AND(AI323=Controles!$N$7,AI324=Controles!$N$5),(AJ322-(+AJ322*AE324)),IF(AI324=Controles!$N$7,AJ323,""))),"")</f>
        <v/>
      </c>
      <c r="AK324" s="141" t="str">
        <f>IFERROR(IF(AND(AI323=Controles!$N$7,AI324=Controles!$N$7),(AK323-(+AK323*AE324)),IF(AND(AI323=Controles!$N$5,AI324=Controles!$N$7),(AK322-(+AK322*AE324)),IF(AI324=Controles!$N$5,AK323,""))),"")</f>
        <v/>
      </c>
      <c r="AL324" s="181" t="str">
        <f t="shared" si="174"/>
        <v/>
      </c>
      <c r="AM324" s="181" t="str">
        <f t="shared" si="175"/>
        <v/>
      </c>
      <c r="AN324" s="182" t="str">
        <f t="shared" si="176"/>
        <v xml:space="preserve"> </v>
      </c>
      <c r="AO324" s="183" t="str">
        <f>IFERROR(VLOOKUP(AN324,'Matriz Calificación'!$C$54:$F$78,2,FALSE),"")</f>
        <v/>
      </c>
      <c r="AP324" s="184" t="str">
        <f>IFERROR(VLOOKUP(AO324,'Matriz Calificación'!$D$54:$I$78,4,FALSE)," ")</f>
        <v xml:space="preserve"> </v>
      </c>
      <c r="AQ324" s="246"/>
      <c r="AR324" s="246"/>
      <c r="AS324" s="263"/>
      <c r="AT324" s="268"/>
      <c r="AU324" s="69"/>
      <c r="AV324" s="168"/>
      <c r="AW324" s="171"/>
      <c r="AX324" s="171"/>
      <c r="AY324" s="69"/>
      <c r="AZ324" s="170"/>
      <c r="BA324" s="172"/>
      <c r="BB324" s="172"/>
      <c r="BC324" s="256"/>
      <c r="BD324" s="248"/>
      <c r="BE324" s="172"/>
      <c r="BF324" s="248"/>
    </row>
    <row r="325" spans="2:58" s="173" customFormat="1" ht="21" customHeight="1" x14ac:dyDescent="0.25">
      <c r="B325" s="251"/>
      <c r="C325" s="254"/>
      <c r="D325" s="255"/>
      <c r="E325" s="256"/>
      <c r="F325" s="258"/>
      <c r="G325" s="255"/>
      <c r="H325" s="248"/>
      <c r="I325" s="267"/>
      <c r="J325" s="259"/>
      <c r="K325" s="185"/>
      <c r="L325" s="260"/>
      <c r="M325" s="260"/>
      <c r="N325" s="260"/>
      <c r="O325" s="262"/>
      <c r="P325" s="263"/>
      <c r="Q325" s="260"/>
      <c r="R325" s="264"/>
      <c r="S325" s="264"/>
      <c r="T325" s="264"/>
      <c r="U325" s="269"/>
      <c r="V325" s="263"/>
      <c r="W325" s="152"/>
      <c r="X325" s="168"/>
      <c r="Y325" s="168"/>
      <c r="Z325" s="168"/>
      <c r="AA325" s="169"/>
      <c r="AB325" s="178" t="str">
        <f>IF(AA325=Controles!$D$5,Controles!$E$5,IF(AA325=Controles!$D$6,Controles!$E$6,IF(AA325=Controles!$D$7,Controles!$E$7," ")))</f>
        <v xml:space="preserve"> </v>
      </c>
      <c r="AC325" s="169"/>
      <c r="AD325" s="68" t="str">
        <f>IF(AC325=Controles!$D$8,Controles!$E$8,IF(AC325=Controles!$D$9,Controles!$E$9," "))</f>
        <v xml:space="preserve"> </v>
      </c>
      <c r="AE325" s="68" t="str">
        <f t="shared" si="146"/>
        <v/>
      </c>
      <c r="AF325" s="169"/>
      <c r="AG325" s="169"/>
      <c r="AH325" s="169"/>
      <c r="AI325" s="100" t="str">
        <f>+IF(AA325=Controles!$D$5,Controles!$N$5,IF(AA325=Controles!$D$6,Controles!$N$6,IF(AA325=Controles!$D$7,Controles!$N$7," ")))</f>
        <v xml:space="preserve"> </v>
      </c>
      <c r="AJ325" s="141" t="str">
        <f>IFERROR(IF(AND(AI324=Controles!$N$5,AI325=Controles!$N$5),(AJ324-(+AJ324*AE325)),IF(AND(AI324=Controles!$N$7,AI325=Controles!$N$5),(AJ323-(+AJ323*AE325)),IF(AI325=Controles!$N$7,AJ324,""))),"")</f>
        <v/>
      </c>
      <c r="AK325" s="141" t="str">
        <f>IFERROR(IF(AND(AI324=Controles!$N$7,AI325=Controles!$N$7),(AK324-(+AK324*AE325)),IF(AND(AI324=Controles!$N$5,AI325=Controles!$N$7),(AK323-(+AK323*AE325)),IF(AI325=Controles!$N$5,AK324,""))),"")</f>
        <v/>
      </c>
      <c r="AL325" s="181" t="str">
        <f t="shared" si="174"/>
        <v/>
      </c>
      <c r="AM325" s="181" t="str">
        <f t="shared" si="175"/>
        <v/>
      </c>
      <c r="AN325" s="182" t="str">
        <f t="shared" si="176"/>
        <v xml:space="preserve"> </v>
      </c>
      <c r="AO325" s="183" t="str">
        <f>IFERROR(VLOOKUP(AN325,'Matriz Calificación'!$C$54:$F$78,2,FALSE),"")</f>
        <v/>
      </c>
      <c r="AP325" s="184" t="str">
        <f>IFERROR(VLOOKUP(AO325,'Matriz Calificación'!$D$54:$I$78,4,FALSE)," ")</f>
        <v xml:space="preserve"> </v>
      </c>
      <c r="AQ325" s="247"/>
      <c r="AR325" s="247"/>
      <c r="AS325" s="263"/>
      <c r="AT325" s="268"/>
      <c r="AU325" s="69"/>
      <c r="AV325" s="168"/>
      <c r="AW325" s="70"/>
      <c r="AX325" s="70"/>
      <c r="AY325" s="69"/>
      <c r="AZ325" s="170"/>
      <c r="BA325" s="172"/>
      <c r="BB325" s="172"/>
      <c r="BC325" s="256"/>
      <c r="BD325" s="248"/>
      <c r="BE325" s="172"/>
      <c r="BF325" s="248"/>
    </row>
    <row r="326" spans="2:58" s="173" customFormat="1" ht="21" customHeight="1" x14ac:dyDescent="0.25">
      <c r="B326" s="249"/>
      <c r="C326" s="252" t="str">
        <f>+IFERROR(VLOOKUP(B326,INF!$A$2:$B$90,2,FALSE)," ")</f>
        <v xml:space="preserve"> </v>
      </c>
      <c r="D326" s="255"/>
      <c r="E326" s="256"/>
      <c r="F326" s="257"/>
      <c r="G326" s="255"/>
      <c r="H326" s="248"/>
      <c r="I326" s="265"/>
      <c r="J326" s="259" t="str">
        <f t="shared" ref="J326" si="177">IF(G326&lt;&gt;"",CONCATENATE("Posibilidad de ",G326," por"," ",H326," debido a"," ",I326),"")</f>
        <v/>
      </c>
      <c r="K326" s="185"/>
      <c r="L326" s="260"/>
      <c r="M326" s="260"/>
      <c r="N326" s="260"/>
      <c r="O326" s="261"/>
      <c r="P326" s="263" t="str">
        <f>IF(O326="","",IF(O326&lt;=2,Probabilidad!$B$8,IF(O326&lt;=11.999,Probabilidad!$B$7,IF(O326&lt;=48,Probabilidad!$B$6,IF(O326&lt;=239.999,Probabilidad!$B$5,IF(O326&gt;=240,Probabilidad!$B$4,""))))))</f>
        <v/>
      </c>
      <c r="Q326" s="260"/>
      <c r="R326" s="264" t="str">
        <f>IFERROR(VLOOKUP(P326,Probabilidad!$B$4:$C$8,2,FALSE),"")</f>
        <v/>
      </c>
      <c r="S326" s="264" t="str">
        <f>IFERROR(VLOOKUP(Q326,Impacto!$B$4:$C$16,2,FALSE),"")</f>
        <v/>
      </c>
      <c r="T326" s="264" t="str">
        <f t="shared" ref="T326" si="178">IFERROR(VALUE((R326&amp;""&amp;S326))," ")</f>
        <v xml:space="preserve"> </v>
      </c>
      <c r="U326" s="269" t="str">
        <f>IFERROR(VLOOKUP(T326,'Matriz Calificación'!$C$54:$D$78,2,FALSE)," ")</f>
        <v xml:space="preserve"> </v>
      </c>
      <c r="V326" s="263" t="str">
        <f>IFERROR(VLOOKUP(T326,'Matriz Calificación'!$C$54:$F$78,3,FALSE)," ")</f>
        <v xml:space="preserve"> </v>
      </c>
      <c r="W326" s="152"/>
      <c r="X326" s="168"/>
      <c r="Y326" s="168"/>
      <c r="Z326" s="168"/>
      <c r="AA326" s="169"/>
      <c r="AB326" s="178" t="str">
        <f>IF(AA326=Controles!$D$5,Controles!$E$5,IF(AA326=Controles!$D$6,Controles!$E$6,IF(AA326=Controles!$D$7,Controles!$E$7," ")))</f>
        <v xml:space="preserve"> </v>
      </c>
      <c r="AC326" s="169"/>
      <c r="AD326" s="68" t="str">
        <f>IF(AC326=Controles!$D$8,Controles!$E$8,IF(AC326=Controles!$D$9,Controles!$E$9," "))</f>
        <v xml:space="preserve"> </v>
      </c>
      <c r="AE326" s="68" t="str">
        <f t="shared" si="146"/>
        <v/>
      </c>
      <c r="AF326" s="169"/>
      <c r="AG326" s="169"/>
      <c r="AH326" s="169"/>
      <c r="AI326" s="100" t="str">
        <f>+IF(AA326=Controles!$D$5,Controles!$N$5,IF(AA326=Controles!$D$6,Controles!$N$6,IF(AA326=Controles!$D$7,Controles!$N$7," ")))</f>
        <v xml:space="preserve"> </v>
      </c>
      <c r="AJ326" s="141" t="str">
        <f>IFERROR(IF(AI326=Controles!$N$5,(($R$326-($R$326*AE326))),IF(AI326=Controles!$N$7,$R$326,""))," ")</f>
        <v/>
      </c>
      <c r="AK326" s="141" t="str">
        <f>IFERROR(IF(AI326=Controles!$N$7,(($S$326-($S$326*AE326))),IF(AI326=Controles!$N$5,$S$326,""))," ")</f>
        <v/>
      </c>
      <c r="AL326" s="181" t="str">
        <f>IFERROR(IF(AJ326="","",IF(AJ326&lt;=20,"20",IF(AJ326&lt;=40,"40",IF(AJ326&lt;=60,"60",IF(AJ326&lt;=80,"80","100"))))),"")</f>
        <v/>
      </c>
      <c r="AM326" s="181" t="str">
        <f>IFERROR(IF(AK326="","",IF(AK326&lt;=20,"20",IF(AK326&lt;=40,"40",IF(AK326&lt;=60,"60",IF(AK326&lt;=80,"80","100"))))),"")</f>
        <v/>
      </c>
      <c r="AN326" s="182" t="str">
        <f>IFERROR(VALUE((AL326&amp;""&amp;AM326))," ")</f>
        <v xml:space="preserve"> </v>
      </c>
      <c r="AO326" s="183" t="str">
        <f>IFERROR(VLOOKUP(AN326,'Matriz Calificación'!$C$54:$F$78,2,FALSE),"")</f>
        <v/>
      </c>
      <c r="AP326" s="184" t="str">
        <f>IFERROR(VLOOKUP(AO326,'Matriz Calificación'!$D$54:$I$78,4,FALSE)," ")</f>
        <v xml:space="preserve"> </v>
      </c>
      <c r="AQ326" s="245" t="str" cm="1">
        <f t="array" ref="AQ326">INDEX(AN326:AN334,COUNT(AN326:AN334))</f>
        <v xml:space="preserve"> </v>
      </c>
      <c r="AR326" s="245" t="str">
        <f>IFERROR(VLOOKUP(AQ326,'Matriz Calificación'!$C$54:$F$78,2,FALSE),"")</f>
        <v/>
      </c>
      <c r="AS326" s="263" t="str">
        <f>IFERROR(VLOOKUP(AR326,'Matriz Calificación'!$D$54:$I$78,4,FALSE)," ")</f>
        <v xml:space="preserve"> </v>
      </c>
      <c r="AT326" s="268" t="str">
        <f>IFERROR(VLOOKUP(AR326,'Matriz Calificación'!$D$54:$I$78,5,FALSE)," ")</f>
        <v xml:space="preserve"> </v>
      </c>
      <c r="AU326" s="69"/>
      <c r="AV326" s="170"/>
      <c r="AW326" s="170"/>
      <c r="AX326" s="170"/>
      <c r="AY326" s="69"/>
      <c r="AZ326" s="170"/>
      <c r="BA326" s="172"/>
      <c r="BB326" s="172"/>
      <c r="BC326" s="256"/>
      <c r="BD326" s="248"/>
      <c r="BE326" s="172"/>
      <c r="BF326" s="248"/>
    </row>
    <row r="327" spans="2:58" s="173" customFormat="1" ht="21" customHeight="1" x14ac:dyDescent="0.25">
      <c r="B327" s="250"/>
      <c r="C327" s="253"/>
      <c r="D327" s="255"/>
      <c r="E327" s="256"/>
      <c r="F327" s="258"/>
      <c r="G327" s="255"/>
      <c r="H327" s="248"/>
      <c r="I327" s="266"/>
      <c r="J327" s="259"/>
      <c r="K327" s="185"/>
      <c r="L327" s="260"/>
      <c r="M327" s="260"/>
      <c r="N327" s="260"/>
      <c r="O327" s="261"/>
      <c r="P327" s="263"/>
      <c r="Q327" s="260"/>
      <c r="R327" s="264"/>
      <c r="S327" s="264"/>
      <c r="T327" s="264"/>
      <c r="U327" s="269"/>
      <c r="V327" s="263"/>
      <c r="W327" s="152"/>
      <c r="X327" s="168"/>
      <c r="Y327" s="168"/>
      <c r="Z327" s="168"/>
      <c r="AA327" s="169"/>
      <c r="AB327" s="178" t="str">
        <f>IF(AA327=Controles!$D$5,Controles!$E$5,IF(AA327=Controles!$D$6,Controles!$E$6,IF(AA327=Controles!$D$7,Controles!$E$7," ")))</f>
        <v xml:space="preserve"> </v>
      </c>
      <c r="AC327" s="169"/>
      <c r="AD327" s="68" t="str">
        <f>IF(AC327=Controles!$D$8,Controles!$E$8,IF(AC327=Controles!$D$9,Controles!$E$9," "))</f>
        <v xml:space="preserve"> </v>
      </c>
      <c r="AE327" s="68" t="str">
        <f t="shared" si="146"/>
        <v/>
      </c>
      <c r="AF327" s="169"/>
      <c r="AG327" s="169"/>
      <c r="AH327" s="169"/>
      <c r="AI327" s="100" t="str">
        <f>+IF(AA327=Controles!$D$5,Controles!$N$5,IF(AA327=Controles!$D$6,Controles!$N$6,IF(AA327=Controles!$D$7,Controles!$N$7," ")))</f>
        <v xml:space="preserve"> </v>
      </c>
      <c r="AJ327" s="141" t="str">
        <f>IFERROR(IF(AND(AI326=Controles!$N$5,AI327=Controles!$N$5),(AJ326-(+AJ326*AE327)),IF(AI327=Controles!$N$5,(R326-(+R326*AE327)),IF(AI327=Controles!$N$7,AJ326,""))),"")</f>
        <v/>
      </c>
      <c r="AK327" s="141" t="str">
        <f>IFERROR(IF(AND(AI326=Controles!$N$7,AI327=Controles!$N$7),(AK326-(+AK326*AE327)),IF(AI327=Controles!$N$7,($S$326-(+$S$326*AE327)),IF(AI327=Controles!$N$5,AK326,""))),"")</f>
        <v/>
      </c>
      <c r="AL327" s="181" t="str">
        <f t="shared" ref="AL327:AL334" si="179">IFERROR(IF(AJ327="","",IF(AJ327&lt;=20,"20",IF(AJ327&lt;=40,"40",IF(AJ327&lt;=60,"60",IF(AJ327&lt;=80,"80","100"))))),"")</f>
        <v/>
      </c>
      <c r="AM327" s="181" t="str">
        <f t="shared" ref="AM327:AM334" si="180">IFERROR(IF(AK327="","",IF(AK327&lt;=20,"20",IF(AK327&lt;=40,"40",IF(AK327&lt;=60,"60",IF(AK327&lt;=80,"80","100"))))),"")</f>
        <v/>
      </c>
      <c r="AN327" s="182" t="str">
        <f t="shared" ref="AN327:AN334" si="181">IFERROR(VALUE((AL327&amp;""&amp;AM327))," ")</f>
        <v xml:space="preserve"> </v>
      </c>
      <c r="AO327" s="183" t="str">
        <f>IFERROR(VLOOKUP(AN327,'Matriz Calificación'!$C$54:$F$78,2,FALSE),"")</f>
        <v/>
      </c>
      <c r="AP327" s="184" t="str">
        <f>IFERROR(VLOOKUP(AO327,'Matriz Calificación'!$D$54:$I$78,4,FALSE)," ")</f>
        <v xml:space="preserve"> </v>
      </c>
      <c r="AQ327" s="246"/>
      <c r="AR327" s="246"/>
      <c r="AS327" s="263"/>
      <c r="AT327" s="268"/>
      <c r="AU327" s="69"/>
      <c r="AV327" s="170"/>
      <c r="AW327" s="170"/>
      <c r="AX327" s="170"/>
      <c r="AY327" s="69"/>
      <c r="AZ327" s="170"/>
      <c r="BA327" s="172"/>
      <c r="BB327" s="172"/>
      <c r="BC327" s="256"/>
      <c r="BD327" s="248"/>
      <c r="BE327" s="172"/>
      <c r="BF327" s="248"/>
    </row>
    <row r="328" spans="2:58" s="173" customFormat="1" ht="21" customHeight="1" x14ac:dyDescent="0.25">
      <c r="B328" s="250"/>
      <c r="C328" s="253"/>
      <c r="D328" s="255"/>
      <c r="E328" s="256"/>
      <c r="F328" s="258"/>
      <c r="G328" s="255"/>
      <c r="H328" s="248"/>
      <c r="I328" s="266"/>
      <c r="J328" s="259"/>
      <c r="K328" s="185"/>
      <c r="L328" s="260"/>
      <c r="M328" s="260"/>
      <c r="N328" s="260"/>
      <c r="O328" s="261"/>
      <c r="P328" s="263"/>
      <c r="Q328" s="260"/>
      <c r="R328" s="264"/>
      <c r="S328" s="264"/>
      <c r="T328" s="264"/>
      <c r="U328" s="269"/>
      <c r="V328" s="263"/>
      <c r="W328" s="152"/>
      <c r="X328" s="168"/>
      <c r="Y328" s="168"/>
      <c r="Z328" s="168"/>
      <c r="AA328" s="169"/>
      <c r="AB328" s="178" t="str">
        <f>IF(AA328=Controles!$D$5,Controles!$E$5,IF(AA328=Controles!$D$6,Controles!$E$6,IF(AA328=Controles!$D$7,Controles!$E$7," ")))</f>
        <v xml:space="preserve"> </v>
      </c>
      <c r="AC328" s="169"/>
      <c r="AD328" s="68" t="str">
        <f>IF(AC328=Controles!$D$8,Controles!$E$8,IF(AC328=Controles!$D$9,Controles!$E$9," "))</f>
        <v xml:space="preserve"> </v>
      </c>
      <c r="AE328" s="68" t="str">
        <f t="shared" si="146"/>
        <v/>
      </c>
      <c r="AF328" s="169"/>
      <c r="AG328" s="169"/>
      <c r="AH328" s="169"/>
      <c r="AI328" s="100" t="str">
        <f>+IF(AA328=Controles!$D$5,Controles!$N$5,IF(AA328=Controles!$D$6,Controles!$N$6,IF(AA328=Controles!$D$7,Controles!$N$7," ")))</f>
        <v xml:space="preserve"> </v>
      </c>
      <c r="AJ328" s="141" t="str">
        <f>IFERROR(IF(AND(AI327=Controles!$N$5,AI328=Controles!$N$5),(AJ327-(+AJ327*AE328)),IF(AND(AI327=Controles!$N$7,AI328=Controles!$N$5),(AJ326-(+AJ326*AE328)),IF(AI328=Controles!$N$7,AJ327,""))),"")</f>
        <v/>
      </c>
      <c r="AK328" s="141" t="str">
        <f>IFERROR(IF(AND(AI327=Controles!$N$7,AI328=Controles!$N$7),(AK327-(+AK327*AE328)),IF(AND(AI327=Controles!$N$5,AI328=Controles!$N$7),(AK326-(+AK326*AE328)),IF(AI328=Controles!$N$5,AK327,""))),"")</f>
        <v/>
      </c>
      <c r="AL328" s="181" t="str">
        <f t="shared" si="179"/>
        <v/>
      </c>
      <c r="AM328" s="181" t="str">
        <f t="shared" si="180"/>
        <v/>
      </c>
      <c r="AN328" s="182" t="str">
        <f t="shared" si="181"/>
        <v xml:space="preserve"> </v>
      </c>
      <c r="AO328" s="183" t="str">
        <f>IFERROR(VLOOKUP(AN328,'Matriz Calificación'!$C$54:$F$78,2,FALSE),"")</f>
        <v/>
      </c>
      <c r="AP328" s="184" t="str">
        <f>IFERROR(VLOOKUP(AO328,'Matriz Calificación'!$D$54:$I$78,4,FALSE)," ")</f>
        <v xml:space="preserve"> </v>
      </c>
      <c r="AQ328" s="246"/>
      <c r="AR328" s="246"/>
      <c r="AS328" s="263"/>
      <c r="AT328" s="268"/>
      <c r="AU328" s="69"/>
      <c r="AV328" s="170"/>
      <c r="AW328" s="170"/>
      <c r="AX328" s="170"/>
      <c r="AY328" s="69"/>
      <c r="AZ328" s="170"/>
      <c r="BA328" s="172"/>
      <c r="BB328" s="172"/>
      <c r="BC328" s="256"/>
      <c r="BD328" s="248"/>
      <c r="BE328" s="172"/>
      <c r="BF328" s="248"/>
    </row>
    <row r="329" spans="2:58" s="173" customFormat="1" ht="21" customHeight="1" x14ac:dyDescent="0.25">
      <c r="B329" s="250"/>
      <c r="C329" s="253"/>
      <c r="D329" s="255"/>
      <c r="E329" s="256"/>
      <c r="F329" s="258"/>
      <c r="G329" s="255"/>
      <c r="H329" s="248"/>
      <c r="I329" s="266"/>
      <c r="J329" s="259"/>
      <c r="K329" s="185"/>
      <c r="L329" s="260"/>
      <c r="M329" s="260"/>
      <c r="N329" s="260"/>
      <c r="O329" s="261"/>
      <c r="P329" s="263"/>
      <c r="Q329" s="260"/>
      <c r="R329" s="264"/>
      <c r="S329" s="264"/>
      <c r="T329" s="264"/>
      <c r="U329" s="269"/>
      <c r="V329" s="263"/>
      <c r="W329" s="152"/>
      <c r="X329" s="168"/>
      <c r="Y329" s="168"/>
      <c r="Z329" s="168"/>
      <c r="AA329" s="169"/>
      <c r="AB329" s="178" t="str">
        <f>IF(AA329=Controles!$D$5,Controles!$E$5,IF(AA329=Controles!$D$6,Controles!$E$6,IF(AA329=Controles!$D$7,Controles!$E$7," ")))</f>
        <v xml:space="preserve"> </v>
      </c>
      <c r="AC329" s="169"/>
      <c r="AD329" s="68" t="str">
        <f>IF(AC329=Controles!$D$8,Controles!$E$8,IF(AC329=Controles!$D$9,Controles!$E$9," "))</f>
        <v xml:space="preserve"> </v>
      </c>
      <c r="AE329" s="68" t="str">
        <f t="shared" si="146"/>
        <v/>
      </c>
      <c r="AF329" s="169"/>
      <c r="AG329" s="169"/>
      <c r="AH329" s="169"/>
      <c r="AI329" s="100" t="str">
        <f>+IF(AA329=Controles!$D$5,Controles!$N$5,IF(AA329=Controles!$D$6,Controles!$N$6,IF(AA329=Controles!$D$7,Controles!$N$7," ")))</f>
        <v xml:space="preserve"> </v>
      </c>
      <c r="AJ329" s="141" t="str">
        <f>IFERROR(IF(AND(AI328=Controles!$N$5,AI329=Controles!$N$5),(AJ328-(+AJ328*AE329)),IF(AND(AI328=Controles!$N$7,AI329=Controles!$N$5),(AJ327-(+AJ327*AE329)),IF(AI329=Controles!$N$7,AJ328,""))),"")</f>
        <v/>
      </c>
      <c r="AK329" s="141" t="str">
        <f>IFERROR(IF(AND(AI328=Controles!$N$7,AI329=Controles!$N$7),(AK328-(+AK328*AE329)),IF(AND(AI328=Controles!$N$5,AI329=Controles!$N$7),(AK327-(+AK327*AE329)),IF(AI329=Controles!$N$5,AK328,""))),"")</f>
        <v/>
      </c>
      <c r="AL329" s="181" t="str">
        <f t="shared" si="179"/>
        <v/>
      </c>
      <c r="AM329" s="181" t="str">
        <f t="shared" si="180"/>
        <v/>
      </c>
      <c r="AN329" s="182" t="str">
        <f t="shared" si="181"/>
        <v xml:space="preserve"> </v>
      </c>
      <c r="AO329" s="183" t="str">
        <f>IFERROR(VLOOKUP(AN329,'Matriz Calificación'!$C$54:$F$78,2,FALSE),"")</f>
        <v/>
      </c>
      <c r="AP329" s="184" t="str">
        <f>IFERROR(VLOOKUP(AO329,'Matriz Calificación'!$D$54:$I$78,4,FALSE)," ")</f>
        <v xml:space="preserve"> </v>
      </c>
      <c r="AQ329" s="246"/>
      <c r="AR329" s="246"/>
      <c r="AS329" s="263"/>
      <c r="AT329" s="268"/>
      <c r="AU329" s="69"/>
      <c r="AV329" s="170"/>
      <c r="AW329" s="170"/>
      <c r="AX329" s="170"/>
      <c r="AY329" s="69"/>
      <c r="AZ329" s="170"/>
      <c r="BA329" s="172"/>
      <c r="BB329" s="172"/>
      <c r="BC329" s="256"/>
      <c r="BD329" s="248"/>
      <c r="BE329" s="172"/>
      <c r="BF329" s="248"/>
    </row>
    <row r="330" spans="2:58" s="173" customFormat="1" ht="21" customHeight="1" x14ac:dyDescent="0.25">
      <c r="B330" s="250"/>
      <c r="C330" s="253"/>
      <c r="D330" s="255"/>
      <c r="E330" s="256"/>
      <c r="F330" s="258"/>
      <c r="G330" s="255"/>
      <c r="H330" s="248"/>
      <c r="I330" s="266"/>
      <c r="J330" s="259"/>
      <c r="K330" s="185"/>
      <c r="L330" s="260"/>
      <c r="M330" s="260"/>
      <c r="N330" s="260"/>
      <c r="O330" s="261"/>
      <c r="P330" s="263"/>
      <c r="Q330" s="260"/>
      <c r="R330" s="264"/>
      <c r="S330" s="264"/>
      <c r="T330" s="264"/>
      <c r="U330" s="269"/>
      <c r="V330" s="263"/>
      <c r="W330" s="152"/>
      <c r="X330" s="168"/>
      <c r="Y330" s="168"/>
      <c r="Z330" s="168"/>
      <c r="AA330" s="169"/>
      <c r="AB330" s="178" t="str">
        <f>IF(AA330=Controles!$D$5,Controles!$E$5,IF(AA330=Controles!$D$6,Controles!$E$6,IF(AA330=Controles!$D$7,Controles!$E$7," ")))</f>
        <v xml:space="preserve"> </v>
      </c>
      <c r="AC330" s="169"/>
      <c r="AD330" s="68" t="str">
        <f>IF(AC330=Controles!$D$8,Controles!$E$8,IF(AC330=Controles!$D$9,Controles!$E$9," "))</f>
        <v xml:space="preserve"> </v>
      </c>
      <c r="AE330" s="68" t="str">
        <f t="shared" si="146"/>
        <v/>
      </c>
      <c r="AF330" s="169"/>
      <c r="AG330" s="169"/>
      <c r="AH330" s="169"/>
      <c r="AI330" s="100" t="str">
        <f>+IF(AA330=Controles!$D$5,Controles!$N$5,IF(AA330=Controles!$D$6,Controles!$N$6,IF(AA330=Controles!$D$7,Controles!$N$7," ")))</f>
        <v xml:space="preserve"> </v>
      </c>
      <c r="AJ330" s="141" t="str">
        <f>IFERROR(IF(AND(AI329=Controles!$N$5,AI330=Controles!$N$5),(AJ329-(+AJ329*AE330)),IF(AND(AI329=Controles!$N$7,AI330=Controles!$N$5),(AJ328-(+AJ328*AE330)),IF(AI330=Controles!$N$7,AJ329,""))),"")</f>
        <v/>
      </c>
      <c r="AK330" s="141" t="str">
        <f>IFERROR(IF(AND(AI329=Controles!$N$7,AI330=Controles!$N$7),(AK329-(+AK329*AE330)),IF(AND(AI329=Controles!$N$5,AI330=Controles!$N$7),(AK328-(+AK328*AE330)),IF(AI330=Controles!$N$5,AK329,""))),"")</f>
        <v/>
      </c>
      <c r="AL330" s="181" t="str">
        <f t="shared" si="179"/>
        <v/>
      </c>
      <c r="AM330" s="181" t="str">
        <f t="shared" si="180"/>
        <v/>
      </c>
      <c r="AN330" s="182" t="str">
        <f t="shared" si="181"/>
        <v xml:space="preserve"> </v>
      </c>
      <c r="AO330" s="183" t="str">
        <f>IFERROR(VLOOKUP(AN330,'Matriz Calificación'!$C$54:$F$78,2,FALSE),"")</f>
        <v/>
      </c>
      <c r="AP330" s="184" t="str">
        <f>IFERROR(VLOOKUP(AO330,'Matriz Calificación'!$D$54:$I$78,4,FALSE)," ")</f>
        <v xml:space="preserve"> </v>
      </c>
      <c r="AQ330" s="246"/>
      <c r="AR330" s="246"/>
      <c r="AS330" s="263"/>
      <c r="AT330" s="268"/>
      <c r="AU330" s="69"/>
      <c r="AV330" s="170"/>
      <c r="AW330" s="170"/>
      <c r="AX330" s="170"/>
      <c r="AY330" s="69"/>
      <c r="AZ330" s="170"/>
      <c r="BA330" s="172"/>
      <c r="BB330" s="172"/>
      <c r="BC330" s="256"/>
      <c r="BD330" s="248"/>
      <c r="BE330" s="172"/>
      <c r="BF330" s="248"/>
    </row>
    <row r="331" spans="2:58" s="173" customFormat="1" ht="21" customHeight="1" x14ac:dyDescent="0.25">
      <c r="B331" s="250"/>
      <c r="C331" s="253"/>
      <c r="D331" s="255"/>
      <c r="E331" s="256"/>
      <c r="F331" s="258"/>
      <c r="G331" s="255"/>
      <c r="H331" s="248"/>
      <c r="I331" s="266"/>
      <c r="J331" s="259"/>
      <c r="K331" s="185"/>
      <c r="L331" s="260"/>
      <c r="M331" s="260"/>
      <c r="N331" s="260"/>
      <c r="O331" s="261"/>
      <c r="P331" s="263"/>
      <c r="Q331" s="260"/>
      <c r="R331" s="264"/>
      <c r="S331" s="264"/>
      <c r="T331" s="264"/>
      <c r="U331" s="269"/>
      <c r="V331" s="263"/>
      <c r="W331" s="152"/>
      <c r="X331" s="168"/>
      <c r="Y331" s="168"/>
      <c r="Z331" s="168"/>
      <c r="AA331" s="169"/>
      <c r="AB331" s="178" t="str">
        <f>IF(AA331=Controles!$D$5,Controles!$E$5,IF(AA331=Controles!$D$6,Controles!$E$6,IF(AA331=Controles!$D$7,Controles!$E$7," ")))</f>
        <v xml:space="preserve"> </v>
      </c>
      <c r="AC331" s="169"/>
      <c r="AD331" s="68" t="str">
        <f>IF(AC331=Controles!$D$8,Controles!$E$8,IF(AC331=Controles!$D$9,Controles!$E$9," "))</f>
        <v xml:space="preserve"> </v>
      </c>
      <c r="AE331" s="68" t="str">
        <f t="shared" si="146"/>
        <v/>
      </c>
      <c r="AF331" s="169"/>
      <c r="AG331" s="169"/>
      <c r="AH331" s="169"/>
      <c r="AI331" s="100" t="str">
        <f>+IF(AA331=Controles!$D$5,Controles!$N$5,IF(AA331=Controles!$D$6,Controles!$N$6,IF(AA331=Controles!$D$7,Controles!$N$7," ")))</f>
        <v xml:space="preserve"> </v>
      </c>
      <c r="AJ331" s="141" t="str">
        <f>IFERROR(IF(AND(AI330=Controles!$N$5,AI331=Controles!$N$5),(AJ330-(+AJ330*AE331)),IF(AND(AI330=Controles!$N$7,AI331=Controles!$N$5),(AJ329-(+AJ329*AE331)),IF(AI331=Controles!$N$7,AJ330,""))),"")</f>
        <v/>
      </c>
      <c r="AK331" s="141" t="str">
        <f>IFERROR(IF(AND(AI330=Controles!$N$7,AI331=Controles!$N$7),(AK330-(+AK330*AE331)),IF(AND(AI330=Controles!$N$5,AI331=Controles!$N$7),(AK329-(+AK329*AE331)),IF(AI331=Controles!$N$5,AK330,""))),"")</f>
        <v/>
      </c>
      <c r="AL331" s="181" t="str">
        <f t="shared" si="179"/>
        <v/>
      </c>
      <c r="AM331" s="181" t="str">
        <f t="shared" si="180"/>
        <v/>
      </c>
      <c r="AN331" s="182" t="str">
        <f t="shared" si="181"/>
        <v xml:space="preserve"> </v>
      </c>
      <c r="AO331" s="183" t="str">
        <f>IFERROR(VLOOKUP(AN331,'Matriz Calificación'!$C$54:$F$78,2,FALSE),"")</f>
        <v/>
      </c>
      <c r="AP331" s="184" t="str">
        <f>IFERROR(VLOOKUP(AO331,'Matriz Calificación'!$D$54:$I$78,4,FALSE)," ")</f>
        <v xml:space="preserve"> </v>
      </c>
      <c r="AQ331" s="246"/>
      <c r="AR331" s="246"/>
      <c r="AS331" s="263"/>
      <c r="AT331" s="268"/>
      <c r="AU331" s="69"/>
      <c r="AV331" s="170"/>
      <c r="AW331" s="170"/>
      <c r="AX331" s="170"/>
      <c r="AY331" s="69"/>
      <c r="AZ331" s="170"/>
      <c r="BA331" s="172"/>
      <c r="BB331" s="172"/>
      <c r="BC331" s="256"/>
      <c r="BD331" s="248"/>
      <c r="BE331" s="172"/>
      <c r="BF331" s="248"/>
    </row>
    <row r="332" spans="2:58" s="173" customFormat="1" ht="21" customHeight="1" x14ac:dyDescent="0.25">
      <c r="B332" s="250"/>
      <c r="C332" s="253"/>
      <c r="D332" s="255"/>
      <c r="E332" s="256"/>
      <c r="F332" s="258"/>
      <c r="G332" s="255"/>
      <c r="H332" s="248"/>
      <c r="I332" s="266"/>
      <c r="J332" s="259"/>
      <c r="K332" s="185"/>
      <c r="L332" s="260"/>
      <c r="M332" s="260"/>
      <c r="N332" s="260"/>
      <c r="O332" s="261"/>
      <c r="P332" s="263"/>
      <c r="Q332" s="260"/>
      <c r="R332" s="264"/>
      <c r="S332" s="264"/>
      <c r="T332" s="264"/>
      <c r="U332" s="269"/>
      <c r="V332" s="263"/>
      <c r="W332" s="152"/>
      <c r="X332" s="168"/>
      <c r="Y332" s="168"/>
      <c r="Z332" s="168"/>
      <c r="AA332" s="169"/>
      <c r="AB332" s="178" t="str">
        <f>IF(AA332=Controles!$D$5,Controles!$E$5,IF(AA332=Controles!$D$6,Controles!$E$6,IF(AA332=Controles!$D$7,Controles!$E$7," ")))</f>
        <v xml:space="preserve"> </v>
      </c>
      <c r="AC332" s="169"/>
      <c r="AD332" s="68" t="str">
        <f>IF(AC332=Controles!$D$8,Controles!$E$8,IF(AC332=Controles!$D$9,Controles!$E$9," "))</f>
        <v xml:space="preserve"> </v>
      </c>
      <c r="AE332" s="68" t="str">
        <f t="shared" ref="AE332:AE395" si="182">+IFERROR(AB332+AD332,"")</f>
        <v/>
      </c>
      <c r="AF332" s="169"/>
      <c r="AG332" s="169"/>
      <c r="AH332" s="169"/>
      <c r="AI332" s="100" t="str">
        <f>+IF(AA332=Controles!$D$5,Controles!$N$5,IF(AA332=Controles!$D$6,Controles!$N$6,IF(AA332=Controles!$D$7,Controles!$N$7," ")))</f>
        <v xml:space="preserve"> </v>
      </c>
      <c r="AJ332" s="141" t="str">
        <f>IFERROR(IF(AND(AI331=Controles!$N$5,AI332=Controles!$N$5),(AJ331-(+AJ331*AE332)),IF(AND(AI331=Controles!$N$7,AI332=Controles!$N$5),(AJ330-(+AJ330*AE332)),IF(AI332=Controles!$N$7,AJ331,""))),"")</f>
        <v/>
      </c>
      <c r="AK332" s="141" t="str">
        <f>IFERROR(IF(AND(AI331=Controles!$N$7,AI332=Controles!$N$7),(AK331-(+AK331*AE332)),IF(AND(AI331=Controles!$N$5,AI332=Controles!$N$7),(AK330-(+AK330*AE332)),IF(AI332=Controles!$N$5,AK331,""))),"")</f>
        <v/>
      </c>
      <c r="AL332" s="181" t="str">
        <f t="shared" si="179"/>
        <v/>
      </c>
      <c r="AM332" s="181" t="str">
        <f t="shared" si="180"/>
        <v/>
      </c>
      <c r="AN332" s="182" t="str">
        <f t="shared" si="181"/>
        <v xml:space="preserve"> </v>
      </c>
      <c r="AO332" s="183" t="str">
        <f>IFERROR(VLOOKUP(AN332,'Matriz Calificación'!$C$54:$F$78,2,FALSE),"")</f>
        <v/>
      </c>
      <c r="AP332" s="184" t="str">
        <f>IFERROR(VLOOKUP(AO332,'Matriz Calificación'!$D$54:$I$78,4,FALSE)," ")</f>
        <v xml:space="preserve"> </v>
      </c>
      <c r="AQ332" s="246"/>
      <c r="AR332" s="246"/>
      <c r="AS332" s="263"/>
      <c r="AT332" s="268"/>
      <c r="AU332" s="69"/>
      <c r="AV332" s="168"/>
      <c r="AW332" s="171"/>
      <c r="AX332" s="171"/>
      <c r="AY332" s="69"/>
      <c r="AZ332" s="170"/>
      <c r="BA332" s="172"/>
      <c r="BB332" s="172"/>
      <c r="BC332" s="256"/>
      <c r="BD332" s="248"/>
      <c r="BE332" s="172"/>
      <c r="BF332" s="248"/>
    </row>
    <row r="333" spans="2:58" s="173" customFormat="1" ht="21" customHeight="1" x14ac:dyDescent="0.25">
      <c r="B333" s="250"/>
      <c r="C333" s="253"/>
      <c r="D333" s="255"/>
      <c r="E333" s="256"/>
      <c r="F333" s="258"/>
      <c r="G333" s="255"/>
      <c r="H333" s="248"/>
      <c r="I333" s="266"/>
      <c r="J333" s="259"/>
      <c r="K333" s="185"/>
      <c r="L333" s="260"/>
      <c r="M333" s="260"/>
      <c r="N333" s="260"/>
      <c r="O333" s="261"/>
      <c r="P333" s="263"/>
      <c r="Q333" s="260"/>
      <c r="R333" s="264"/>
      <c r="S333" s="264"/>
      <c r="T333" s="264"/>
      <c r="U333" s="269"/>
      <c r="V333" s="263"/>
      <c r="W333" s="152"/>
      <c r="X333" s="168"/>
      <c r="Y333" s="168"/>
      <c r="Z333" s="168"/>
      <c r="AA333" s="169"/>
      <c r="AB333" s="178" t="str">
        <f>IF(AA333=Controles!$D$5,Controles!$E$5,IF(AA333=Controles!$D$6,Controles!$E$6,IF(AA333=Controles!$D$7,Controles!$E$7," ")))</f>
        <v xml:space="preserve"> </v>
      </c>
      <c r="AC333" s="169"/>
      <c r="AD333" s="68" t="str">
        <f>IF(AC333=Controles!$D$8,Controles!$E$8,IF(AC333=Controles!$D$9,Controles!$E$9," "))</f>
        <v xml:space="preserve"> </v>
      </c>
      <c r="AE333" s="68" t="str">
        <f t="shared" si="182"/>
        <v/>
      </c>
      <c r="AF333" s="169"/>
      <c r="AG333" s="169"/>
      <c r="AH333" s="169"/>
      <c r="AI333" s="100" t="str">
        <f>+IF(AA333=Controles!$D$5,Controles!$N$5,IF(AA333=Controles!$D$6,Controles!$N$6,IF(AA333=Controles!$D$7,Controles!$N$7," ")))</f>
        <v xml:space="preserve"> </v>
      </c>
      <c r="AJ333" s="141" t="str">
        <f>IFERROR(IF(AND(AI332=Controles!$N$5,AI333=Controles!$N$5),(AJ332-(+AJ332*AE333)),IF(AND(AI332=Controles!$N$7,AI333=Controles!$N$5),(AJ331-(+AJ331*AE333)),IF(AI333=Controles!$N$7,AJ332,""))),"")</f>
        <v/>
      </c>
      <c r="AK333" s="141" t="str">
        <f>IFERROR(IF(AND(AI332=Controles!$N$7,AI333=Controles!$N$7),(AK332-(+AK332*AE333)),IF(AND(AI332=Controles!$N$5,AI333=Controles!$N$7),(AK331-(+AK331*AE333)),IF(AI333=Controles!$N$5,AK332,""))),"")</f>
        <v/>
      </c>
      <c r="AL333" s="181" t="str">
        <f t="shared" si="179"/>
        <v/>
      </c>
      <c r="AM333" s="181" t="str">
        <f t="shared" si="180"/>
        <v/>
      </c>
      <c r="AN333" s="182" t="str">
        <f t="shared" si="181"/>
        <v xml:space="preserve"> </v>
      </c>
      <c r="AO333" s="183" t="str">
        <f>IFERROR(VLOOKUP(AN333,'Matriz Calificación'!$C$54:$F$78,2,FALSE),"")</f>
        <v/>
      </c>
      <c r="AP333" s="184" t="str">
        <f>IFERROR(VLOOKUP(AO333,'Matriz Calificación'!$D$54:$I$78,4,FALSE)," ")</f>
        <v xml:space="preserve"> </v>
      </c>
      <c r="AQ333" s="246"/>
      <c r="AR333" s="246"/>
      <c r="AS333" s="263"/>
      <c r="AT333" s="268"/>
      <c r="AU333" s="69"/>
      <c r="AV333" s="168"/>
      <c r="AW333" s="171"/>
      <c r="AX333" s="171"/>
      <c r="AY333" s="69"/>
      <c r="AZ333" s="170"/>
      <c r="BA333" s="172"/>
      <c r="BB333" s="172"/>
      <c r="BC333" s="256"/>
      <c r="BD333" s="248"/>
      <c r="BE333" s="172"/>
      <c r="BF333" s="248"/>
    </row>
    <row r="334" spans="2:58" s="173" customFormat="1" ht="21" customHeight="1" x14ac:dyDescent="0.25">
      <c r="B334" s="251"/>
      <c r="C334" s="254"/>
      <c r="D334" s="255"/>
      <c r="E334" s="256"/>
      <c r="F334" s="258"/>
      <c r="G334" s="255"/>
      <c r="H334" s="248"/>
      <c r="I334" s="267"/>
      <c r="J334" s="259"/>
      <c r="K334" s="185"/>
      <c r="L334" s="260"/>
      <c r="M334" s="260"/>
      <c r="N334" s="260"/>
      <c r="O334" s="262"/>
      <c r="P334" s="263"/>
      <c r="Q334" s="260"/>
      <c r="R334" s="264"/>
      <c r="S334" s="264"/>
      <c r="T334" s="264"/>
      <c r="U334" s="269"/>
      <c r="V334" s="263"/>
      <c r="W334" s="152"/>
      <c r="X334" s="168"/>
      <c r="Y334" s="168"/>
      <c r="Z334" s="168"/>
      <c r="AA334" s="169"/>
      <c r="AB334" s="178" t="str">
        <f>IF(AA334=Controles!$D$5,Controles!$E$5,IF(AA334=Controles!$D$6,Controles!$E$6,IF(AA334=Controles!$D$7,Controles!$E$7," ")))</f>
        <v xml:space="preserve"> </v>
      </c>
      <c r="AC334" s="169"/>
      <c r="AD334" s="68" t="str">
        <f>IF(AC334=Controles!$D$8,Controles!$E$8,IF(AC334=Controles!$D$9,Controles!$E$9," "))</f>
        <v xml:space="preserve"> </v>
      </c>
      <c r="AE334" s="68" t="str">
        <f t="shared" si="182"/>
        <v/>
      </c>
      <c r="AF334" s="169"/>
      <c r="AG334" s="169"/>
      <c r="AH334" s="169"/>
      <c r="AI334" s="100" t="str">
        <f>+IF(AA334=Controles!$D$5,Controles!$N$5,IF(AA334=Controles!$D$6,Controles!$N$6,IF(AA334=Controles!$D$7,Controles!$N$7," ")))</f>
        <v xml:space="preserve"> </v>
      </c>
      <c r="AJ334" s="141" t="str">
        <f>IFERROR(IF(AND(AI333=Controles!$N$5,AI334=Controles!$N$5),(AJ333-(+AJ333*AE334)),IF(AND(AI333=Controles!$N$7,AI334=Controles!$N$5),(AJ332-(+AJ332*AE334)),IF(AI334=Controles!$N$7,AJ333,""))),"")</f>
        <v/>
      </c>
      <c r="AK334" s="141" t="str">
        <f>IFERROR(IF(AND(AI333=Controles!$N$7,AI334=Controles!$N$7),(AK333-(+AK333*AE334)),IF(AND(AI333=Controles!$N$5,AI334=Controles!$N$7),(AK332-(+AK332*AE334)),IF(AI334=Controles!$N$5,AK333,""))),"")</f>
        <v/>
      </c>
      <c r="AL334" s="181" t="str">
        <f t="shared" si="179"/>
        <v/>
      </c>
      <c r="AM334" s="181" t="str">
        <f t="shared" si="180"/>
        <v/>
      </c>
      <c r="AN334" s="182" t="str">
        <f t="shared" si="181"/>
        <v xml:space="preserve"> </v>
      </c>
      <c r="AO334" s="183" t="str">
        <f>IFERROR(VLOOKUP(AN334,'Matriz Calificación'!$C$54:$F$78,2,FALSE),"")</f>
        <v/>
      </c>
      <c r="AP334" s="184" t="str">
        <f>IFERROR(VLOOKUP(AO334,'Matriz Calificación'!$D$54:$I$78,4,FALSE)," ")</f>
        <v xml:space="preserve"> </v>
      </c>
      <c r="AQ334" s="247"/>
      <c r="AR334" s="247"/>
      <c r="AS334" s="263"/>
      <c r="AT334" s="268"/>
      <c r="AU334" s="69"/>
      <c r="AV334" s="168"/>
      <c r="AW334" s="70"/>
      <c r="AX334" s="70"/>
      <c r="AY334" s="69"/>
      <c r="AZ334" s="170"/>
      <c r="BA334" s="172"/>
      <c r="BB334" s="172"/>
      <c r="BC334" s="256"/>
      <c r="BD334" s="248"/>
      <c r="BE334" s="172"/>
      <c r="BF334" s="248"/>
    </row>
    <row r="335" spans="2:58" s="173" customFormat="1" ht="21" customHeight="1" x14ac:dyDescent="0.25">
      <c r="B335" s="249"/>
      <c r="C335" s="252" t="str">
        <f>+IFERROR(VLOOKUP(B335,INF!$A$2:$B$90,2,FALSE)," ")</f>
        <v xml:space="preserve"> </v>
      </c>
      <c r="D335" s="255"/>
      <c r="E335" s="256"/>
      <c r="F335" s="257"/>
      <c r="G335" s="255"/>
      <c r="H335" s="248"/>
      <c r="I335" s="265"/>
      <c r="J335" s="259" t="str">
        <f t="shared" ref="J335" si="183">IF(G335&lt;&gt;"",CONCATENATE("Posibilidad de ",G335," por"," ",H335," debido a"," ",I335),"")</f>
        <v/>
      </c>
      <c r="K335" s="185"/>
      <c r="L335" s="260"/>
      <c r="M335" s="260"/>
      <c r="N335" s="260"/>
      <c r="O335" s="261"/>
      <c r="P335" s="263" t="str">
        <f>IF(O335="","",IF(O335&lt;=2,Probabilidad!$B$8,IF(O335&lt;=11.999,Probabilidad!$B$7,IF(O335&lt;=48,Probabilidad!$B$6,IF(O335&lt;=239.999,Probabilidad!$B$5,IF(O335&gt;=240,Probabilidad!$B$4,""))))))</f>
        <v/>
      </c>
      <c r="Q335" s="260"/>
      <c r="R335" s="264" t="str">
        <f>IFERROR(VLOOKUP(P335,Probabilidad!$B$4:$C$8,2,FALSE),"")</f>
        <v/>
      </c>
      <c r="S335" s="264" t="str">
        <f>IFERROR(VLOOKUP(Q335,Impacto!$B$4:$C$16,2,FALSE),"")</f>
        <v/>
      </c>
      <c r="T335" s="264" t="str">
        <f t="shared" ref="T335" si="184">IFERROR(VALUE((R335&amp;""&amp;S335))," ")</f>
        <v xml:space="preserve"> </v>
      </c>
      <c r="U335" s="269" t="str">
        <f>IFERROR(VLOOKUP(T335,'Matriz Calificación'!$C$54:$D$78,2,FALSE)," ")</f>
        <v xml:space="preserve"> </v>
      </c>
      <c r="V335" s="263" t="str">
        <f>IFERROR(VLOOKUP(T335,'Matriz Calificación'!$C$54:$F$78,3,FALSE)," ")</f>
        <v xml:space="preserve"> </v>
      </c>
      <c r="W335" s="152"/>
      <c r="X335" s="168"/>
      <c r="Y335" s="168"/>
      <c r="Z335" s="168"/>
      <c r="AA335" s="169"/>
      <c r="AB335" s="178" t="str">
        <f>IF(AA335=Controles!$D$5,Controles!$E$5,IF(AA335=Controles!$D$6,Controles!$E$6,IF(AA335=Controles!$D$7,Controles!$E$7," ")))</f>
        <v xml:space="preserve"> </v>
      </c>
      <c r="AC335" s="169"/>
      <c r="AD335" s="68" t="str">
        <f>IF(AC335=Controles!$D$8,Controles!$E$8,IF(AC335=Controles!$D$9,Controles!$E$9," "))</f>
        <v xml:space="preserve"> </v>
      </c>
      <c r="AE335" s="68" t="str">
        <f t="shared" si="182"/>
        <v/>
      </c>
      <c r="AF335" s="169"/>
      <c r="AG335" s="169"/>
      <c r="AH335" s="169"/>
      <c r="AI335" s="100" t="str">
        <f>+IF(AA335=Controles!$D$5,Controles!$N$5,IF(AA335=Controles!$D$6,Controles!$N$6,IF(AA335=Controles!$D$7,Controles!$N$7," ")))</f>
        <v xml:space="preserve"> </v>
      </c>
      <c r="AJ335" s="141" t="str">
        <f>IFERROR(IF(AI335=Controles!$N$5,(($R$335-($R$335*AE335))),IF(AI335=Controles!$N$7,$R$335,""))," ")</f>
        <v/>
      </c>
      <c r="AK335" s="141" t="str">
        <f>IFERROR(IF(AI335=Controles!$N$7,(($S$335-($S$335*AE335))),IF(AI335=Controles!$N$5,$S$335,""))," ")</f>
        <v/>
      </c>
      <c r="AL335" s="181" t="str">
        <f>IFERROR(IF(AJ335="","",IF(AJ335&lt;=20,"20",IF(AJ335&lt;=40,"40",IF(AJ335&lt;=60,"60",IF(AJ335&lt;=80,"80","100"))))),"")</f>
        <v/>
      </c>
      <c r="AM335" s="181" t="str">
        <f>IFERROR(IF(AK335="","",IF(AK335&lt;=20,"20",IF(AK335&lt;=40,"40",IF(AK335&lt;=60,"60",IF(AK335&lt;=80,"80","100"))))),"")</f>
        <v/>
      </c>
      <c r="AN335" s="182" t="str">
        <f>IFERROR(VALUE((AL335&amp;""&amp;AM335))," ")</f>
        <v xml:space="preserve"> </v>
      </c>
      <c r="AO335" s="183" t="str">
        <f>IFERROR(VLOOKUP(AN335,'Matriz Calificación'!$C$54:$F$78,2,FALSE),"")</f>
        <v/>
      </c>
      <c r="AP335" s="184" t="str">
        <f>IFERROR(VLOOKUP(AO335,'Matriz Calificación'!$D$54:$I$78,4,FALSE)," ")</f>
        <v xml:space="preserve"> </v>
      </c>
      <c r="AQ335" s="245" t="str" cm="1">
        <f t="array" ref="AQ335">INDEX(AN335:AN343,COUNT(AN335:AN343))</f>
        <v xml:space="preserve"> </v>
      </c>
      <c r="AR335" s="245" t="str">
        <f>IFERROR(VLOOKUP(AQ335,'Matriz Calificación'!$C$54:$F$78,2,FALSE),"")</f>
        <v/>
      </c>
      <c r="AS335" s="263" t="str">
        <f>IFERROR(VLOOKUP(AR335,'Matriz Calificación'!$D$54:$I$78,4,FALSE)," ")</f>
        <v xml:space="preserve"> </v>
      </c>
      <c r="AT335" s="268" t="str">
        <f>IFERROR(VLOOKUP(AR335,'Matriz Calificación'!$D$54:$I$78,5,FALSE)," ")</f>
        <v xml:space="preserve"> </v>
      </c>
      <c r="AU335" s="69"/>
      <c r="AV335" s="170"/>
      <c r="AW335" s="170"/>
      <c r="AX335" s="170"/>
      <c r="AY335" s="69"/>
      <c r="AZ335" s="170"/>
      <c r="BA335" s="172"/>
      <c r="BB335" s="172"/>
      <c r="BC335" s="256"/>
      <c r="BD335" s="248"/>
      <c r="BE335" s="172"/>
      <c r="BF335" s="248"/>
    </row>
    <row r="336" spans="2:58" s="173" customFormat="1" ht="21" customHeight="1" x14ac:dyDescent="0.25">
      <c r="B336" s="250"/>
      <c r="C336" s="253"/>
      <c r="D336" s="255"/>
      <c r="E336" s="256"/>
      <c r="F336" s="258"/>
      <c r="G336" s="255"/>
      <c r="H336" s="248"/>
      <c r="I336" s="266"/>
      <c r="J336" s="259"/>
      <c r="K336" s="185"/>
      <c r="L336" s="260"/>
      <c r="M336" s="260"/>
      <c r="N336" s="260"/>
      <c r="O336" s="261"/>
      <c r="P336" s="263"/>
      <c r="Q336" s="260"/>
      <c r="R336" s="264"/>
      <c r="S336" s="264"/>
      <c r="T336" s="264"/>
      <c r="U336" s="269"/>
      <c r="V336" s="263"/>
      <c r="W336" s="152"/>
      <c r="X336" s="168"/>
      <c r="Y336" s="168"/>
      <c r="Z336" s="168"/>
      <c r="AA336" s="169"/>
      <c r="AB336" s="178" t="str">
        <f>IF(AA336=Controles!$D$5,Controles!$E$5,IF(AA336=Controles!$D$6,Controles!$E$6,IF(AA336=Controles!$D$7,Controles!$E$7," ")))</f>
        <v xml:space="preserve"> </v>
      </c>
      <c r="AC336" s="169"/>
      <c r="AD336" s="68" t="str">
        <f>IF(AC336=Controles!$D$8,Controles!$E$8,IF(AC336=Controles!$D$9,Controles!$E$9," "))</f>
        <v xml:space="preserve"> </v>
      </c>
      <c r="AE336" s="68" t="str">
        <f t="shared" si="182"/>
        <v/>
      </c>
      <c r="AF336" s="169"/>
      <c r="AG336" s="169"/>
      <c r="AH336" s="169"/>
      <c r="AI336" s="100" t="str">
        <f>+IF(AA336=Controles!$D$5,Controles!$N$5,IF(AA336=Controles!$D$6,Controles!$N$6,IF(AA336=Controles!$D$7,Controles!$N$7," ")))</f>
        <v xml:space="preserve"> </v>
      </c>
      <c r="AJ336" s="141" t="str">
        <f>IFERROR(IF(AND(AI335=Controles!$N$5,AI336=Controles!$N$5),(AJ335-(+AJ335*AE336)),IF(AI336=Controles!$N$5,(R335-(+R335*AE336)),IF(AI336=Controles!$N$7,AJ335,""))),"")</f>
        <v/>
      </c>
      <c r="AK336" s="141" t="str">
        <f>IFERROR(IF(AND(AI335=Controles!$N$7,AI336=Controles!$N$7),(AK335-(+AK335*AE336)),IF(AI336=Controles!$N$7,($S$335-(+$S$335*AE336)),IF(AI336=Controles!$N$5,AK335,""))),"")</f>
        <v/>
      </c>
      <c r="AL336" s="181" t="str">
        <f t="shared" ref="AL336:AL343" si="185">IFERROR(IF(AJ336="","",IF(AJ336&lt;=20,"20",IF(AJ336&lt;=40,"40",IF(AJ336&lt;=60,"60",IF(AJ336&lt;=80,"80","100"))))),"")</f>
        <v/>
      </c>
      <c r="AM336" s="181" t="str">
        <f t="shared" ref="AM336:AM343" si="186">IFERROR(IF(AK336="","",IF(AK336&lt;=20,"20",IF(AK336&lt;=40,"40",IF(AK336&lt;=60,"60",IF(AK336&lt;=80,"80","100"))))),"")</f>
        <v/>
      </c>
      <c r="AN336" s="182" t="str">
        <f t="shared" ref="AN336:AN343" si="187">IFERROR(VALUE((AL336&amp;""&amp;AM336))," ")</f>
        <v xml:space="preserve"> </v>
      </c>
      <c r="AO336" s="183" t="str">
        <f>IFERROR(VLOOKUP(AN336,'Matriz Calificación'!$C$54:$F$78,2,FALSE),"")</f>
        <v/>
      </c>
      <c r="AP336" s="184" t="str">
        <f>IFERROR(VLOOKUP(AO336,'Matriz Calificación'!$D$54:$I$78,4,FALSE)," ")</f>
        <v xml:space="preserve"> </v>
      </c>
      <c r="AQ336" s="246"/>
      <c r="AR336" s="246"/>
      <c r="AS336" s="263"/>
      <c r="AT336" s="268"/>
      <c r="AU336" s="69"/>
      <c r="AV336" s="170"/>
      <c r="AW336" s="170"/>
      <c r="AX336" s="170"/>
      <c r="AY336" s="69"/>
      <c r="AZ336" s="170"/>
      <c r="BA336" s="172"/>
      <c r="BB336" s="172"/>
      <c r="BC336" s="256"/>
      <c r="BD336" s="248"/>
      <c r="BE336" s="172"/>
      <c r="BF336" s="248"/>
    </row>
    <row r="337" spans="2:58" s="173" customFormat="1" ht="21" customHeight="1" x14ac:dyDescent="0.25">
      <c r="B337" s="250"/>
      <c r="C337" s="253"/>
      <c r="D337" s="255"/>
      <c r="E337" s="256"/>
      <c r="F337" s="258"/>
      <c r="G337" s="255"/>
      <c r="H337" s="248"/>
      <c r="I337" s="266"/>
      <c r="J337" s="259"/>
      <c r="K337" s="185"/>
      <c r="L337" s="260"/>
      <c r="M337" s="260"/>
      <c r="N337" s="260"/>
      <c r="O337" s="261"/>
      <c r="P337" s="263"/>
      <c r="Q337" s="260"/>
      <c r="R337" s="264"/>
      <c r="S337" s="264"/>
      <c r="T337" s="264"/>
      <c r="U337" s="269"/>
      <c r="V337" s="263"/>
      <c r="W337" s="152"/>
      <c r="X337" s="168"/>
      <c r="Y337" s="168"/>
      <c r="Z337" s="168"/>
      <c r="AA337" s="169"/>
      <c r="AB337" s="178" t="str">
        <f>IF(AA337=Controles!$D$5,Controles!$E$5,IF(AA337=Controles!$D$6,Controles!$E$6,IF(AA337=Controles!$D$7,Controles!$E$7," ")))</f>
        <v xml:space="preserve"> </v>
      </c>
      <c r="AC337" s="169"/>
      <c r="AD337" s="68" t="str">
        <f>IF(AC337=Controles!$D$8,Controles!$E$8,IF(AC337=Controles!$D$9,Controles!$E$9," "))</f>
        <v xml:space="preserve"> </v>
      </c>
      <c r="AE337" s="68" t="str">
        <f t="shared" si="182"/>
        <v/>
      </c>
      <c r="AF337" s="169"/>
      <c r="AG337" s="169"/>
      <c r="AH337" s="169"/>
      <c r="AI337" s="100" t="str">
        <f>+IF(AA337=Controles!$D$5,Controles!$N$5,IF(AA337=Controles!$D$6,Controles!$N$6,IF(AA337=Controles!$D$7,Controles!$N$7," ")))</f>
        <v xml:space="preserve"> </v>
      </c>
      <c r="AJ337" s="141" t="str">
        <f>IFERROR(IF(AND(AI336=Controles!$N$5,AI337=Controles!$N$5),(AJ336-(+AJ336*AE337)),IF(AND(AI336=Controles!$N$7,AI337=Controles!$N$5),(AJ335-(+AJ335*AE337)),IF(AI337=Controles!$N$7,AJ336,""))),"")</f>
        <v/>
      </c>
      <c r="AK337" s="141" t="str">
        <f>IFERROR(IF(AND(AI336=Controles!$N$7,AI337=Controles!$N$7),(AK336-(+AK336*AE337)),IF(AND(AI336=Controles!$N$5,AI337=Controles!$N$7),(AK335-(+AK335*AE337)),IF(AI337=Controles!$N$5,AK336,""))),"")</f>
        <v/>
      </c>
      <c r="AL337" s="181" t="str">
        <f t="shared" si="185"/>
        <v/>
      </c>
      <c r="AM337" s="181" t="str">
        <f t="shared" si="186"/>
        <v/>
      </c>
      <c r="AN337" s="182" t="str">
        <f t="shared" si="187"/>
        <v xml:space="preserve"> </v>
      </c>
      <c r="AO337" s="183" t="str">
        <f>IFERROR(VLOOKUP(AN337,'Matriz Calificación'!$C$54:$F$78,2,FALSE),"")</f>
        <v/>
      </c>
      <c r="AP337" s="184" t="str">
        <f>IFERROR(VLOOKUP(AO337,'Matriz Calificación'!$D$54:$I$78,4,FALSE)," ")</f>
        <v xml:space="preserve"> </v>
      </c>
      <c r="AQ337" s="246"/>
      <c r="AR337" s="246"/>
      <c r="AS337" s="263"/>
      <c r="AT337" s="268"/>
      <c r="AU337" s="69"/>
      <c r="AV337" s="170"/>
      <c r="AW337" s="170"/>
      <c r="AX337" s="170"/>
      <c r="AY337" s="69"/>
      <c r="AZ337" s="170"/>
      <c r="BA337" s="172"/>
      <c r="BB337" s="172"/>
      <c r="BC337" s="256"/>
      <c r="BD337" s="248"/>
      <c r="BE337" s="172"/>
      <c r="BF337" s="248"/>
    </row>
    <row r="338" spans="2:58" s="173" customFormat="1" ht="21" customHeight="1" x14ac:dyDescent="0.25">
      <c r="B338" s="250"/>
      <c r="C338" s="253"/>
      <c r="D338" s="255"/>
      <c r="E338" s="256"/>
      <c r="F338" s="258"/>
      <c r="G338" s="255"/>
      <c r="H338" s="248"/>
      <c r="I338" s="266"/>
      <c r="J338" s="259"/>
      <c r="K338" s="185"/>
      <c r="L338" s="260"/>
      <c r="M338" s="260"/>
      <c r="N338" s="260"/>
      <c r="O338" s="261"/>
      <c r="P338" s="263"/>
      <c r="Q338" s="260"/>
      <c r="R338" s="264"/>
      <c r="S338" s="264"/>
      <c r="T338" s="264"/>
      <c r="U338" s="269"/>
      <c r="V338" s="263"/>
      <c r="W338" s="152"/>
      <c r="X338" s="168"/>
      <c r="Y338" s="168"/>
      <c r="Z338" s="168"/>
      <c r="AA338" s="169"/>
      <c r="AB338" s="178" t="str">
        <f>IF(AA338=Controles!$D$5,Controles!$E$5,IF(AA338=Controles!$D$6,Controles!$E$6,IF(AA338=Controles!$D$7,Controles!$E$7," ")))</f>
        <v xml:space="preserve"> </v>
      </c>
      <c r="AC338" s="169"/>
      <c r="AD338" s="68" t="str">
        <f>IF(AC338=Controles!$D$8,Controles!$E$8,IF(AC338=Controles!$D$9,Controles!$E$9," "))</f>
        <v xml:space="preserve"> </v>
      </c>
      <c r="AE338" s="68" t="str">
        <f t="shared" si="182"/>
        <v/>
      </c>
      <c r="AF338" s="169"/>
      <c r="AG338" s="169"/>
      <c r="AH338" s="169"/>
      <c r="AI338" s="100" t="str">
        <f>+IF(AA338=Controles!$D$5,Controles!$N$5,IF(AA338=Controles!$D$6,Controles!$N$6,IF(AA338=Controles!$D$7,Controles!$N$7," ")))</f>
        <v xml:space="preserve"> </v>
      </c>
      <c r="AJ338" s="141" t="str">
        <f>IFERROR(IF(AND(AI337=Controles!$N$5,AI338=Controles!$N$5),(AJ337-(+AJ337*AE338)),IF(AND(AI337=Controles!$N$7,AI338=Controles!$N$5),(AJ336-(+AJ336*AE338)),IF(AI338=Controles!$N$7,AJ337,""))),"")</f>
        <v/>
      </c>
      <c r="AK338" s="141" t="str">
        <f>IFERROR(IF(AND(AI337=Controles!$N$7,AI338=Controles!$N$7),(AK337-(+AK337*AE338)),IF(AND(AI337=Controles!$N$5,AI338=Controles!$N$7),(AK336-(+AK336*AE338)),IF(AI338=Controles!$N$5,AK337,""))),"")</f>
        <v/>
      </c>
      <c r="AL338" s="181" t="str">
        <f t="shared" si="185"/>
        <v/>
      </c>
      <c r="AM338" s="181" t="str">
        <f t="shared" si="186"/>
        <v/>
      </c>
      <c r="AN338" s="182" t="str">
        <f t="shared" si="187"/>
        <v xml:space="preserve"> </v>
      </c>
      <c r="AO338" s="183" t="str">
        <f>IFERROR(VLOOKUP(AN338,'Matriz Calificación'!$C$54:$F$78,2,FALSE),"")</f>
        <v/>
      </c>
      <c r="AP338" s="184" t="str">
        <f>IFERROR(VLOOKUP(AO338,'Matriz Calificación'!$D$54:$I$78,4,FALSE)," ")</f>
        <v xml:space="preserve"> </v>
      </c>
      <c r="AQ338" s="246"/>
      <c r="AR338" s="246"/>
      <c r="AS338" s="263"/>
      <c r="AT338" s="268"/>
      <c r="AU338" s="69"/>
      <c r="AV338" s="170"/>
      <c r="AW338" s="170"/>
      <c r="AX338" s="170"/>
      <c r="AY338" s="69"/>
      <c r="AZ338" s="170"/>
      <c r="BA338" s="172"/>
      <c r="BB338" s="172"/>
      <c r="BC338" s="256"/>
      <c r="BD338" s="248"/>
      <c r="BE338" s="172"/>
      <c r="BF338" s="248"/>
    </row>
    <row r="339" spans="2:58" s="173" customFormat="1" ht="21" customHeight="1" x14ac:dyDescent="0.25">
      <c r="B339" s="250"/>
      <c r="C339" s="253"/>
      <c r="D339" s="255"/>
      <c r="E339" s="256"/>
      <c r="F339" s="258"/>
      <c r="G339" s="255"/>
      <c r="H339" s="248"/>
      <c r="I339" s="266"/>
      <c r="J339" s="259"/>
      <c r="K339" s="185"/>
      <c r="L339" s="260"/>
      <c r="M339" s="260"/>
      <c r="N339" s="260"/>
      <c r="O339" s="261"/>
      <c r="P339" s="263"/>
      <c r="Q339" s="260"/>
      <c r="R339" s="264"/>
      <c r="S339" s="264"/>
      <c r="T339" s="264"/>
      <c r="U339" s="269"/>
      <c r="V339" s="263"/>
      <c r="W339" s="152"/>
      <c r="X339" s="168"/>
      <c r="Y339" s="168"/>
      <c r="Z339" s="168"/>
      <c r="AA339" s="169"/>
      <c r="AB339" s="178" t="str">
        <f>IF(AA339=Controles!$D$5,Controles!$E$5,IF(AA339=Controles!$D$6,Controles!$E$6,IF(AA339=Controles!$D$7,Controles!$E$7," ")))</f>
        <v xml:space="preserve"> </v>
      </c>
      <c r="AC339" s="169"/>
      <c r="AD339" s="68" t="str">
        <f>IF(AC339=Controles!$D$8,Controles!$E$8,IF(AC339=Controles!$D$9,Controles!$E$9," "))</f>
        <v xml:space="preserve"> </v>
      </c>
      <c r="AE339" s="68" t="str">
        <f t="shared" si="182"/>
        <v/>
      </c>
      <c r="AF339" s="169"/>
      <c r="AG339" s="169"/>
      <c r="AH339" s="169"/>
      <c r="AI339" s="100" t="str">
        <f>+IF(AA339=Controles!$D$5,Controles!$N$5,IF(AA339=Controles!$D$6,Controles!$N$6,IF(AA339=Controles!$D$7,Controles!$N$7," ")))</f>
        <v xml:space="preserve"> </v>
      </c>
      <c r="AJ339" s="141" t="str">
        <f>IFERROR(IF(AND(AI338=Controles!$N$5,AI339=Controles!$N$5),(AJ338-(+AJ338*AE339)),IF(AND(AI338=Controles!$N$7,AI339=Controles!$N$5),(AJ337-(+AJ337*AE339)),IF(AI339=Controles!$N$7,AJ338,""))),"")</f>
        <v/>
      </c>
      <c r="AK339" s="141" t="str">
        <f>IFERROR(IF(AND(AI338=Controles!$N$7,AI339=Controles!$N$7),(AK338-(+AK338*AE339)),IF(AND(AI338=Controles!$N$5,AI339=Controles!$N$7),(AK337-(+AK337*AE339)),IF(AI339=Controles!$N$5,AK338,""))),"")</f>
        <v/>
      </c>
      <c r="AL339" s="181" t="str">
        <f t="shared" si="185"/>
        <v/>
      </c>
      <c r="AM339" s="181" t="str">
        <f t="shared" si="186"/>
        <v/>
      </c>
      <c r="AN339" s="182" t="str">
        <f t="shared" si="187"/>
        <v xml:space="preserve"> </v>
      </c>
      <c r="AO339" s="183" t="str">
        <f>IFERROR(VLOOKUP(AN339,'Matriz Calificación'!$C$54:$F$78,2,FALSE),"")</f>
        <v/>
      </c>
      <c r="AP339" s="184" t="str">
        <f>IFERROR(VLOOKUP(AO339,'Matriz Calificación'!$D$54:$I$78,4,FALSE)," ")</f>
        <v xml:space="preserve"> </v>
      </c>
      <c r="AQ339" s="246"/>
      <c r="AR339" s="246"/>
      <c r="AS339" s="263"/>
      <c r="AT339" s="268"/>
      <c r="AU339" s="69"/>
      <c r="AV339" s="170"/>
      <c r="AW339" s="170"/>
      <c r="AX339" s="170"/>
      <c r="AY339" s="69"/>
      <c r="AZ339" s="170"/>
      <c r="BA339" s="172"/>
      <c r="BB339" s="172"/>
      <c r="BC339" s="256"/>
      <c r="BD339" s="248"/>
      <c r="BE339" s="172"/>
      <c r="BF339" s="248"/>
    </row>
    <row r="340" spans="2:58" s="173" customFormat="1" ht="21" customHeight="1" x14ac:dyDescent="0.25">
      <c r="B340" s="250"/>
      <c r="C340" s="253"/>
      <c r="D340" s="255"/>
      <c r="E340" s="256"/>
      <c r="F340" s="258"/>
      <c r="G340" s="255"/>
      <c r="H340" s="248"/>
      <c r="I340" s="266"/>
      <c r="J340" s="259"/>
      <c r="K340" s="185"/>
      <c r="L340" s="260"/>
      <c r="M340" s="260"/>
      <c r="N340" s="260"/>
      <c r="O340" s="261"/>
      <c r="P340" s="263"/>
      <c r="Q340" s="260"/>
      <c r="R340" s="264"/>
      <c r="S340" s="264"/>
      <c r="T340" s="264"/>
      <c r="U340" s="269"/>
      <c r="V340" s="263"/>
      <c r="W340" s="152"/>
      <c r="X340" s="168"/>
      <c r="Y340" s="168"/>
      <c r="Z340" s="168"/>
      <c r="AA340" s="169"/>
      <c r="AB340" s="178" t="str">
        <f>IF(AA340=Controles!$D$5,Controles!$E$5,IF(AA340=Controles!$D$6,Controles!$E$6,IF(AA340=Controles!$D$7,Controles!$E$7," ")))</f>
        <v xml:space="preserve"> </v>
      </c>
      <c r="AC340" s="169"/>
      <c r="AD340" s="68" t="str">
        <f>IF(AC340=Controles!$D$8,Controles!$E$8,IF(AC340=Controles!$D$9,Controles!$E$9," "))</f>
        <v xml:space="preserve"> </v>
      </c>
      <c r="AE340" s="68" t="str">
        <f t="shared" si="182"/>
        <v/>
      </c>
      <c r="AF340" s="169"/>
      <c r="AG340" s="169"/>
      <c r="AH340" s="169"/>
      <c r="AI340" s="100" t="str">
        <f>+IF(AA340=Controles!$D$5,Controles!$N$5,IF(AA340=Controles!$D$6,Controles!$N$6,IF(AA340=Controles!$D$7,Controles!$N$7," ")))</f>
        <v xml:space="preserve"> </v>
      </c>
      <c r="AJ340" s="141" t="str">
        <f>IFERROR(IF(AND(AI339=Controles!$N$5,AI340=Controles!$N$5),(AJ339-(+AJ339*AE340)),IF(AND(AI339=Controles!$N$7,AI340=Controles!$N$5),(AJ338-(+AJ338*AE340)),IF(AI340=Controles!$N$7,AJ339,""))),"")</f>
        <v/>
      </c>
      <c r="AK340" s="141" t="str">
        <f>IFERROR(IF(AND(AI339=Controles!$N$7,AI340=Controles!$N$7),(AK339-(+AK339*AE340)),IF(AND(AI339=Controles!$N$5,AI340=Controles!$N$7),(AK338-(+AK338*AE340)),IF(AI340=Controles!$N$5,AK339,""))),"")</f>
        <v/>
      </c>
      <c r="AL340" s="181" t="str">
        <f t="shared" si="185"/>
        <v/>
      </c>
      <c r="AM340" s="181" t="str">
        <f t="shared" si="186"/>
        <v/>
      </c>
      <c r="AN340" s="182" t="str">
        <f t="shared" si="187"/>
        <v xml:space="preserve"> </v>
      </c>
      <c r="AO340" s="183" t="str">
        <f>IFERROR(VLOOKUP(AN340,'Matriz Calificación'!$C$54:$F$78,2,FALSE),"")</f>
        <v/>
      </c>
      <c r="AP340" s="184" t="str">
        <f>IFERROR(VLOOKUP(AO340,'Matriz Calificación'!$D$54:$I$78,4,FALSE)," ")</f>
        <v xml:space="preserve"> </v>
      </c>
      <c r="AQ340" s="246"/>
      <c r="AR340" s="246"/>
      <c r="AS340" s="263"/>
      <c r="AT340" s="268"/>
      <c r="AU340" s="69"/>
      <c r="AV340" s="170"/>
      <c r="AW340" s="170"/>
      <c r="AX340" s="170"/>
      <c r="AY340" s="69"/>
      <c r="AZ340" s="170"/>
      <c r="BA340" s="172"/>
      <c r="BB340" s="172"/>
      <c r="BC340" s="256"/>
      <c r="BD340" s="248"/>
      <c r="BE340" s="172"/>
      <c r="BF340" s="248"/>
    </row>
    <row r="341" spans="2:58" s="173" customFormat="1" ht="21" customHeight="1" x14ac:dyDescent="0.25">
      <c r="B341" s="250"/>
      <c r="C341" s="253"/>
      <c r="D341" s="255"/>
      <c r="E341" s="256"/>
      <c r="F341" s="258"/>
      <c r="G341" s="255"/>
      <c r="H341" s="248"/>
      <c r="I341" s="266"/>
      <c r="J341" s="259"/>
      <c r="K341" s="185"/>
      <c r="L341" s="260"/>
      <c r="M341" s="260"/>
      <c r="N341" s="260"/>
      <c r="O341" s="261"/>
      <c r="P341" s="263"/>
      <c r="Q341" s="260"/>
      <c r="R341" s="264"/>
      <c r="S341" s="264"/>
      <c r="T341" s="264"/>
      <c r="U341" s="269"/>
      <c r="V341" s="263"/>
      <c r="W341" s="152"/>
      <c r="X341" s="168"/>
      <c r="Y341" s="168"/>
      <c r="Z341" s="168"/>
      <c r="AA341" s="169"/>
      <c r="AB341" s="178" t="str">
        <f>IF(AA341=Controles!$D$5,Controles!$E$5,IF(AA341=Controles!$D$6,Controles!$E$6,IF(AA341=Controles!$D$7,Controles!$E$7," ")))</f>
        <v xml:space="preserve"> </v>
      </c>
      <c r="AC341" s="169"/>
      <c r="AD341" s="68" t="str">
        <f>IF(AC341=Controles!$D$8,Controles!$E$8,IF(AC341=Controles!$D$9,Controles!$E$9," "))</f>
        <v xml:space="preserve"> </v>
      </c>
      <c r="AE341" s="68" t="str">
        <f t="shared" si="182"/>
        <v/>
      </c>
      <c r="AF341" s="169"/>
      <c r="AG341" s="169"/>
      <c r="AH341" s="169"/>
      <c r="AI341" s="100" t="str">
        <f>+IF(AA341=Controles!$D$5,Controles!$N$5,IF(AA341=Controles!$D$6,Controles!$N$6,IF(AA341=Controles!$D$7,Controles!$N$7," ")))</f>
        <v xml:space="preserve"> </v>
      </c>
      <c r="AJ341" s="141" t="str">
        <f>IFERROR(IF(AND(AI340=Controles!$N$5,AI341=Controles!$N$5),(AJ340-(+AJ340*AE341)),IF(AND(AI340=Controles!$N$7,AI341=Controles!$N$5),(AJ339-(+AJ339*AE341)),IF(AI341=Controles!$N$7,AJ340,""))),"")</f>
        <v/>
      </c>
      <c r="AK341" s="141" t="str">
        <f>IFERROR(IF(AND(AI340=Controles!$N$7,AI341=Controles!$N$7),(AK340-(+AK340*AE341)),IF(AND(AI340=Controles!$N$5,AI341=Controles!$N$7),(AK339-(+AK339*AE341)),IF(AI341=Controles!$N$5,AK340,""))),"")</f>
        <v/>
      </c>
      <c r="AL341" s="181" t="str">
        <f t="shared" si="185"/>
        <v/>
      </c>
      <c r="AM341" s="181" t="str">
        <f t="shared" si="186"/>
        <v/>
      </c>
      <c r="AN341" s="182" t="str">
        <f t="shared" si="187"/>
        <v xml:space="preserve"> </v>
      </c>
      <c r="AO341" s="183" t="str">
        <f>IFERROR(VLOOKUP(AN341,'Matriz Calificación'!$C$54:$F$78,2,FALSE),"")</f>
        <v/>
      </c>
      <c r="AP341" s="184" t="str">
        <f>IFERROR(VLOOKUP(AO341,'Matriz Calificación'!$D$54:$I$78,4,FALSE)," ")</f>
        <v xml:space="preserve"> </v>
      </c>
      <c r="AQ341" s="246"/>
      <c r="AR341" s="246"/>
      <c r="AS341" s="263"/>
      <c r="AT341" s="268"/>
      <c r="AU341" s="69"/>
      <c r="AV341" s="168"/>
      <c r="AW341" s="171"/>
      <c r="AX341" s="171"/>
      <c r="AY341" s="69"/>
      <c r="AZ341" s="170"/>
      <c r="BA341" s="172"/>
      <c r="BB341" s="172"/>
      <c r="BC341" s="256"/>
      <c r="BD341" s="248"/>
      <c r="BE341" s="172"/>
      <c r="BF341" s="248"/>
    </row>
    <row r="342" spans="2:58" s="173" customFormat="1" ht="21" customHeight="1" x14ac:dyDescent="0.25">
      <c r="B342" s="250"/>
      <c r="C342" s="253"/>
      <c r="D342" s="255"/>
      <c r="E342" s="256"/>
      <c r="F342" s="258"/>
      <c r="G342" s="255"/>
      <c r="H342" s="248"/>
      <c r="I342" s="266"/>
      <c r="J342" s="259"/>
      <c r="K342" s="185"/>
      <c r="L342" s="260"/>
      <c r="M342" s="260"/>
      <c r="N342" s="260"/>
      <c r="O342" s="261"/>
      <c r="P342" s="263"/>
      <c r="Q342" s="260"/>
      <c r="R342" s="264"/>
      <c r="S342" s="264"/>
      <c r="T342" s="264"/>
      <c r="U342" s="269"/>
      <c r="V342" s="263"/>
      <c r="W342" s="152"/>
      <c r="X342" s="168"/>
      <c r="Y342" s="168"/>
      <c r="Z342" s="168"/>
      <c r="AA342" s="169"/>
      <c r="AB342" s="178" t="str">
        <f>IF(AA342=Controles!$D$5,Controles!$E$5,IF(AA342=Controles!$D$6,Controles!$E$6,IF(AA342=Controles!$D$7,Controles!$E$7," ")))</f>
        <v xml:space="preserve"> </v>
      </c>
      <c r="AC342" s="169"/>
      <c r="AD342" s="68" t="str">
        <f>IF(AC342=Controles!$D$8,Controles!$E$8,IF(AC342=Controles!$D$9,Controles!$E$9," "))</f>
        <v xml:space="preserve"> </v>
      </c>
      <c r="AE342" s="68" t="str">
        <f t="shared" si="182"/>
        <v/>
      </c>
      <c r="AF342" s="169"/>
      <c r="AG342" s="169"/>
      <c r="AH342" s="169"/>
      <c r="AI342" s="100" t="str">
        <f>+IF(AA342=Controles!$D$5,Controles!$N$5,IF(AA342=Controles!$D$6,Controles!$N$6,IF(AA342=Controles!$D$7,Controles!$N$7," ")))</f>
        <v xml:space="preserve"> </v>
      </c>
      <c r="AJ342" s="141" t="str">
        <f>IFERROR(IF(AND(AI341=Controles!$N$5,AI342=Controles!$N$5),(AJ341-(+AJ341*AE342)),IF(AND(AI341=Controles!$N$7,AI342=Controles!$N$5),(AJ340-(+AJ340*AE342)),IF(AI342=Controles!$N$7,AJ341,""))),"")</f>
        <v/>
      </c>
      <c r="AK342" s="141" t="str">
        <f>IFERROR(IF(AND(AI341=Controles!$N$7,AI342=Controles!$N$7),(AK341-(+AK341*AE342)),IF(AND(AI341=Controles!$N$5,AI342=Controles!$N$7),(AK340-(+AK340*AE342)),IF(AI342=Controles!$N$5,AK341,""))),"")</f>
        <v/>
      </c>
      <c r="AL342" s="181" t="str">
        <f t="shared" si="185"/>
        <v/>
      </c>
      <c r="AM342" s="181" t="str">
        <f t="shared" si="186"/>
        <v/>
      </c>
      <c r="AN342" s="182" t="str">
        <f t="shared" si="187"/>
        <v xml:space="preserve"> </v>
      </c>
      <c r="AO342" s="183" t="str">
        <f>IFERROR(VLOOKUP(AN342,'Matriz Calificación'!$C$54:$F$78,2,FALSE),"")</f>
        <v/>
      </c>
      <c r="AP342" s="184" t="str">
        <f>IFERROR(VLOOKUP(AO342,'Matriz Calificación'!$D$54:$I$78,4,FALSE)," ")</f>
        <v xml:space="preserve"> </v>
      </c>
      <c r="AQ342" s="246"/>
      <c r="AR342" s="246"/>
      <c r="AS342" s="263"/>
      <c r="AT342" s="268"/>
      <c r="AU342" s="69"/>
      <c r="AV342" s="168"/>
      <c r="AW342" s="171"/>
      <c r="AX342" s="171"/>
      <c r="AY342" s="69"/>
      <c r="AZ342" s="170"/>
      <c r="BA342" s="172"/>
      <c r="BB342" s="172"/>
      <c r="BC342" s="256"/>
      <c r="BD342" s="248"/>
      <c r="BE342" s="172"/>
      <c r="BF342" s="248"/>
    </row>
    <row r="343" spans="2:58" s="173" customFormat="1" ht="21" customHeight="1" x14ac:dyDescent="0.25">
      <c r="B343" s="251"/>
      <c r="C343" s="254"/>
      <c r="D343" s="255"/>
      <c r="E343" s="256"/>
      <c r="F343" s="258"/>
      <c r="G343" s="255"/>
      <c r="H343" s="248"/>
      <c r="I343" s="267"/>
      <c r="J343" s="259"/>
      <c r="K343" s="185"/>
      <c r="L343" s="260"/>
      <c r="M343" s="260"/>
      <c r="N343" s="260"/>
      <c r="O343" s="262"/>
      <c r="P343" s="263"/>
      <c r="Q343" s="260"/>
      <c r="R343" s="264"/>
      <c r="S343" s="264"/>
      <c r="T343" s="264"/>
      <c r="U343" s="269"/>
      <c r="V343" s="263"/>
      <c r="W343" s="152"/>
      <c r="X343" s="168"/>
      <c r="Y343" s="168"/>
      <c r="Z343" s="168"/>
      <c r="AA343" s="169"/>
      <c r="AB343" s="178" t="str">
        <f>IF(AA343=Controles!$D$5,Controles!$E$5,IF(AA343=Controles!$D$6,Controles!$E$6,IF(AA343=Controles!$D$7,Controles!$E$7," ")))</f>
        <v xml:space="preserve"> </v>
      </c>
      <c r="AC343" s="169"/>
      <c r="AD343" s="68" t="str">
        <f>IF(AC343=Controles!$D$8,Controles!$E$8,IF(AC343=Controles!$D$9,Controles!$E$9," "))</f>
        <v xml:space="preserve"> </v>
      </c>
      <c r="AE343" s="68" t="str">
        <f t="shared" si="182"/>
        <v/>
      </c>
      <c r="AF343" s="169"/>
      <c r="AG343" s="169"/>
      <c r="AH343" s="169"/>
      <c r="AI343" s="100" t="str">
        <f>+IF(AA343=Controles!$D$5,Controles!$N$5,IF(AA343=Controles!$D$6,Controles!$N$6,IF(AA343=Controles!$D$7,Controles!$N$7," ")))</f>
        <v xml:space="preserve"> </v>
      </c>
      <c r="AJ343" s="141" t="str">
        <f>IFERROR(IF(AND(AI342=Controles!$N$5,AI343=Controles!$N$5),(AJ342-(+AJ342*AE343)),IF(AND(AI342=Controles!$N$7,AI343=Controles!$N$5),(AJ341-(+AJ341*AE343)),IF(AI343=Controles!$N$7,AJ342,""))),"")</f>
        <v/>
      </c>
      <c r="AK343" s="141" t="str">
        <f>IFERROR(IF(AND(AI342=Controles!$N$7,AI343=Controles!$N$7),(AK342-(+AK342*AE343)),IF(AND(AI342=Controles!$N$5,AI343=Controles!$N$7),(AK341-(+AK341*AE343)),IF(AI343=Controles!$N$5,AK342,""))),"")</f>
        <v/>
      </c>
      <c r="AL343" s="181" t="str">
        <f t="shared" si="185"/>
        <v/>
      </c>
      <c r="AM343" s="181" t="str">
        <f t="shared" si="186"/>
        <v/>
      </c>
      <c r="AN343" s="182" t="str">
        <f t="shared" si="187"/>
        <v xml:space="preserve"> </v>
      </c>
      <c r="AO343" s="183" t="str">
        <f>IFERROR(VLOOKUP(AN343,'Matriz Calificación'!$C$54:$F$78,2,FALSE),"")</f>
        <v/>
      </c>
      <c r="AP343" s="184" t="str">
        <f>IFERROR(VLOOKUP(AO343,'Matriz Calificación'!$D$54:$I$78,4,FALSE)," ")</f>
        <v xml:space="preserve"> </v>
      </c>
      <c r="AQ343" s="247"/>
      <c r="AR343" s="247"/>
      <c r="AS343" s="263"/>
      <c r="AT343" s="268"/>
      <c r="AU343" s="69"/>
      <c r="AV343" s="168"/>
      <c r="AW343" s="70"/>
      <c r="AX343" s="70"/>
      <c r="AY343" s="69"/>
      <c r="AZ343" s="170"/>
      <c r="BA343" s="172"/>
      <c r="BB343" s="172"/>
      <c r="BC343" s="256"/>
      <c r="BD343" s="248"/>
      <c r="BE343" s="172"/>
      <c r="BF343" s="248"/>
    </row>
    <row r="344" spans="2:58" s="173" customFormat="1" ht="21" customHeight="1" x14ac:dyDescent="0.25">
      <c r="B344" s="249"/>
      <c r="C344" s="252" t="str">
        <f>+IFERROR(VLOOKUP(B344,INF!$A$2:$B$90,2,FALSE)," ")</f>
        <v xml:space="preserve"> </v>
      </c>
      <c r="D344" s="255"/>
      <c r="E344" s="256"/>
      <c r="F344" s="257"/>
      <c r="G344" s="255"/>
      <c r="H344" s="248"/>
      <c r="I344" s="265"/>
      <c r="J344" s="259" t="str">
        <f t="shared" ref="J344" si="188">IF(G344&lt;&gt;"",CONCATENATE("Posibilidad de ",G344," por"," ",H344," debido a"," ",I344),"")</f>
        <v/>
      </c>
      <c r="K344" s="185"/>
      <c r="L344" s="260"/>
      <c r="M344" s="260"/>
      <c r="N344" s="260"/>
      <c r="O344" s="261"/>
      <c r="P344" s="263" t="str">
        <f>IF(O344="","",IF(O344&lt;=2,Probabilidad!$B$8,IF(O344&lt;=11.999,Probabilidad!$B$7,IF(O344&lt;=48,Probabilidad!$B$6,IF(O344&lt;=239.999,Probabilidad!$B$5,IF(O344&gt;=240,Probabilidad!$B$4,""))))))</f>
        <v/>
      </c>
      <c r="Q344" s="260"/>
      <c r="R344" s="264" t="str">
        <f>IFERROR(VLOOKUP(P344,Probabilidad!$B$4:$C$8,2,FALSE),"")</f>
        <v/>
      </c>
      <c r="S344" s="264" t="str">
        <f>IFERROR(VLOOKUP(Q344,Impacto!$B$4:$C$16,2,FALSE),"")</f>
        <v/>
      </c>
      <c r="T344" s="264" t="str">
        <f t="shared" ref="T344" si="189">IFERROR(VALUE((R344&amp;""&amp;S344))," ")</f>
        <v xml:space="preserve"> </v>
      </c>
      <c r="U344" s="269" t="str">
        <f>IFERROR(VLOOKUP(T344,'Matriz Calificación'!$C$54:$D$78,2,FALSE)," ")</f>
        <v xml:space="preserve"> </v>
      </c>
      <c r="V344" s="263" t="str">
        <f>IFERROR(VLOOKUP(T344,'Matriz Calificación'!$C$54:$F$78,3,FALSE)," ")</f>
        <v xml:space="preserve"> </v>
      </c>
      <c r="W344" s="152"/>
      <c r="X344" s="168"/>
      <c r="Y344" s="168"/>
      <c r="Z344" s="168"/>
      <c r="AA344" s="169"/>
      <c r="AB344" s="178" t="str">
        <f>IF(AA344=Controles!$D$5,Controles!$E$5,IF(AA344=Controles!$D$6,Controles!$E$6,IF(AA344=Controles!$D$7,Controles!$E$7," ")))</f>
        <v xml:space="preserve"> </v>
      </c>
      <c r="AC344" s="169"/>
      <c r="AD344" s="68" t="str">
        <f>IF(AC344=Controles!$D$8,Controles!$E$8,IF(AC344=Controles!$D$9,Controles!$E$9," "))</f>
        <v xml:space="preserve"> </v>
      </c>
      <c r="AE344" s="68" t="str">
        <f t="shared" si="182"/>
        <v/>
      </c>
      <c r="AF344" s="169"/>
      <c r="AG344" s="169"/>
      <c r="AH344" s="169"/>
      <c r="AI344" s="100" t="str">
        <f>+IF(AA344=Controles!$D$5,Controles!$N$5,IF(AA344=Controles!$D$6,Controles!$N$6,IF(AA344=Controles!$D$7,Controles!$N$7," ")))</f>
        <v xml:space="preserve"> </v>
      </c>
      <c r="AJ344" s="141" t="str">
        <f>IFERROR(IF(AI344=Controles!$N$5,(($R$344-($R$344*AE344))),IF(AI344=Controles!$N$7,$R$344,""))," ")</f>
        <v/>
      </c>
      <c r="AK344" s="141" t="str">
        <f>IFERROR(IF(AI344=Controles!$N$7,(($S$344-($S$344*AE344))),IF(AI344=Controles!$N$5,$S$344,""))," ")</f>
        <v/>
      </c>
      <c r="AL344" s="181" t="str">
        <f>IFERROR(IF(AJ344="","",IF(AJ344&lt;=20,"20",IF(AJ344&lt;=40,"40",IF(AJ344&lt;=60,"60",IF(AJ344&lt;=80,"80","100"))))),"")</f>
        <v/>
      </c>
      <c r="AM344" s="181" t="str">
        <f>IFERROR(IF(AK344="","",IF(AK344&lt;=20,"20",IF(AK344&lt;=40,"40",IF(AK344&lt;=60,"60",IF(AK344&lt;=80,"80","100"))))),"")</f>
        <v/>
      </c>
      <c r="AN344" s="182" t="str">
        <f>IFERROR(VALUE((AL344&amp;""&amp;AM344))," ")</f>
        <v xml:space="preserve"> </v>
      </c>
      <c r="AO344" s="183" t="str">
        <f>IFERROR(VLOOKUP(AN344,'Matriz Calificación'!$C$54:$F$78,2,FALSE),"")</f>
        <v/>
      </c>
      <c r="AP344" s="184" t="str">
        <f>IFERROR(VLOOKUP(AO344,'Matriz Calificación'!$D$54:$I$78,4,FALSE)," ")</f>
        <v xml:space="preserve"> </v>
      </c>
      <c r="AQ344" s="245" t="str" cm="1">
        <f t="array" ref="AQ344">INDEX(AN344:AN352,COUNT(AN344:AN352))</f>
        <v xml:space="preserve"> </v>
      </c>
      <c r="AR344" s="245" t="str">
        <f>IFERROR(VLOOKUP(AQ344,'Matriz Calificación'!$C$54:$F$78,2,FALSE),"")</f>
        <v/>
      </c>
      <c r="AS344" s="263" t="str">
        <f>IFERROR(VLOOKUP(AR344,'Matriz Calificación'!$D$54:$I$78,4,FALSE)," ")</f>
        <v xml:space="preserve"> </v>
      </c>
      <c r="AT344" s="268" t="str">
        <f>IFERROR(VLOOKUP(AR344,'Matriz Calificación'!$D$54:$I$78,5,FALSE)," ")</f>
        <v xml:space="preserve"> </v>
      </c>
      <c r="AU344" s="69"/>
      <c r="AV344" s="170"/>
      <c r="AW344" s="170"/>
      <c r="AX344" s="170"/>
      <c r="AY344" s="69"/>
      <c r="AZ344" s="170"/>
      <c r="BA344" s="172"/>
      <c r="BB344" s="172"/>
      <c r="BC344" s="256"/>
      <c r="BD344" s="248"/>
      <c r="BE344" s="172"/>
      <c r="BF344" s="248"/>
    </row>
    <row r="345" spans="2:58" s="173" customFormat="1" ht="21" customHeight="1" x14ac:dyDescent="0.25">
      <c r="B345" s="250"/>
      <c r="C345" s="253"/>
      <c r="D345" s="255"/>
      <c r="E345" s="256"/>
      <c r="F345" s="258"/>
      <c r="G345" s="255"/>
      <c r="H345" s="248"/>
      <c r="I345" s="266"/>
      <c r="J345" s="259"/>
      <c r="K345" s="185"/>
      <c r="L345" s="260"/>
      <c r="M345" s="260"/>
      <c r="N345" s="260"/>
      <c r="O345" s="261"/>
      <c r="P345" s="263"/>
      <c r="Q345" s="260"/>
      <c r="R345" s="264"/>
      <c r="S345" s="264"/>
      <c r="T345" s="264"/>
      <c r="U345" s="269"/>
      <c r="V345" s="263"/>
      <c r="W345" s="152"/>
      <c r="X345" s="168"/>
      <c r="Y345" s="168"/>
      <c r="Z345" s="168"/>
      <c r="AA345" s="169"/>
      <c r="AB345" s="178" t="str">
        <f>IF(AA345=Controles!$D$5,Controles!$E$5,IF(AA345=Controles!$D$6,Controles!$E$6,IF(AA345=Controles!$D$7,Controles!$E$7," ")))</f>
        <v xml:space="preserve"> </v>
      </c>
      <c r="AC345" s="169"/>
      <c r="AD345" s="68" t="str">
        <f>IF(AC345=Controles!$D$8,Controles!$E$8,IF(AC345=Controles!$D$9,Controles!$E$9," "))</f>
        <v xml:space="preserve"> </v>
      </c>
      <c r="AE345" s="68" t="str">
        <f t="shared" si="182"/>
        <v/>
      </c>
      <c r="AF345" s="169"/>
      <c r="AG345" s="169"/>
      <c r="AH345" s="169"/>
      <c r="AI345" s="100" t="str">
        <f>+IF(AA345=Controles!$D$5,Controles!$N$5,IF(AA345=Controles!$D$6,Controles!$N$6,IF(AA345=Controles!$D$7,Controles!$N$7," ")))</f>
        <v xml:space="preserve"> </v>
      </c>
      <c r="AJ345" s="141" t="str">
        <f>IFERROR(IF(AND(AI344=Controles!$N$5,AI345=Controles!$N$5),(AJ344-(+AJ344*AE345)),IF(AI345=Controles!$N$5,(R344-(+R344*AE345)),IF(AI345=Controles!$N$7,AJ344,""))),"")</f>
        <v/>
      </c>
      <c r="AK345" s="141" t="str">
        <f>IFERROR(IF(AND(AI344=Controles!$N$7,AI345=Controles!$N$7),(AK344-(+AK344*AE345)),IF(AI345=Controles!$N$7,($S$344-(+$S$344*AE345)),IF(AI345=Controles!$N$5,AK344,""))),"")</f>
        <v/>
      </c>
      <c r="AL345" s="181" t="str">
        <f t="shared" ref="AL345:AL352" si="190">IFERROR(IF(AJ345="","",IF(AJ345&lt;=20,"20",IF(AJ345&lt;=40,"40",IF(AJ345&lt;=60,"60",IF(AJ345&lt;=80,"80","100"))))),"")</f>
        <v/>
      </c>
      <c r="AM345" s="181" t="str">
        <f t="shared" ref="AM345:AM352" si="191">IFERROR(IF(AK345="","",IF(AK345&lt;=20,"20",IF(AK345&lt;=40,"40",IF(AK345&lt;=60,"60",IF(AK345&lt;=80,"80","100"))))),"")</f>
        <v/>
      </c>
      <c r="AN345" s="182" t="str">
        <f t="shared" ref="AN345:AN352" si="192">IFERROR(VALUE((AL345&amp;""&amp;AM345))," ")</f>
        <v xml:space="preserve"> </v>
      </c>
      <c r="AO345" s="183" t="str">
        <f>IFERROR(VLOOKUP(AN345,'Matriz Calificación'!$C$54:$F$78,2,FALSE),"")</f>
        <v/>
      </c>
      <c r="AP345" s="184" t="str">
        <f>IFERROR(VLOOKUP(AO345,'Matriz Calificación'!$D$54:$I$78,4,FALSE)," ")</f>
        <v xml:space="preserve"> </v>
      </c>
      <c r="AQ345" s="246"/>
      <c r="AR345" s="246"/>
      <c r="AS345" s="263"/>
      <c r="AT345" s="268"/>
      <c r="AU345" s="69"/>
      <c r="AV345" s="170"/>
      <c r="AW345" s="170"/>
      <c r="AX345" s="170"/>
      <c r="AY345" s="69"/>
      <c r="AZ345" s="170"/>
      <c r="BA345" s="172"/>
      <c r="BB345" s="172"/>
      <c r="BC345" s="256"/>
      <c r="BD345" s="248"/>
      <c r="BE345" s="172"/>
      <c r="BF345" s="248"/>
    </row>
    <row r="346" spans="2:58" s="173" customFormat="1" ht="21" customHeight="1" x14ac:dyDescent="0.25">
      <c r="B346" s="250"/>
      <c r="C346" s="253"/>
      <c r="D346" s="255"/>
      <c r="E346" s="256"/>
      <c r="F346" s="258"/>
      <c r="G346" s="255"/>
      <c r="H346" s="248"/>
      <c r="I346" s="266"/>
      <c r="J346" s="259"/>
      <c r="K346" s="185"/>
      <c r="L346" s="260"/>
      <c r="M346" s="260"/>
      <c r="N346" s="260"/>
      <c r="O346" s="261"/>
      <c r="P346" s="263"/>
      <c r="Q346" s="260"/>
      <c r="R346" s="264"/>
      <c r="S346" s="264"/>
      <c r="T346" s="264"/>
      <c r="U346" s="269"/>
      <c r="V346" s="263"/>
      <c r="W346" s="152"/>
      <c r="X346" s="168"/>
      <c r="Y346" s="168"/>
      <c r="Z346" s="168"/>
      <c r="AA346" s="169"/>
      <c r="AB346" s="178" t="str">
        <f>IF(AA346=Controles!$D$5,Controles!$E$5,IF(AA346=Controles!$D$6,Controles!$E$6,IF(AA346=Controles!$D$7,Controles!$E$7," ")))</f>
        <v xml:space="preserve"> </v>
      </c>
      <c r="AC346" s="169"/>
      <c r="AD346" s="68" t="str">
        <f>IF(AC346=Controles!$D$8,Controles!$E$8,IF(AC346=Controles!$D$9,Controles!$E$9," "))</f>
        <v xml:space="preserve"> </v>
      </c>
      <c r="AE346" s="68" t="str">
        <f t="shared" si="182"/>
        <v/>
      </c>
      <c r="AF346" s="169"/>
      <c r="AG346" s="169"/>
      <c r="AH346" s="169"/>
      <c r="AI346" s="100" t="str">
        <f>+IF(AA346=Controles!$D$5,Controles!$N$5,IF(AA346=Controles!$D$6,Controles!$N$6,IF(AA346=Controles!$D$7,Controles!$N$7," ")))</f>
        <v xml:space="preserve"> </v>
      </c>
      <c r="AJ346" s="141" t="str">
        <f>IFERROR(IF(AND(AI345=Controles!$N$5,AI346=Controles!$N$5),(AJ345-(+AJ345*AE346)),IF(AND(AI345=Controles!$N$7,AI346=Controles!$N$5),(AJ344-(+AJ344*AE346)),IF(AI346=Controles!$N$7,AJ345,""))),"")</f>
        <v/>
      </c>
      <c r="AK346" s="141" t="str">
        <f>IFERROR(IF(AND(AI345=Controles!$N$7,AI346=Controles!$N$7),(AK345-(+AK345*AE346)),IF(AND(AI345=Controles!$N$5,AI346=Controles!$N$7),(AK344-(+AK344*AE346)),IF(AI346=Controles!$N$5,AK345,""))),"")</f>
        <v/>
      </c>
      <c r="AL346" s="181" t="str">
        <f t="shared" si="190"/>
        <v/>
      </c>
      <c r="AM346" s="181" t="str">
        <f t="shared" si="191"/>
        <v/>
      </c>
      <c r="AN346" s="182" t="str">
        <f t="shared" si="192"/>
        <v xml:space="preserve"> </v>
      </c>
      <c r="AO346" s="183" t="str">
        <f>IFERROR(VLOOKUP(AN346,'Matriz Calificación'!$C$54:$F$78,2,FALSE),"")</f>
        <v/>
      </c>
      <c r="AP346" s="184" t="str">
        <f>IFERROR(VLOOKUP(AO346,'Matriz Calificación'!$D$54:$I$78,4,FALSE)," ")</f>
        <v xml:space="preserve"> </v>
      </c>
      <c r="AQ346" s="246"/>
      <c r="AR346" s="246"/>
      <c r="AS346" s="263"/>
      <c r="AT346" s="268"/>
      <c r="AU346" s="69"/>
      <c r="AV346" s="170"/>
      <c r="AW346" s="170"/>
      <c r="AX346" s="170"/>
      <c r="AY346" s="69"/>
      <c r="AZ346" s="170"/>
      <c r="BA346" s="172"/>
      <c r="BB346" s="172"/>
      <c r="BC346" s="256"/>
      <c r="BD346" s="248"/>
      <c r="BE346" s="172"/>
      <c r="BF346" s="248"/>
    </row>
    <row r="347" spans="2:58" s="173" customFormat="1" ht="21" customHeight="1" x14ac:dyDescent="0.25">
      <c r="B347" s="250"/>
      <c r="C347" s="253"/>
      <c r="D347" s="255"/>
      <c r="E347" s="256"/>
      <c r="F347" s="258"/>
      <c r="G347" s="255"/>
      <c r="H347" s="248"/>
      <c r="I347" s="266"/>
      <c r="J347" s="259"/>
      <c r="K347" s="185"/>
      <c r="L347" s="260"/>
      <c r="M347" s="260"/>
      <c r="N347" s="260"/>
      <c r="O347" s="261"/>
      <c r="P347" s="263"/>
      <c r="Q347" s="260"/>
      <c r="R347" s="264"/>
      <c r="S347" s="264"/>
      <c r="T347" s="264"/>
      <c r="U347" s="269"/>
      <c r="V347" s="263"/>
      <c r="W347" s="152"/>
      <c r="X347" s="168"/>
      <c r="Y347" s="168"/>
      <c r="Z347" s="168"/>
      <c r="AA347" s="169"/>
      <c r="AB347" s="178" t="str">
        <f>IF(AA347=Controles!$D$5,Controles!$E$5,IF(AA347=Controles!$D$6,Controles!$E$6,IF(AA347=Controles!$D$7,Controles!$E$7," ")))</f>
        <v xml:space="preserve"> </v>
      </c>
      <c r="AC347" s="169"/>
      <c r="AD347" s="68" t="str">
        <f>IF(AC347=Controles!$D$8,Controles!$E$8,IF(AC347=Controles!$D$9,Controles!$E$9," "))</f>
        <v xml:space="preserve"> </v>
      </c>
      <c r="AE347" s="68" t="str">
        <f t="shared" si="182"/>
        <v/>
      </c>
      <c r="AF347" s="169"/>
      <c r="AG347" s="169"/>
      <c r="AH347" s="169"/>
      <c r="AI347" s="100" t="str">
        <f>+IF(AA347=Controles!$D$5,Controles!$N$5,IF(AA347=Controles!$D$6,Controles!$N$6,IF(AA347=Controles!$D$7,Controles!$N$7," ")))</f>
        <v xml:space="preserve"> </v>
      </c>
      <c r="AJ347" s="141" t="str">
        <f>IFERROR(IF(AND(AI346=Controles!$N$5,AI347=Controles!$N$5),(AJ346-(+AJ346*AE347)),IF(AND(AI346=Controles!$N$7,AI347=Controles!$N$5),(AJ345-(+AJ345*AE347)),IF(AI347=Controles!$N$7,AJ346,""))),"")</f>
        <v/>
      </c>
      <c r="AK347" s="141" t="str">
        <f>IFERROR(IF(AND(AI346=Controles!$N$7,AI347=Controles!$N$7),(AK346-(+AK346*AE347)),IF(AND(AI346=Controles!$N$5,AI347=Controles!$N$7),(AK345-(+AK345*AE347)),IF(AI347=Controles!$N$5,AK346,""))),"")</f>
        <v/>
      </c>
      <c r="AL347" s="181" t="str">
        <f t="shared" si="190"/>
        <v/>
      </c>
      <c r="AM347" s="181" t="str">
        <f t="shared" si="191"/>
        <v/>
      </c>
      <c r="AN347" s="182" t="str">
        <f t="shared" si="192"/>
        <v xml:space="preserve"> </v>
      </c>
      <c r="AO347" s="183" t="str">
        <f>IFERROR(VLOOKUP(AN347,'Matriz Calificación'!$C$54:$F$78,2,FALSE),"")</f>
        <v/>
      </c>
      <c r="AP347" s="184" t="str">
        <f>IFERROR(VLOOKUP(AO347,'Matriz Calificación'!$D$54:$I$78,4,FALSE)," ")</f>
        <v xml:space="preserve"> </v>
      </c>
      <c r="AQ347" s="246"/>
      <c r="AR347" s="246"/>
      <c r="AS347" s="263"/>
      <c r="AT347" s="268"/>
      <c r="AU347" s="69"/>
      <c r="AV347" s="170"/>
      <c r="AW347" s="170"/>
      <c r="AX347" s="170"/>
      <c r="AY347" s="69"/>
      <c r="AZ347" s="170"/>
      <c r="BA347" s="172"/>
      <c r="BB347" s="172"/>
      <c r="BC347" s="256"/>
      <c r="BD347" s="248"/>
      <c r="BE347" s="172"/>
      <c r="BF347" s="248"/>
    </row>
    <row r="348" spans="2:58" s="173" customFormat="1" ht="21" customHeight="1" x14ac:dyDescent="0.25">
      <c r="B348" s="250"/>
      <c r="C348" s="253"/>
      <c r="D348" s="255"/>
      <c r="E348" s="256"/>
      <c r="F348" s="258"/>
      <c r="G348" s="255"/>
      <c r="H348" s="248"/>
      <c r="I348" s="266"/>
      <c r="J348" s="259"/>
      <c r="K348" s="185"/>
      <c r="L348" s="260"/>
      <c r="M348" s="260"/>
      <c r="N348" s="260"/>
      <c r="O348" s="261"/>
      <c r="P348" s="263"/>
      <c r="Q348" s="260"/>
      <c r="R348" s="264"/>
      <c r="S348" s="264"/>
      <c r="T348" s="264"/>
      <c r="U348" s="269"/>
      <c r="V348" s="263"/>
      <c r="W348" s="152"/>
      <c r="X348" s="168"/>
      <c r="Y348" s="168"/>
      <c r="Z348" s="168"/>
      <c r="AA348" s="169"/>
      <c r="AB348" s="178" t="str">
        <f>IF(AA348=Controles!$D$5,Controles!$E$5,IF(AA348=Controles!$D$6,Controles!$E$6,IF(AA348=Controles!$D$7,Controles!$E$7," ")))</f>
        <v xml:space="preserve"> </v>
      </c>
      <c r="AC348" s="169"/>
      <c r="AD348" s="68" t="str">
        <f>IF(AC348=Controles!$D$8,Controles!$E$8,IF(AC348=Controles!$D$9,Controles!$E$9," "))</f>
        <v xml:space="preserve"> </v>
      </c>
      <c r="AE348" s="68" t="str">
        <f t="shared" si="182"/>
        <v/>
      </c>
      <c r="AF348" s="169"/>
      <c r="AG348" s="169"/>
      <c r="AH348" s="169"/>
      <c r="AI348" s="100" t="str">
        <f>+IF(AA348=Controles!$D$5,Controles!$N$5,IF(AA348=Controles!$D$6,Controles!$N$6,IF(AA348=Controles!$D$7,Controles!$N$7," ")))</f>
        <v xml:space="preserve"> </v>
      </c>
      <c r="AJ348" s="141" t="str">
        <f>IFERROR(IF(AND(AI347=Controles!$N$5,AI348=Controles!$N$5),(AJ347-(+AJ347*AE348)),IF(AND(AI347=Controles!$N$7,AI348=Controles!$N$5),(AJ346-(+AJ346*AE348)),IF(AI348=Controles!$N$7,AJ347,""))),"")</f>
        <v/>
      </c>
      <c r="AK348" s="141" t="str">
        <f>IFERROR(IF(AND(AI347=Controles!$N$7,AI348=Controles!$N$7),(AK347-(+AK347*AE348)),IF(AND(AI347=Controles!$N$5,AI348=Controles!$N$7),(AK346-(+AK346*AE348)),IF(AI348=Controles!$N$5,AK347,""))),"")</f>
        <v/>
      </c>
      <c r="AL348" s="181" t="str">
        <f t="shared" si="190"/>
        <v/>
      </c>
      <c r="AM348" s="181" t="str">
        <f t="shared" si="191"/>
        <v/>
      </c>
      <c r="AN348" s="182" t="str">
        <f t="shared" si="192"/>
        <v xml:space="preserve"> </v>
      </c>
      <c r="AO348" s="183" t="str">
        <f>IFERROR(VLOOKUP(AN348,'Matriz Calificación'!$C$54:$F$78,2,FALSE),"")</f>
        <v/>
      </c>
      <c r="AP348" s="184" t="str">
        <f>IFERROR(VLOOKUP(AO348,'Matriz Calificación'!$D$54:$I$78,4,FALSE)," ")</f>
        <v xml:space="preserve"> </v>
      </c>
      <c r="AQ348" s="246"/>
      <c r="AR348" s="246"/>
      <c r="AS348" s="263"/>
      <c r="AT348" s="268"/>
      <c r="AU348" s="69"/>
      <c r="AV348" s="170"/>
      <c r="AW348" s="170"/>
      <c r="AX348" s="170"/>
      <c r="AY348" s="69"/>
      <c r="AZ348" s="170"/>
      <c r="BA348" s="172"/>
      <c r="BB348" s="172"/>
      <c r="BC348" s="256"/>
      <c r="BD348" s="248"/>
      <c r="BE348" s="172"/>
      <c r="BF348" s="248"/>
    </row>
    <row r="349" spans="2:58" s="173" customFormat="1" ht="21" customHeight="1" x14ac:dyDescent="0.25">
      <c r="B349" s="250"/>
      <c r="C349" s="253"/>
      <c r="D349" s="255"/>
      <c r="E349" s="256"/>
      <c r="F349" s="258"/>
      <c r="G349" s="255"/>
      <c r="H349" s="248"/>
      <c r="I349" s="266"/>
      <c r="J349" s="259"/>
      <c r="K349" s="185"/>
      <c r="L349" s="260"/>
      <c r="M349" s="260"/>
      <c r="N349" s="260"/>
      <c r="O349" s="261"/>
      <c r="P349" s="263"/>
      <c r="Q349" s="260"/>
      <c r="R349" s="264"/>
      <c r="S349" s="264"/>
      <c r="T349" s="264"/>
      <c r="U349" s="269"/>
      <c r="V349" s="263"/>
      <c r="W349" s="152"/>
      <c r="X349" s="168"/>
      <c r="Y349" s="168"/>
      <c r="Z349" s="168"/>
      <c r="AA349" s="169"/>
      <c r="AB349" s="178" t="str">
        <f>IF(AA349=Controles!$D$5,Controles!$E$5,IF(AA349=Controles!$D$6,Controles!$E$6,IF(AA349=Controles!$D$7,Controles!$E$7," ")))</f>
        <v xml:space="preserve"> </v>
      </c>
      <c r="AC349" s="169"/>
      <c r="AD349" s="68" t="str">
        <f>IF(AC349=Controles!$D$8,Controles!$E$8,IF(AC349=Controles!$D$9,Controles!$E$9," "))</f>
        <v xml:space="preserve"> </v>
      </c>
      <c r="AE349" s="68" t="str">
        <f t="shared" si="182"/>
        <v/>
      </c>
      <c r="AF349" s="169"/>
      <c r="AG349" s="169"/>
      <c r="AH349" s="169"/>
      <c r="AI349" s="100" t="str">
        <f>+IF(AA349=Controles!$D$5,Controles!$N$5,IF(AA349=Controles!$D$6,Controles!$N$6,IF(AA349=Controles!$D$7,Controles!$N$7," ")))</f>
        <v xml:space="preserve"> </v>
      </c>
      <c r="AJ349" s="141" t="str">
        <f>IFERROR(IF(AND(AI348=Controles!$N$5,AI349=Controles!$N$5),(AJ348-(+AJ348*AE349)),IF(AND(AI348=Controles!$N$7,AI349=Controles!$N$5),(AJ347-(+AJ347*AE349)),IF(AI349=Controles!$N$7,AJ348,""))),"")</f>
        <v/>
      </c>
      <c r="AK349" s="141" t="str">
        <f>IFERROR(IF(AND(AI348=Controles!$N$7,AI349=Controles!$N$7),(AK348-(+AK348*AE349)),IF(AND(AI348=Controles!$N$5,AI349=Controles!$N$7),(AK347-(+AK347*AE349)),IF(AI349=Controles!$N$5,AK348,""))),"")</f>
        <v/>
      </c>
      <c r="AL349" s="181" t="str">
        <f t="shared" si="190"/>
        <v/>
      </c>
      <c r="AM349" s="181" t="str">
        <f t="shared" si="191"/>
        <v/>
      </c>
      <c r="AN349" s="182" t="str">
        <f t="shared" si="192"/>
        <v xml:space="preserve"> </v>
      </c>
      <c r="AO349" s="183" t="str">
        <f>IFERROR(VLOOKUP(AN349,'Matriz Calificación'!$C$54:$F$78,2,FALSE),"")</f>
        <v/>
      </c>
      <c r="AP349" s="184" t="str">
        <f>IFERROR(VLOOKUP(AO349,'Matriz Calificación'!$D$54:$I$78,4,FALSE)," ")</f>
        <v xml:space="preserve"> </v>
      </c>
      <c r="AQ349" s="246"/>
      <c r="AR349" s="246"/>
      <c r="AS349" s="263"/>
      <c r="AT349" s="268"/>
      <c r="AU349" s="69"/>
      <c r="AV349" s="170"/>
      <c r="AW349" s="170"/>
      <c r="AX349" s="170"/>
      <c r="AY349" s="69"/>
      <c r="AZ349" s="170"/>
      <c r="BA349" s="172"/>
      <c r="BB349" s="172"/>
      <c r="BC349" s="256"/>
      <c r="BD349" s="248"/>
      <c r="BE349" s="172"/>
      <c r="BF349" s="248"/>
    </row>
    <row r="350" spans="2:58" s="173" customFormat="1" ht="21" customHeight="1" x14ac:dyDescent="0.25">
      <c r="B350" s="250"/>
      <c r="C350" s="253"/>
      <c r="D350" s="255"/>
      <c r="E350" s="256"/>
      <c r="F350" s="258"/>
      <c r="G350" s="255"/>
      <c r="H350" s="248"/>
      <c r="I350" s="266"/>
      <c r="J350" s="259"/>
      <c r="K350" s="185"/>
      <c r="L350" s="260"/>
      <c r="M350" s="260"/>
      <c r="N350" s="260"/>
      <c r="O350" s="261"/>
      <c r="P350" s="263"/>
      <c r="Q350" s="260"/>
      <c r="R350" s="264"/>
      <c r="S350" s="264"/>
      <c r="T350" s="264"/>
      <c r="U350" s="269"/>
      <c r="V350" s="263"/>
      <c r="W350" s="152"/>
      <c r="X350" s="168"/>
      <c r="Y350" s="168"/>
      <c r="Z350" s="168"/>
      <c r="AA350" s="169"/>
      <c r="AB350" s="178" t="str">
        <f>IF(AA350=Controles!$D$5,Controles!$E$5,IF(AA350=Controles!$D$6,Controles!$E$6,IF(AA350=Controles!$D$7,Controles!$E$7," ")))</f>
        <v xml:space="preserve"> </v>
      </c>
      <c r="AC350" s="169"/>
      <c r="AD350" s="68" t="str">
        <f>IF(AC350=Controles!$D$8,Controles!$E$8,IF(AC350=Controles!$D$9,Controles!$E$9," "))</f>
        <v xml:space="preserve"> </v>
      </c>
      <c r="AE350" s="68" t="str">
        <f t="shared" si="182"/>
        <v/>
      </c>
      <c r="AF350" s="169"/>
      <c r="AG350" s="169"/>
      <c r="AH350" s="169"/>
      <c r="AI350" s="100" t="str">
        <f>+IF(AA350=Controles!$D$5,Controles!$N$5,IF(AA350=Controles!$D$6,Controles!$N$6,IF(AA350=Controles!$D$7,Controles!$N$7," ")))</f>
        <v xml:space="preserve"> </v>
      </c>
      <c r="AJ350" s="141" t="str">
        <f>IFERROR(IF(AND(AI349=Controles!$N$5,AI350=Controles!$N$5),(AJ349-(+AJ349*AE350)),IF(AND(AI349=Controles!$N$7,AI350=Controles!$N$5),(AJ348-(+AJ348*AE350)),IF(AI350=Controles!$N$7,AJ349,""))),"")</f>
        <v/>
      </c>
      <c r="AK350" s="141" t="str">
        <f>IFERROR(IF(AND(AI349=Controles!$N$7,AI350=Controles!$N$7),(AK349-(+AK349*AE350)),IF(AND(AI349=Controles!$N$5,AI350=Controles!$N$7),(AK348-(+AK348*AE350)),IF(AI350=Controles!$N$5,AK349,""))),"")</f>
        <v/>
      </c>
      <c r="AL350" s="181" t="str">
        <f t="shared" si="190"/>
        <v/>
      </c>
      <c r="AM350" s="181" t="str">
        <f t="shared" si="191"/>
        <v/>
      </c>
      <c r="AN350" s="182" t="str">
        <f t="shared" si="192"/>
        <v xml:space="preserve"> </v>
      </c>
      <c r="AO350" s="183" t="str">
        <f>IFERROR(VLOOKUP(AN350,'Matriz Calificación'!$C$54:$F$78,2,FALSE),"")</f>
        <v/>
      </c>
      <c r="AP350" s="184" t="str">
        <f>IFERROR(VLOOKUP(AO350,'Matriz Calificación'!$D$54:$I$78,4,FALSE)," ")</f>
        <v xml:space="preserve"> </v>
      </c>
      <c r="AQ350" s="246"/>
      <c r="AR350" s="246"/>
      <c r="AS350" s="263"/>
      <c r="AT350" s="268"/>
      <c r="AU350" s="69"/>
      <c r="AV350" s="168"/>
      <c r="AW350" s="171"/>
      <c r="AX350" s="171"/>
      <c r="AY350" s="69"/>
      <c r="AZ350" s="170"/>
      <c r="BA350" s="172"/>
      <c r="BB350" s="172"/>
      <c r="BC350" s="256"/>
      <c r="BD350" s="248"/>
      <c r="BE350" s="172"/>
      <c r="BF350" s="248"/>
    </row>
    <row r="351" spans="2:58" s="173" customFormat="1" ht="21" customHeight="1" x14ac:dyDescent="0.25">
      <c r="B351" s="250"/>
      <c r="C351" s="253"/>
      <c r="D351" s="255"/>
      <c r="E351" s="256"/>
      <c r="F351" s="258"/>
      <c r="G351" s="255"/>
      <c r="H351" s="248"/>
      <c r="I351" s="266"/>
      <c r="J351" s="259"/>
      <c r="K351" s="185"/>
      <c r="L351" s="260"/>
      <c r="M351" s="260"/>
      <c r="N351" s="260"/>
      <c r="O351" s="261"/>
      <c r="P351" s="263"/>
      <c r="Q351" s="260"/>
      <c r="R351" s="264"/>
      <c r="S351" s="264"/>
      <c r="T351" s="264"/>
      <c r="U351" s="269"/>
      <c r="V351" s="263"/>
      <c r="W351" s="152"/>
      <c r="X351" s="168"/>
      <c r="Y351" s="168"/>
      <c r="Z351" s="168"/>
      <c r="AA351" s="169"/>
      <c r="AB351" s="178" t="str">
        <f>IF(AA351=Controles!$D$5,Controles!$E$5,IF(AA351=Controles!$D$6,Controles!$E$6,IF(AA351=Controles!$D$7,Controles!$E$7," ")))</f>
        <v xml:space="preserve"> </v>
      </c>
      <c r="AC351" s="169"/>
      <c r="AD351" s="68" t="str">
        <f>IF(AC351=Controles!$D$8,Controles!$E$8,IF(AC351=Controles!$D$9,Controles!$E$9," "))</f>
        <v xml:space="preserve"> </v>
      </c>
      <c r="AE351" s="68" t="str">
        <f t="shared" si="182"/>
        <v/>
      </c>
      <c r="AF351" s="169"/>
      <c r="AG351" s="169"/>
      <c r="AH351" s="169"/>
      <c r="AI351" s="100" t="str">
        <f>+IF(AA351=Controles!$D$5,Controles!$N$5,IF(AA351=Controles!$D$6,Controles!$N$6,IF(AA351=Controles!$D$7,Controles!$N$7," ")))</f>
        <v xml:space="preserve"> </v>
      </c>
      <c r="AJ351" s="141" t="str">
        <f>IFERROR(IF(AND(AI350=Controles!$N$5,AI351=Controles!$N$5),(AJ350-(+AJ350*AE351)),IF(AND(AI350=Controles!$N$7,AI351=Controles!$N$5),(AJ349-(+AJ349*AE351)),IF(AI351=Controles!$N$7,AJ350,""))),"")</f>
        <v/>
      </c>
      <c r="AK351" s="141" t="str">
        <f>IFERROR(IF(AND(AI350=Controles!$N$7,AI351=Controles!$N$7),(AK350-(+AK350*AE351)),IF(AND(AI350=Controles!$N$5,AI351=Controles!$N$7),(AK349-(+AK349*AE351)),IF(AI351=Controles!$N$5,AK350,""))),"")</f>
        <v/>
      </c>
      <c r="AL351" s="181" t="str">
        <f t="shared" si="190"/>
        <v/>
      </c>
      <c r="AM351" s="181" t="str">
        <f t="shared" si="191"/>
        <v/>
      </c>
      <c r="AN351" s="182" t="str">
        <f t="shared" si="192"/>
        <v xml:space="preserve"> </v>
      </c>
      <c r="AO351" s="183" t="str">
        <f>IFERROR(VLOOKUP(AN351,'Matriz Calificación'!$C$54:$F$78,2,FALSE),"")</f>
        <v/>
      </c>
      <c r="AP351" s="184" t="str">
        <f>IFERROR(VLOOKUP(AO351,'Matriz Calificación'!$D$54:$I$78,4,FALSE)," ")</f>
        <v xml:space="preserve"> </v>
      </c>
      <c r="AQ351" s="246"/>
      <c r="AR351" s="246"/>
      <c r="AS351" s="263"/>
      <c r="AT351" s="268"/>
      <c r="AU351" s="69"/>
      <c r="AV351" s="168"/>
      <c r="AW351" s="171"/>
      <c r="AX351" s="171"/>
      <c r="AY351" s="69"/>
      <c r="AZ351" s="170"/>
      <c r="BA351" s="172"/>
      <c r="BB351" s="172"/>
      <c r="BC351" s="256"/>
      <c r="BD351" s="248"/>
      <c r="BE351" s="172"/>
      <c r="BF351" s="248"/>
    </row>
    <row r="352" spans="2:58" s="173" customFormat="1" ht="21" customHeight="1" x14ac:dyDescent="0.25">
      <c r="B352" s="251"/>
      <c r="C352" s="254"/>
      <c r="D352" s="255"/>
      <c r="E352" s="256"/>
      <c r="F352" s="258"/>
      <c r="G352" s="255"/>
      <c r="H352" s="248"/>
      <c r="I352" s="267"/>
      <c r="J352" s="259"/>
      <c r="K352" s="185"/>
      <c r="L352" s="260"/>
      <c r="M352" s="260"/>
      <c r="N352" s="260"/>
      <c r="O352" s="262"/>
      <c r="P352" s="263"/>
      <c r="Q352" s="260"/>
      <c r="R352" s="264"/>
      <c r="S352" s="264"/>
      <c r="T352" s="264"/>
      <c r="U352" s="269"/>
      <c r="V352" s="263"/>
      <c r="W352" s="152"/>
      <c r="X352" s="168"/>
      <c r="Y352" s="168"/>
      <c r="Z352" s="168"/>
      <c r="AA352" s="169"/>
      <c r="AB352" s="178" t="str">
        <f>IF(AA352=Controles!$D$5,Controles!$E$5,IF(AA352=Controles!$D$6,Controles!$E$6,IF(AA352=Controles!$D$7,Controles!$E$7," ")))</f>
        <v xml:space="preserve"> </v>
      </c>
      <c r="AC352" s="169"/>
      <c r="AD352" s="68" t="str">
        <f>IF(AC352=Controles!$D$8,Controles!$E$8,IF(AC352=Controles!$D$9,Controles!$E$9," "))</f>
        <v xml:space="preserve"> </v>
      </c>
      <c r="AE352" s="68" t="str">
        <f t="shared" si="182"/>
        <v/>
      </c>
      <c r="AF352" s="169"/>
      <c r="AG352" s="169"/>
      <c r="AH352" s="169"/>
      <c r="AI352" s="100" t="str">
        <f>+IF(AA352=Controles!$D$5,Controles!$N$5,IF(AA352=Controles!$D$6,Controles!$N$6,IF(AA352=Controles!$D$7,Controles!$N$7," ")))</f>
        <v xml:space="preserve"> </v>
      </c>
      <c r="AJ352" s="141" t="str">
        <f>IFERROR(IF(AND(AI351=Controles!$N$5,AI352=Controles!$N$5),(AJ351-(+AJ351*AE352)),IF(AND(AI351=Controles!$N$7,AI352=Controles!$N$5),(AJ350-(+AJ350*AE352)),IF(AI352=Controles!$N$7,AJ351,""))),"")</f>
        <v/>
      </c>
      <c r="AK352" s="141" t="str">
        <f>IFERROR(IF(AND(AI351=Controles!$N$7,AI352=Controles!$N$7),(AK351-(+AK351*AE352)),IF(AND(AI351=Controles!$N$5,AI352=Controles!$N$7),(AK350-(+AK350*AE352)),IF(AI352=Controles!$N$5,AK351,""))),"")</f>
        <v/>
      </c>
      <c r="AL352" s="181" t="str">
        <f t="shared" si="190"/>
        <v/>
      </c>
      <c r="AM352" s="181" t="str">
        <f t="shared" si="191"/>
        <v/>
      </c>
      <c r="AN352" s="182" t="str">
        <f t="shared" si="192"/>
        <v xml:space="preserve"> </v>
      </c>
      <c r="AO352" s="183" t="str">
        <f>IFERROR(VLOOKUP(AN352,'Matriz Calificación'!$C$54:$F$78,2,FALSE),"")</f>
        <v/>
      </c>
      <c r="AP352" s="184" t="str">
        <f>IFERROR(VLOOKUP(AO352,'Matriz Calificación'!$D$54:$I$78,4,FALSE)," ")</f>
        <v xml:space="preserve"> </v>
      </c>
      <c r="AQ352" s="247"/>
      <c r="AR352" s="247"/>
      <c r="AS352" s="263"/>
      <c r="AT352" s="268"/>
      <c r="AU352" s="69"/>
      <c r="AV352" s="168"/>
      <c r="AW352" s="70"/>
      <c r="AX352" s="70"/>
      <c r="AY352" s="69"/>
      <c r="AZ352" s="170"/>
      <c r="BA352" s="172"/>
      <c r="BB352" s="172"/>
      <c r="BC352" s="256"/>
      <c r="BD352" s="248"/>
      <c r="BE352" s="172"/>
      <c r="BF352" s="248"/>
    </row>
    <row r="353" spans="2:58" s="173" customFormat="1" ht="21" customHeight="1" x14ac:dyDescent="0.25">
      <c r="B353" s="249"/>
      <c r="C353" s="252" t="str">
        <f>+IFERROR(VLOOKUP(B353,INF!$A$2:$B$90,2,FALSE)," ")</f>
        <v xml:space="preserve"> </v>
      </c>
      <c r="D353" s="255"/>
      <c r="E353" s="256"/>
      <c r="F353" s="257"/>
      <c r="G353" s="255"/>
      <c r="H353" s="248"/>
      <c r="I353" s="265"/>
      <c r="J353" s="259" t="str">
        <f t="shared" ref="J353" si="193">IF(G353&lt;&gt;"",CONCATENATE("Posibilidad de ",G353," por"," ",H353," debido a"," ",I353),"")</f>
        <v/>
      </c>
      <c r="K353" s="185"/>
      <c r="L353" s="260"/>
      <c r="M353" s="260"/>
      <c r="N353" s="260"/>
      <c r="O353" s="261"/>
      <c r="P353" s="263" t="str">
        <f>IF(O353="","",IF(O353&lt;=2,Probabilidad!$B$8,IF(O353&lt;=11.999,Probabilidad!$B$7,IF(O353&lt;=48,Probabilidad!$B$6,IF(O353&lt;=239.999,Probabilidad!$B$5,IF(O353&gt;=240,Probabilidad!$B$4,""))))))</f>
        <v/>
      </c>
      <c r="Q353" s="260"/>
      <c r="R353" s="264" t="str">
        <f>IFERROR(VLOOKUP(P353,Probabilidad!$B$4:$C$8,2,FALSE),"")</f>
        <v/>
      </c>
      <c r="S353" s="264" t="str">
        <f>IFERROR(VLOOKUP(Q353,Impacto!$B$4:$C$16,2,FALSE),"")</f>
        <v/>
      </c>
      <c r="T353" s="264" t="str">
        <f t="shared" ref="T353" si="194">IFERROR(VALUE((R353&amp;""&amp;S353))," ")</f>
        <v xml:space="preserve"> </v>
      </c>
      <c r="U353" s="269" t="str">
        <f>IFERROR(VLOOKUP(T353,'Matriz Calificación'!$C$54:$D$78,2,FALSE)," ")</f>
        <v xml:space="preserve"> </v>
      </c>
      <c r="V353" s="263" t="str">
        <f>IFERROR(VLOOKUP(T353,'Matriz Calificación'!$C$54:$F$78,3,FALSE)," ")</f>
        <v xml:space="preserve"> </v>
      </c>
      <c r="W353" s="152"/>
      <c r="X353" s="168"/>
      <c r="Y353" s="168"/>
      <c r="Z353" s="168"/>
      <c r="AA353" s="169"/>
      <c r="AB353" s="178" t="str">
        <f>IF(AA353=Controles!$D$5,Controles!$E$5,IF(AA353=Controles!$D$6,Controles!$E$6,IF(AA353=Controles!$D$7,Controles!$E$7," ")))</f>
        <v xml:space="preserve"> </v>
      </c>
      <c r="AC353" s="169"/>
      <c r="AD353" s="68" t="str">
        <f>IF(AC353=Controles!$D$8,Controles!$E$8,IF(AC353=Controles!$D$9,Controles!$E$9," "))</f>
        <v xml:space="preserve"> </v>
      </c>
      <c r="AE353" s="68" t="str">
        <f t="shared" si="182"/>
        <v/>
      </c>
      <c r="AF353" s="169"/>
      <c r="AG353" s="169"/>
      <c r="AH353" s="169"/>
      <c r="AI353" s="100" t="str">
        <f>+IF(AA353=Controles!$D$5,Controles!$N$5,IF(AA353=Controles!$D$6,Controles!$N$6,IF(AA353=Controles!$D$7,Controles!$N$7," ")))</f>
        <v xml:space="preserve"> </v>
      </c>
      <c r="AJ353" s="141" t="str">
        <f>IFERROR(IF(AI353=Controles!$N$5,(($R$353-($R$353*AE353))),IF(AI353=Controles!$N$7,$R$353,""))," ")</f>
        <v/>
      </c>
      <c r="AK353" s="141" t="str">
        <f>IFERROR(IF(AI353=Controles!$N$7,(($S$353-($S$353*AE353))),IF(AI353=Controles!$N$5,$S$353,""))," ")</f>
        <v/>
      </c>
      <c r="AL353" s="181" t="str">
        <f>IFERROR(IF(AJ353="","",IF(AJ353&lt;=20,"20",IF(AJ353&lt;=40,"40",IF(AJ353&lt;=60,"60",IF(AJ353&lt;=80,"80","100"))))),"")</f>
        <v/>
      </c>
      <c r="AM353" s="181" t="str">
        <f>IFERROR(IF(AK353="","",IF(AK353&lt;=20,"20",IF(AK353&lt;=40,"40",IF(AK353&lt;=60,"60",IF(AK353&lt;=80,"80","100"))))),"")</f>
        <v/>
      </c>
      <c r="AN353" s="182" t="str">
        <f>IFERROR(VALUE((AL353&amp;""&amp;AM353))," ")</f>
        <v xml:space="preserve"> </v>
      </c>
      <c r="AO353" s="183" t="str">
        <f>IFERROR(VLOOKUP(AN353,'Matriz Calificación'!$C$54:$F$78,2,FALSE),"")</f>
        <v/>
      </c>
      <c r="AP353" s="184" t="str">
        <f>IFERROR(VLOOKUP(AO353,'Matriz Calificación'!$D$54:$I$78,4,FALSE)," ")</f>
        <v xml:space="preserve"> </v>
      </c>
      <c r="AQ353" s="245" t="str" cm="1">
        <f t="array" ref="AQ353">INDEX(AN353:AN361,COUNT(AN353:AN361))</f>
        <v xml:space="preserve"> </v>
      </c>
      <c r="AR353" s="245" t="str">
        <f>IFERROR(VLOOKUP(AQ353,'Matriz Calificación'!$C$54:$F$78,2,FALSE),"")</f>
        <v/>
      </c>
      <c r="AS353" s="263" t="str">
        <f>IFERROR(VLOOKUP(AR353,'Matriz Calificación'!$D$54:$I$78,4,FALSE)," ")</f>
        <v xml:space="preserve"> </v>
      </c>
      <c r="AT353" s="268" t="str">
        <f>IFERROR(VLOOKUP(AR353,'Matriz Calificación'!$D$54:$I$78,5,FALSE)," ")</f>
        <v xml:space="preserve"> </v>
      </c>
      <c r="AU353" s="69"/>
      <c r="AV353" s="170"/>
      <c r="AW353" s="170"/>
      <c r="AX353" s="170"/>
      <c r="AY353" s="69"/>
      <c r="AZ353" s="170"/>
      <c r="BA353" s="172"/>
      <c r="BB353" s="172"/>
      <c r="BC353" s="256"/>
      <c r="BD353" s="248"/>
      <c r="BE353" s="172"/>
      <c r="BF353" s="248"/>
    </row>
    <row r="354" spans="2:58" s="173" customFormat="1" ht="21" customHeight="1" x14ac:dyDescent="0.25">
      <c r="B354" s="250"/>
      <c r="C354" s="253"/>
      <c r="D354" s="255"/>
      <c r="E354" s="256"/>
      <c r="F354" s="258"/>
      <c r="G354" s="255"/>
      <c r="H354" s="248"/>
      <c r="I354" s="266"/>
      <c r="J354" s="259"/>
      <c r="K354" s="185"/>
      <c r="L354" s="260"/>
      <c r="M354" s="260"/>
      <c r="N354" s="260"/>
      <c r="O354" s="261"/>
      <c r="P354" s="263"/>
      <c r="Q354" s="260"/>
      <c r="R354" s="264"/>
      <c r="S354" s="264"/>
      <c r="T354" s="264"/>
      <c r="U354" s="269"/>
      <c r="V354" s="263"/>
      <c r="W354" s="152"/>
      <c r="X354" s="168"/>
      <c r="Y354" s="168"/>
      <c r="Z354" s="168"/>
      <c r="AA354" s="169"/>
      <c r="AB354" s="178" t="str">
        <f>IF(AA354=Controles!$D$5,Controles!$E$5,IF(AA354=Controles!$D$6,Controles!$E$6,IF(AA354=Controles!$D$7,Controles!$E$7," ")))</f>
        <v xml:space="preserve"> </v>
      </c>
      <c r="AC354" s="169"/>
      <c r="AD354" s="68" t="str">
        <f>IF(AC354=Controles!$D$8,Controles!$E$8,IF(AC354=Controles!$D$9,Controles!$E$9," "))</f>
        <v xml:space="preserve"> </v>
      </c>
      <c r="AE354" s="68" t="str">
        <f t="shared" si="182"/>
        <v/>
      </c>
      <c r="AF354" s="169"/>
      <c r="AG354" s="169"/>
      <c r="AH354" s="169"/>
      <c r="AI354" s="100" t="str">
        <f>+IF(AA354=Controles!$D$5,Controles!$N$5,IF(AA354=Controles!$D$6,Controles!$N$6,IF(AA354=Controles!$D$7,Controles!$N$7," ")))</f>
        <v xml:space="preserve"> </v>
      </c>
      <c r="AJ354" s="141" t="str">
        <f>IFERROR(IF(AND(AI353=Controles!$N$5,AI354=Controles!$N$5),(AJ353-(+AJ353*AE354)),IF(AI354=Controles!$N$5,(R353-(+R353*AE354)),IF(AI354=Controles!$N$7,AJ353,""))),"")</f>
        <v/>
      </c>
      <c r="AK354" s="141" t="str">
        <f>IFERROR(IF(AND(AI353=Controles!$N$7,AI354=Controles!$N$7),(AK353-(+AK353*AE354)),IF(AI354=Controles!$N$7,($S$353-(+$S$353*AE354)),IF(AI354=Controles!$N$5,AK353,""))),"")</f>
        <v/>
      </c>
      <c r="AL354" s="181" t="str">
        <f t="shared" ref="AL354:AL361" si="195">IFERROR(IF(AJ354="","",IF(AJ354&lt;=20,"20",IF(AJ354&lt;=40,"40",IF(AJ354&lt;=60,"60",IF(AJ354&lt;=80,"80","100"))))),"")</f>
        <v/>
      </c>
      <c r="AM354" s="181" t="str">
        <f t="shared" ref="AM354:AM361" si="196">IFERROR(IF(AK354="","",IF(AK354&lt;=20,"20",IF(AK354&lt;=40,"40",IF(AK354&lt;=60,"60",IF(AK354&lt;=80,"80","100"))))),"")</f>
        <v/>
      </c>
      <c r="AN354" s="182" t="str">
        <f t="shared" ref="AN354:AN361" si="197">IFERROR(VALUE((AL354&amp;""&amp;AM354))," ")</f>
        <v xml:space="preserve"> </v>
      </c>
      <c r="AO354" s="183" t="str">
        <f>IFERROR(VLOOKUP(AN354,'Matriz Calificación'!$C$54:$F$78,2,FALSE),"")</f>
        <v/>
      </c>
      <c r="AP354" s="184" t="str">
        <f>IFERROR(VLOOKUP(AO354,'Matriz Calificación'!$D$54:$I$78,4,FALSE)," ")</f>
        <v xml:space="preserve"> </v>
      </c>
      <c r="AQ354" s="246"/>
      <c r="AR354" s="246"/>
      <c r="AS354" s="263"/>
      <c r="AT354" s="268"/>
      <c r="AU354" s="69"/>
      <c r="AV354" s="170"/>
      <c r="AW354" s="170"/>
      <c r="AX354" s="170"/>
      <c r="AY354" s="69"/>
      <c r="AZ354" s="170"/>
      <c r="BA354" s="172"/>
      <c r="BB354" s="172"/>
      <c r="BC354" s="256"/>
      <c r="BD354" s="248"/>
      <c r="BE354" s="172"/>
      <c r="BF354" s="248"/>
    </row>
    <row r="355" spans="2:58" s="173" customFormat="1" ht="21" customHeight="1" x14ac:dyDescent="0.25">
      <c r="B355" s="250"/>
      <c r="C355" s="253"/>
      <c r="D355" s="255"/>
      <c r="E355" s="256"/>
      <c r="F355" s="258"/>
      <c r="G355" s="255"/>
      <c r="H355" s="248"/>
      <c r="I355" s="266"/>
      <c r="J355" s="259"/>
      <c r="K355" s="185"/>
      <c r="L355" s="260"/>
      <c r="M355" s="260"/>
      <c r="N355" s="260"/>
      <c r="O355" s="261"/>
      <c r="P355" s="263"/>
      <c r="Q355" s="260"/>
      <c r="R355" s="264"/>
      <c r="S355" s="264"/>
      <c r="T355" s="264"/>
      <c r="U355" s="269"/>
      <c r="V355" s="263"/>
      <c r="W355" s="152"/>
      <c r="X355" s="168"/>
      <c r="Y355" s="168"/>
      <c r="Z355" s="168"/>
      <c r="AA355" s="169"/>
      <c r="AB355" s="178" t="str">
        <f>IF(AA355=Controles!$D$5,Controles!$E$5,IF(AA355=Controles!$D$6,Controles!$E$6,IF(AA355=Controles!$D$7,Controles!$E$7," ")))</f>
        <v xml:space="preserve"> </v>
      </c>
      <c r="AC355" s="169"/>
      <c r="AD355" s="68" t="str">
        <f>IF(AC355=Controles!$D$8,Controles!$E$8,IF(AC355=Controles!$D$9,Controles!$E$9," "))</f>
        <v xml:space="preserve"> </v>
      </c>
      <c r="AE355" s="68" t="str">
        <f t="shared" si="182"/>
        <v/>
      </c>
      <c r="AF355" s="169"/>
      <c r="AG355" s="169"/>
      <c r="AH355" s="169"/>
      <c r="AI355" s="100" t="str">
        <f>+IF(AA355=Controles!$D$5,Controles!$N$5,IF(AA355=Controles!$D$6,Controles!$N$6,IF(AA355=Controles!$D$7,Controles!$N$7," ")))</f>
        <v xml:space="preserve"> </v>
      </c>
      <c r="AJ355" s="141" t="str">
        <f>IFERROR(IF(AND(AI354=Controles!$N$5,AI355=Controles!$N$5),(AJ354-(+AJ354*AE355)),IF(AND(AI354=Controles!$N$7,AI355=Controles!$N$5),(AJ353-(+AJ353*AE355)),IF(AI355=Controles!$N$7,AJ354,""))),"")</f>
        <v/>
      </c>
      <c r="AK355" s="141" t="str">
        <f>IFERROR(IF(AND(AI354=Controles!$N$7,AI355=Controles!$N$7),(AK354-(+AK354*AE355)),IF(AND(AI354=Controles!$N$5,AI355=Controles!$N$7),(AK353-(+AK353*AE355)),IF(AI355=Controles!$N$5,AK354,""))),"")</f>
        <v/>
      </c>
      <c r="AL355" s="181" t="str">
        <f t="shared" si="195"/>
        <v/>
      </c>
      <c r="AM355" s="181" t="str">
        <f t="shared" si="196"/>
        <v/>
      </c>
      <c r="AN355" s="182" t="str">
        <f t="shared" si="197"/>
        <v xml:space="preserve"> </v>
      </c>
      <c r="AO355" s="183" t="str">
        <f>IFERROR(VLOOKUP(AN355,'Matriz Calificación'!$C$54:$F$78,2,FALSE),"")</f>
        <v/>
      </c>
      <c r="AP355" s="184" t="str">
        <f>IFERROR(VLOOKUP(AO355,'Matriz Calificación'!$D$54:$I$78,4,FALSE)," ")</f>
        <v xml:space="preserve"> </v>
      </c>
      <c r="AQ355" s="246"/>
      <c r="AR355" s="246"/>
      <c r="AS355" s="263"/>
      <c r="AT355" s="268"/>
      <c r="AU355" s="69"/>
      <c r="AV355" s="170"/>
      <c r="AW355" s="170"/>
      <c r="AX355" s="170"/>
      <c r="AY355" s="69"/>
      <c r="AZ355" s="170"/>
      <c r="BA355" s="172"/>
      <c r="BB355" s="172"/>
      <c r="BC355" s="256"/>
      <c r="BD355" s="248"/>
      <c r="BE355" s="172"/>
      <c r="BF355" s="248"/>
    </row>
    <row r="356" spans="2:58" s="173" customFormat="1" ht="21" customHeight="1" x14ac:dyDescent="0.25">
      <c r="B356" s="250"/>
      <c r="C356" s="253"/>
      <c r="D356" s="255"/>
      <c r="E356" s="256"/>
      <c r="F356" s="258"/>
      <c r="G356" s="255"/>
      <c r="H356" s="248"/>
      <c r="I356" s="266"/>
      <c r="J356" s="259"/>
      <c r="K356" s="185"/>
      <c r="L356" s="260"/>
      <c r="M356" s="260"/>
      <c r="N356" s="260"/>
      <c r="O356" s="261"/>
      <c r="P356" s="263"/>
      <c r="Q356" s="260"/>
      <c r="R356" s="264"/>
      <c r="S356" s="264"/>
      <c r="T356" s="264"/>
      <c r="U356" s="269"/>
      <c r="V356" s="263"/>
      <c r="W356" s="152"/>
      <c r="X356" s="168"/>
      <c r="Y356" s="168"/>
      <c r="Z356" s="168"/>
      <c r="AA356" s="169"/>
      <c r="AB356" s="178" t="str">
        <f>IF(AA356=Controles!$D$5,Controles!$E$5,IF(AA356=Controles!$D$6,Controles!$E$6,IF(AA356=Controles!$D$7,Controles!$E$7," ")))</f>
        <v xml:space="preserve"> </v>
      </c>
      <c r="AC356" s="169"/>
      <c r="AD356" s="68" t="str">
        <f>IF(AC356=Controles!$D$8,Controles!$E$8,IF(AC356=Controles!$D$9,Controles!$E$9," "))</f>
        <v xml:space="preserve"> </v>
      </c>
      <c r="AE356" s="68" t="str">
        <f t="shared" si="182"/>
        <v/>
      </c>
      <c r="AF356" s="169"/>
      <c r="AG356" s="169"/>
      <c r="AH356" s="169"/>
      <c r="AI356" s="100" t="str">
        <f>+IF(AA356=Controles!$D$5,Controles!$N$5,IF(AA356=Controles!$D$6,Controles!$N$6,IF(AA356=Controles!$D$7,Controles!$N$7," ")))</f>
        <v xml:space="preserve"> </v>
      </c>
      <c r="AJ356" s="141" t="str">
        <f>IFERROR(IF(AND(AI355=Controles!$N$5,AI356=Controles!$N$5),(AJ355-(+AJ355*AE356)),IF(AND(AI355=Controles!$N$7,AI356=Controles!$N$5),(AJ354-(+AJ354*AE356)),IF(AI356=Controles!$N$7,AJ355,""))),"")</f>
        <v/>
      </c>
      <c r="AK356" s="141" t="str">
        <f>IFERROR(IF(AND(AI355=Controles!$N$7,AI356=Controles!$N$7),(AK355-(+AK355*AE356)),IF(AND(AI355=Controles!$N$5,AI356=Controles!$N$7),(AK354-(+AK354*AE356)),IF(AI356=Controles!$N$5,AK355,""))),"")</f>
        <v/>
      </c>
      <c r="AL356" s="181" t="str">
        <f t="shared" si="195"/>
        <v/>
      </c>
      <c r="AM356" s="181" t="str">
        <f t="shared" si="196"/>
        <v/>
      </c>
      <c r="AN356" s="182" t="str">
        <f t="shared" si="197"/>
        <v xml:space="preserve"> </v>
      </c>
      <c r="AO356" s="183" t="str">
        <f>IFERROR(VLOOKUP(AN356,'Matriz Calificación'!$C$54:$F$78,2,FALSE),"")</f>
        <v/>
      </c>
      <c r="AP356" s="184" t="str">
        <f>IFERROR(VLOOKUP(AO356,'Matriz Calificación'!$D$54:$I$78,4,FALSE)," ")</f>
        <v xml:space="preserve"> </v>
      </c>
      <c r="AQ356" s="246"/>
      <c r="AR356" s="246"/>
      <c r="AS356" s="263"/>
      <c r="AT356" s="268"/>
      <c r="AU356" s="69"/>
      <c r="AV356" s="170"/>
      <c r="AW356" s="170"/>
      <c r="AX356" s="170"/>
      <c r="AY356" s="69"/>
      <c r="AZ356" s="170"/>
      <c r="BA356" s="172"/>
      <c r="BB356" s="172"/>
      <c r="BC356" s="256"/>
      <c r="BD356" s="248"/>
      <c r="BE356" s="172"/>
      <c r="BF356" s="248"/>
    </row>
    <row r="357" spans="2:58" s="173" customFormat="1" ht="21" customHeight="1" x14ac:dyDescent="0.25">
      <c r="B357" s="250"/>
      <c r="C357" s="253"/>
      <c r="D357" s="255"/>
      <c r="E357" s="256"/>
      <c r="F357" s="258"/>
      <c r="G357" s="255"/>
      <c r="H357" s="248"/>
      <c r="I357" s="266"/>
      <c r="J357" s="259"/>
      <c r="K357" s="185"/>
      <c r="L357" s="260"/>
      <c r="M357" s="260"/>
      <c r="N357" s="260"/>
      <c r="O357" s="261"/>
      <c r="P357" s="263"/>
      <c r="Q357" s="260"/>
      <c r="R357" s="264"/>
      <c r="S357" s="264"/>
      <c r="T357" s="264"/>
      <c r="U357" s="269"/>
      <c r="V357" s="263"/>
      <c r="W357" s="152"/>
      <c r="X357" s="168"/>
      <c r="Y357" s="168"/>
      <c r="Z357" s="168"/>
      <c r="AA357" s="169"/>
      <c r="AB357" s="178" t="str">
        <f>IF(AA357=Controles!$D$5,Controles!$E$5,IF(AA357=Controles!$D$6,Controles!$E$6,IF(AA357=Controles!$D$7,Controles!$E$7," ")))</f>
        <v xml:space="preserve"> </v>
      </c>
      <c r="AC357" s="169"/>
      <c r="AD357" s="68" t="str">
        <f>IF(AC357=Controles!$D$8,Controles!$E$8,IF(AC357=Controles!$D$9,Controles!$E$9," "))</f>
        <v xml:space="preserve"> </v>
      </c>
      <c r="AE357" s="68" t="str">
        <f t="shared" si="182"/>
        <v/>
      </c>
      <c r="AF357" s="169"/>
      <c r="AG357" s="169"/>
      <c r="AH357" s="169"/>
      <c r="AI357" s="100" t="str">
        <f>+IF(AA357=Controles!$D$5,Controles!$N$5,IF(AA357=Controles!$D$6,Controles!$N$6,IF(AA357=Controles!$D$7,Controles!$N$7," ")))</f>
        <v xml:space="preserve"> </v>
      </c>
      <c r="AJ357" s="141" t="str">
        <f>IFERROR(IF(AND(AI356=Controles!$N$5,AI357=Controles!$N$5),(AJ356-(+AJ356*AE357)),IF(AND(AI356=Controles!$N$7,AI357=Controles!$N$5),(AJ355-(+AJ355*AE357)),IF(AI357=Controles!$N$7,AJ356,""))),"")</f>
        <v/>
      </c>
      <c r="AK357" s="141" t="str">
        <f>IFERROR(IF(AND(AI356=Controles!$N$7,AI357=Controles!$N$7),(AK356-(+AK356*AE357)),IF(AND(AI356=Controles!$N$5,AI357=Controles!$N$7),(AK355-(+AK355*AE357)),IF(AI357=Controles!$N$5,AK356,""))),"")</f>
        <v/>
      </c>
      <c r="AL357" s="181" t="str">
        <f t="shared" si="195"/>
        <v/>
      </c>
      <c r="AM357" s="181" t="str">
        <f t="shared" si="196"/>
        <v/>
      </c>
      <c r="AN357" s="182" t="str">
        <f t="shared" si="197"/>
        <v xml:space="preserve"> </v>
      </c>
      <c r="AO357" s="183" t="str">
        <f>IFERROR(VLOOKUP(AN357,'Matriz Calificación'!$C$54:$F$78,2,FALSE),"")</f>
        <v/>
      </c>
      <c r="AP357" s="184" t="str">
        <f>IFERROR(VLOOKUP(AO357,'Matriz Calificación'!$D$54:$I$78,4,FALSE)," ")</f>
        <v xml:space="preserve"> </v>
      </c>
      <c r="AQ357" s="246"/>
      <c r="AR357" s="246"/>
      <c r="AS357" s="263"/>
      <c r="AT357" s="268"/>
      <c r="AU357" s="69"/>
      <c r="AV357" s="170"/>
      <c r="AW357" s="170"/>
      <c r="AX357" s="170"/>
      <c r="AY357" s="69"/>
      <c r="AZ357" s="170"/>
      <c r="BA357" s="172"/>
      <c r="BB357" s="172"/>
      <c r="BC357" s="256"/>
      <c r="BD357" s="248"/>
      <c r="BE357" s="172"/>
      <c r="BF357" s="248"/>
    </row>
    <row r="358" spans="2:58" s="173" customFormat="1" ht="21" customHeight="1" x14ac:dyDescent="0.25">
      <c r="B358" s="250"/>
      <c r="C358" s="253"/>
      <c r="D358" s="255"/>
      <c r="E358" s="256"/>
      <c r="F358" s="258"/>
      <c r="G358" s="255"/>
      <c r="H358" s="248"/>
      <c r="I358" s="266"/>
      <c r="J358" s="259"/>
      <c r="K358" s="185"/>
      <c r="L358" s="260"/>
      <c r="M358" s="260"/>
      <c r="N358" s="260"/>
      <c r="O358" s="261"/>
      <c r="P358" s="263"/>
      <c r="Q358" s="260"/>
      <c r="R358" s="264"/>
      <c r="S358" s="264"/>
      <c r="T358" s="264"/>
      <c r="U358" s="269"/>
      <c r="V358" s="263"/>
      <c r="W358" s="152"/>
      <c r="X358" s="168"/>
      <c r="Y358" s="168"/>
      <c r="Z358" s="168"/>
      <c r="AA358" s="169"/>
      <c r="AB358" s="178" t="str">
        <f>IF(AA358=Controles!$D$5,Controles!$E$5,IF(AA358=Controles!$D$6,Controles!$E$6,IF(AA358=Controles!$D$7,Controles!$E$7," ")))</f>
        <v xml:space="preserve"> </v>
      </c>
      <c r="AC358" s="169"/>
      <c r="AD358" s="68" t="str">
        <f>IF(AC358=Controles!$D$8,Controles!$E$8,IF(AC358=Controles!$D$9,Controles!$E$9," "))</f>
        <v xml:space="preserve"> </v>
      </c>
      <c r="AE358" s="68" t="str">
        <f t="shared" si="182"/>
        <v/>
      </c>
      <c r="AF358" s="169"/>
      <c r="AG358" s="169"/>
      <c r="AH358" s="169"/>
      <c r="AI358" s="100" t="str">
        <f>+IF(AA358=Controles!$D$5,Controles!$N$5,IF(AA358=Controles!$D$6,Controles!$N$6,IF(AA358=Controles!$D$7,Controles!$N$7," ")))</f>
        <v xml:space="preserve"> </v>
      </c>
      <c r="AJ358" s="141" t="str">
        <f>IFERROR(IF(AND(AI357=Controles!$N$5,AI358=Controles!$N$5),(AJ357-(+AJ357*AE358)),IF(AND(AI357=Controles!$N$7,AI358=Controles!$N$5),(AJ356-(+AJ356*AE358)),IF(AI358=Controles!$N$7,AJ357,""))),"")</f>
        <v/>
      </c>
      <c r="AK358" s="141" t="str">
        <f>IFERROR(IF(AND(AI357=Controles!$N$7,AI358=Controles!$N$7),(AK357-(+AK357*AE358)),IF(AND(AI357=Controles!$N$5,AI358=Controles!$N$7),(AK356-(+AK356*AE358)),IF(AI358=Controles!$N$5,AK357,""))),"")</f>
        <v/>
      </c>
      <c r="AL358" s="181" t="str">
        <f t="shared" si="195"/>
        <v/>
      </c>
      <c r="AM358" s="181" t="str">
        <f t="shared" si="196"/>
        <v/>
      </c>
      <c r="AN358" s="182" t="str">
        <f t="shared" si="197"/>
        <v xml:space="preserve"> </v>
      </c>
      <c r="AO358" s="183" t="str">
        <f>IFERROR(VLOOKUP(AN358,'Matriz Calificación'!$C$54:$F$78,2,FALSE),"")</f>
        <v/>
      </c>
      <c r="AP358" s="184" t="str">
        <f>IFERROR(VLOOKUP(AO358,'Matriz Calificación'!$D$54:$I$78,4,FALSE)," ")</f>
        <v xml:space="preserve"> </v>
      </c>
      <c r="AQ358" s="246"/>
      <c r="AR358" s="246"/>
      <c r="AS358" s="263"/>
      <c r="AT358" s="268"/>
      <c r="AU358" s="69"/>
      <c r="AV358" s="170"/>
      <c r="AW358" s="170"/>
      <c r="AX358" s="170"/>
      <c r="AY358" s="69"/>
      <c r="AZ358" s="170"/>
      <c r="BA358" s="172"/>
      <c r="BB358" s="172"/>
      <c r="BC358" s="256"/>
      <c r="BD358" s="248"/>
      <c r="BE358" s="172"/>
      <c r="BF358" s="248"/>
    </row>
    <row r="359" spans="2:58" s="173" customFormat="1" ht="21" customHeight="1" x14ac:dyDescent="0.25">
      <c r="B359" s="250"/>
      <c r="C359" s="253"/>
      <c r="D359" s="255"/>
      <c r="E359" s="256"/>
      <c r="F359" s="258"/>
      <c r="G359" s="255"/>
      <c r="H359" s="248"/>
      <c r="I359" s="266"/>
      <c r="J359" s="259"/>
      <c r="K359" s="185"/>
      <c r="L359" s="260"/>
      <c r="M359" s="260"/>
      <c r="N359" s="260"/>
      <c r="O359" s="261"/>
      <c r="P359" s="263"/>
      <c r="Q359" s="260"/>
      <c r="R359" s="264"/>
      <c r="S359" s="264"/>
      <c r="T359" s="264"/>
      <c r="U359" s="269"/>
      <c r="V359" s="263"/>
      <c r="W359" s="152"/>
      <c r="X359" s="168"/>
      <c r="Y359" s="168"/>
      <c r="Z359" s="168"/>
      <c r="AA359" s="169"/>
      <c r="AB359" s="178" t="str">
        <f>IF(AA359=Controles!$D$5,Controles!$E$5,IF(AA359=Controles!$D$6,Controles!$E$6,IF(AA359=Controles!$D$7,Controles!$E$7," ")))</f>
        <v xml:space="preserve"> </v>
      </c>
      <c r="AC359" s="169"/>
      <c r="AD359" s="68" t="str">
        <f>IF(AC359=Controles!$D$8,Controles!$E$8,IF(AC359=Controles!$D$9,Controles!$E$9," "))</f>
        <v xml:space="preserve"> </v>
      </c>
      <c r="AE359" s="68" t="str">
        <f t="shared" si="182"/>
        <v/>
      </c>
      <c r="AF359" s="169"/>
      <c r="AG359" s="169"/>
      <c r="AH359" s="169"/>
      <c r="AI359" s="100" t="str">
        <f>+IF(AA359=Controles!$D$5,Controles!$N$5,IF(AA359=Controles!$D$6,Controles!$N$6,IF(AA359=Controles!$D$7,Controles!$N$7," ")))</f>
        <v xml:space="preserve"> </v>
      </c>
      <c r="AJ359" s="141" t="str">
        <f>IFERROR(IF(AND(AI358=Controles!$N$5,AI359=Controles!$N$5),(AJ358-(+AJ358*AE359)),IF(AND(AI358=Controles!$N$7,AI359=Controles!$N$5),(AJ357-(+AJ357*AE359)),IF(AI359=Controles!$N$7,AJ358,""))),"")</f>
        <v/>
      </c>
      <c r="AK359" s="141" t="str">
        <f>IFERROR(IF(AND(AI358=Controles!$N$7,AI359=Controles!$N$7),(AK358-(+AK358*AE359)),IF(AND(AI358=Controles!$N$5,AI359=Controles!$N$7),(AK357-(+AK357*AE359)),IF(AI359=Controles!$N$5,AK358,""))),"")</f>
        <v/>
      </c>
      <c r="AL359" s="181" t="str">
        <f t="shared" si="195"/>
        <v/>
      </c>
      <c r="AM359" s="181" t="str">
        <f t="shared" si="196"/>
        <v/>
      </c>
      <c r="AN359" s="182" t="str">
        <f t="shared" si="197"/>
        <v xml:space="preserve"> </v>
      </c>
      <c r="AO359" s="183" t="str">
        <f>IFERROR(VLOOKUP(AN359,'Matriz Calificación'!$C$54:$F$78,2,FALSE),"")</f>
        <v/>
      </c>
      <c r="AP359" s="184" t="str">
        <f>IFERROR(VLOOKUP(AO359,'Matriz Calificación'!$D$54:$I$78,4,FALSE)," ")</f>
        <v xml:space="preserve"> </v>
      </c>
      <c r="AQ359" s="246"/>
      <c r="AR359" s="246"/>
      <c r="AS359" s="263"/>
      <c r="AT359" s="268"/>
      <c r="AU359" s="69"/>
      <c r="AV359" s="168"/>
      <c r="AW359" s="171"/>
      <c r="AX359" s="171"/>
      <c r="AY359" s="69"/>
      <c r="AZ359" s="170"/>
      <c r="BA359" s="172"/>
      <c r="BB359" s="172"/>
      <c r="BC359" s="256"/>
      <c r="BD359" s="248"/>
      <c r="BE359" s="172"/>
      <c r="BF359" s="248"/>
    </row>
    <row r="360" spans="2:58" s="173" customFormat="1" ht="21" customHeight="1" x14ac:dyDescent="0.25">
      <c r="B360" s="250"/>
      <c r="C360" s="253"/>
      <c r="D360" s="255"/>
      <c r="E360" s="256"/>
      <c r="F360" s="258"/>
      <c r="G360" s="255"/>
      <c r="H360" s="248"/>
      <c r="I360" s="266"/>
      <c r="J360" s="259"/>
      <c r="K360" s="185"/>
      <c r="L360" s="260"/>
      <c r="M360" s="260"/>
      <c r="N360" s="260"/>
      <c r="O360" s="261"/>
      <c r="P360" s="263"/>
      <c r="Q360" s="260"/>
      <c r="R360" s="264"/>
      <c r="S360" s="264"/>
      <c r="T360" s="264"/>
      <c r="U360" s="269"/>
      <c r="V360" s="263"/>
      <c r="W360" s="152"/>
      <c r="X360" s="168"/>
      <c r="Y360" s="168"/>
      <c r="Z360" s="168"/>
      <c r="AA360" s="169"/>
      <c r="AB360" s="178" t="str">
        <f>IF(AA360=Controles!$D$5,Controles!$E$5,IF(AA360=Controles!$D$6,Controles!$E$6,IF(AA360=Controles!$D$7,Controles!$E$7," ")))</f>
        <v xml:space="preserve"> </v>
      </c>
      <c r="AC360" s="169"/>
      <c r="AD360" s="68" t="str">
        <f>IF(AC360=Controles!$D$8,Controles!$E$8,IF(AC360=Controles!$D$9,Controles!$E$9," "))</f>
        <v xml:space="preserve"> </v>
      </c>
      <c r="AE360" s="68" t="str">
        <f t="shared" si="182"/>
        <v/>
      </c>
      <c r="AF360" s="169"/>
      <c r="AG360" s="169"/>
      <c r="AH360" s="169"/>
      <c r="AI360" s="100" t="str">
        <f>+IF(AA360=Controles!$D$5,Controles!$N$5,IF(AA360=Controles!$D$6,Controles!$N$6,IF(AA360=Controles!$D$7,Controles!$N$7," ")))</f>
        <v xml:space="preserve"> </v>
      </c>
      <c r="AJ360" s="141" t="str">
        <f>IFERROR(IF(AND(AI359=Controles!$N$5,AI360=Controles!$N$5),(AJ359-(+AJ359*AE360)),IF(AND(AI359=Controles!$N$7,AI360=Controles!$N$5),(AJ358-(+AJ358*AE360)),IF(AI360=Controles!$N$7,AJ359,""))),"")</f>
        <v/>
      </c>
      <c r="AK360" s="141" t="str">
        <f>IFERROR(IF(AND(AI359=Controles!$N$7,AI360=Controles!$N$7),(AK359-(+AK359*AE360)),IF(AND(AI359=Controles!$N$5,AI360=Controles!$N$7),(AK358-(+AK358*AE360)),IF(AI360=Controles!$N$5,AK359,""))),"")</f>
        <v/>
      </c>
      <c r="AL360" s="181" t="str">
        <f t="shared" si="195"/>
        <v/>
      </c>
      <c r="AM360" s="181" t="str">
        <f t="shared" si="196"/>
        <v/>
      </c>
      <c r="AN360" s="182" t="str">
        <f t="shared" si="197"/>
        <v xml:space="preserve"> </v>
      </c>
      <c r="AO360" s="183" t="str">
        <f>IFERROR(VLOOKUP(AN360,'Matriz Calificación'!$C$54:$F$78,2,FALSE),"")</f>
        <v/>
      </c>
      <c r="AP360" s="184" t="str">
        <f>IFERROR(VLOOKUP(AO360,'Matriz Calificación'!$D$54:$I$78,4,FALSE)," ")</f>
        <v xml:space="preserve"> </v>
      </c>
      <c r="AQ360" s="246"/>
      <c r="AR360" s="246"/>
      <c r="AS360" s="263"/>
      <c r="AT360" s="268"/>
      <c r="AU360" s="69"/>
      <c r="AV360" s="168"/>
      <c r="AW360" s="171"/>
      <c r="AX360" s="171"/>
      <c r="AY360" s="69"/>
      <c r="AZ360" s="170"/>
      <c r="BA360" s="172"/>
      <c r="BB360" s="172"/>
      <c r="BC360" s="256"/>
      <c r="BD360" s="248"/>
      <c r="BE360" s="172"/>
      <c r="BF360" s="248"/>
    </row>
    <row r="361" spans="2:58" s="173" customFormat="1" ht="21" customHeight="1" x14ac:dyDescent="0.25">
      <c r="B361" s="251"/>
      <c r="C361" s="254"/>
      <c r="D361" s="255"/>
      <c r="E361" s="256"/>
      <c r="F361" s="258"/>
      <c r="G361" s="255"/>
      <c r="H361" s="248"/>
      <c r="I361" s="267"/>
      <c r="J361" s="259"/>
      <c r="K361" s="185"/>
      <c r="L361" s="260"/>
      <c r="M361" s="260"/>
      <c r="N361" s="260"/>
      <c r="O361" s="262"/>
      <c r="P361" s="263"/>
      <c r="Q361" s="260"/>
      <c r="R361" s="264"/>
      <c r="S361" s="264"/>
      <c r="T361" s="264"/>
      <c r="U361" s="269"/>
      <c r="V361" s="263"/>
      <c r="W361" s="152"/>
      <c r="X361" s="168"/>
      <c r="Y361" s="168"/>
      <c r="Z361" s="168"/>
      <c r="AA361" s="169"/>
      <c r="AB361" s="178" t="str">
        <f>IF(AA361=Controles!$D$5,Controles!$E$5,IF(AA361=Controles!$D$6,Controles!$E$6,IF(AA361=Controles!$D$7,Controles!$E$7," ")))</f>
        <v xml:space="preserve"> </v>
      </c>
      <c r="AC361" s="169"/>
      <c r="AD361" s="68" t="str">
        <f>IF(AC361=Controles!$D$8,Controles!$E$8,IF(AC361=Controles!$D$9,Controles!$E$9," "))</f>
        <v xml:space="preserve"> </v>
      </c>
      <c r="AE361" s="68" t="str">
        <f t="shared" si="182"/>
        <v/>
      </c>
      <c r="AF361" s="169"/>
      <c r="AG361" s="169"/>
      <c r="AH361" s="169"/>
      <c r="AI361" s="100" t="str">
        <f>+IF(AA361=Controles!$D$5,Controles!$N$5,IF(AA361=Controles!$D$6,Controles!$N$6,IF(AA361=Controles!$D$7,Controles!$N$7," ")))</f>
        <v xml:space="preserve"> </v>
      </c>
      <c r="AJ361" s="141" t="str">
        <f>IFERROR(IF(AND(AI360=Controles!$N$5,AI361=Controles!$N$5),(AJ360-(+AJ360*AE361)),IF(AND(AI360=Controles!$N$7,AI361=Controles!$N$5),(AJ359-(+AJ359*AE361)),IF(AI361=Controles!$N$7,AJ360,""))),"")</f>
        <v/>
      </c>
      <c r="AK361" s="141" t="str">
        <f>IFERROR(IF(AND(AI360=Controles!$N$7,AI361=Controles!$N$7),(AK360-(+AK360*AE361)),IF(AND(AI360=Controles!$N$5,AI361=Controles!$N$7),(AK359-(+AK359*AE361)),IF(AI361=Controles!$N$5,AK360,""))),"")</f>
        <v/>
      </c>
      <c r="AL361" s="181" t="str">
        <f t="shared" si="195"/>
        <v/>
      </c>
      <c r="AM361" s="181" t="str">
        <f t="shared" si="196"/>
        <v/>
      </c>
      <c r="AN361" s="182" t="str">
        <f t="shared" si="197"/>
        <v xml:space="preserve"> </v>
      </c>
      <c r="AO361" s="183" t="str">
        <f>IFERROR(VLOOKUP(AN361,'Matriz Calificación'!$C$54:$F$78,2,FALSE),"")</f>
        <v/>
      </c>
      <c r="AP361" s="184" t="str">
        <f>IFERROR(VLOOKUP(AO361,'Matriz Calificación'!$D$54:$I$78,4,FALSE)," ")</f>
        <v xml:space="preserve"> </v>
      </c>
      <c r="AQ361" s="247"/>
      <c r="AR361" s="247"/>
      <c r="AS361" s="263"/>
      <c r="AT361" s="268"/>
      <c r="AU361" s="69"/>
      <c r="AV361" s="168"/>
      <c r="AW361" s="70"/>
      <c r="AX361" s="70"/>
      <c r="AY361" s="69"/>
      <c r="AZ361" s="170"/>
      <c r="BA361" s="172"/>
      <c r="BB361" s="172"/>
      <c r="BC361" s="256"/>
      <c r="BD361" s="248"/>
      <c r="BE361" s="172"/>
      <c r="BF361" s="248"/>
    </row>
    <row r="362" spans="2:58" s="173" customFormat="1" ht="21" customHeight="1" x14ac:dyDescent="0.25">
      <c r="B362" s="249"/>
      <c r="C362" s="252" t="str">
        <f>+IFERROR(VLOOKUP(B362,INF!$A$2:$B$90,2,FALSE)," ")</f>
        <v xml:space="preserve"> </v>
      </c>
      <c r="D362" s="255"/>
      <c r="E362" s="256"/>
      <c r="F362" s="257"/>
      <c r="G362" s="255"/>
      <c r="H362" s="248"/>
      <c r="I362" s="265"/>
      <c r="J362" s="259" t="str">
        <f t="shared" ref="J362" si="198">IF(G362&lt;&gt;"",CONCATENATE("Posibilidad de ",G362," por"," ",H362," debido a"," ",I362),"")</f>
        <v/>
      </c>
      <c r="K362" s="185"/>
      <c r="L362" s="260"/>
      <c r="M362" s="260"/>
      <c r="N362" s="260"/>
      <c r="O362" s="261"/>
      <c r="P362" s="263" t="str">
        <f>IF(O362="","",IF(O362&lt;=2,Probabilidad!$B$8,IF(O362&lt;=11.999,Probabilidad!$B$7,IF(O362&lt;=48,Probabilidad!$B$6,IF(O362&lt;=239.999,Probabilidad!$B$5,IF(O362&gt;=240,Probabilidad!$B$4,""))))))</f>
        <v/>
      </c>
      <c r="Q362" s="260"/>
      <c r="R362" s="264" t="str">
        <f>IFERROR(VLOOKUP(P362,Probabilidad!$B$4:$C$8,2,FALSE),"")</f>
        <v/>
      </c>
      <c r="S362" s="264" t="str">
        <f>IFERROR(VLOOKUP(Q362,Impacto!$B$4:$C$16,2,FALSE),"")</f>
        <v/>
      </c>
      <c r="T362" s="264" t="str">
        <f t="shared" ref="T362" si="199">IFERROR(VALUE((R362&amp;""&amp;S362))," ")</f>
        <v xml:space="preserve"> </v>
      </c>
      <c r="U362" s="269" t="str">
        <f>IFERROR(VLOOKUP(T362,'Matriz Calificación'!$C$54:$D$78,2,FALSE)," ")</f>
        <v xml:space="preserve"> </v>
      </c>
      <c r="V362" s="263" t="str">
        <f>IFERROR(VLOOKUP(T362,'Matriz Calificación'!$C$54:$F$78,3,FALSE)," ")</f>
        <v xml:space="preserve"> </v>
      </c>
      <c r="W362" s="152"/>
      <c r="X362" s="168"/>
      <c r="Y362" s="168"/>
      <c r="Z362" s="168"/>
      <c r="AA362" s="169"/>
      <c r="AB362" s="178" t="str">
        <f>IF(AA362=Controles!$D$5,Controles!$E$5,IF(AA362=Controles!$D$6,Controles!$E$6,IF(AA362=Controles!$D$7,Controles!$E$7," ")))</f>
        <v xml:space="preserve"> </v>
      </c>
      <c r="AC362" s="169"/>
      <c r="AD362" s="68" t="str">
        <f>IF(AC362=Controles!$D$8,Controles!$E$8,IF(AC362=Controles!$D$9,Controles!$E$9," "))</f>
        <v xml:space="preserve"> </v>
      </c>
      <c r="AE362" s="68" t="str">
        <f t="shared" si="182"/>
        <v/>
      </c>
      <c r="AF362" s="169"/>
      <c r="AG362" s="169"/>
      <c r="AH362" s="169"/>
      <c r="AI362" s="100" t="str">
        <f>+IF(AA362=Controles!$D$5,Controles!$N$5,IF(AA362=Controles!$D$6,Controles!$N$6,IF(AA362=Controles!$D$7,Controles!$N$7," ")))</f>
        <v xml:space="preserve"> </v>
      </c>
      <c r="AJ362" s="141" t="str">
        <f>IFERROR(IF(AI362=Controles!$N$5,(($R$362-($R$362*AE362))),IF(AI362=Controles!$N$7,$R$362,""))," ")</f>
        <v/>
      </c>
      <c r="AK362" s="141" t="str">
        <f>IFERROR(IF(AI362=Controles!$N$7,(($S$362-($S$362*AE362))),IF(AI362=Controles!$N$5,$S$362,""))," ")</f>
        <v/>
      </c>
      <c r="AL362" s="181" t="str">
        <f>IFERROR(IF(AJ362="","",IF(AJ362&lt;=20,"20",IF(AJ362&lt;=40,"40",IF(AJ362&lt;=60,"60",IF(AJ362&lt;=80,"80","100"))))),"")</f>
        <v/>
      </c>
      <c r="AM362" s="181" t="str">
        <f>IFERROR(IF(AK362="","",IF(AK362&lt;=20,"20",IF(AK362&lt;=40,"40",IF(AK362&lt;=60,"60",IF(AK362&lt;=80,"80","100"))))),"")</f>
        <v/>
      </c>
      <c r="AN362" s="182" t="str">
        <f>IFERROR(VALUE((AL362&amp;""&amp;AM362))," ")</f>
        <v xml:space="preserve"> </v>
      </c>
      <c r="AO362" s="183" t="str">
        <f>IFERROR(VLOOKUP(AN362,'Matriz Calificación'!$C$54:$F$78,2,FALSE),"")</f>
        <v/>
      </c>
      <c r="AP362" s="184" t="str">
        <f>IFERROR(VLOOKUP(AO362,'Matriz Calificación'!$D$54:$I$78,4,FALSE)," ")</f>
        <v xml:space="preserve"> </v>
      </c>
      <c r="AQ362" s="245" t="str" cm="1">
        <f t="array" ref="AQ362">INDEX(AN362:AN370,COUNT(AN362:AN370))</f>
        <v xml:space="preserve"> </v>
      </c>
      <c r="AR362" s="245" t="str">
        <f>IFERROR(VLOOKUP(AQ362,'Matriz Calificación'!$C$54:$F$78,2,FALSE),"")</f>
        <v/>
      </c>
      <c r="AS362" s="263" t="str">
        <f>IFERROR(VLOOKUP(AR362,'Matriz Calificación'!$D$54:$I$78,4,FALSE)," ")</f>
        <v xml:space="preserve"> </v>
      </c>
      <c r="AT362" s="268" t="str">
        <f>IFERROR(VLOOKUP(AR362,'Matriz Calificación'!$D$54:$I$78,5,FALSE)," ")</f>
        <v xml:space="preserve"> </v>
      </c>
      <c r="AU362" s="69"/>
      <c r="AV362" s="170"/>
      <c r="AW362" s="170"/>
      <c r="AX362" s="170"/>
      <c r="AY362" s="69"/>
      <c r="AZ362" s="170"/>
      <c r="BA362" s="172"/>
      <c r="BB362" s="172"/>
      <c r="BC362" s="256"/>
      <c r="BD362" s="248"/>
      <c r="BE362" s="172"/>
      <c r="BF362" s="248"/>
    </row>
    <row r="363" spans="2:58" s="173" customFormat="1" ht="21" customHeight="1" x14ac:dyDescent="0.25">
      <c r="B363" s="250"/>
      <c r="C363" s="253"/>
      <c r="D363" s="255"/>
      <c r="E363" s="256"/>
      <c r="F363" s="258"/>
      <c r="G363" s="255"/>
      <c r="H363" s="248"/>
      <c r="I363" s="266"/>
      <c r="J363" s="259"/>
      <c r="K363" s="185"/>
      <c r="L363" s="260"/>
      <c r="M363" s="260"/>
      <c r="N363" s="260"/>
      <c r="O363" s="261"/>
      <c r="P363" s="263"/>
      <c r="Q363" s="260"/>
      <c r="R363" s="264"/>
      <c r="S363" s="264"/>
      <c r="T363" s="264"/>
      <c r="U363" s="269"/>
      <c r="V363" s="263"/>
      <c r="W363" s="152"/>
      <c r="X363" s="168"/>
      <c r="Y363" s="168"/>
      <c r="Z363" s="168"/>
      <c r="AA363" s="169"/>
      <c r="AB363" s="178" t="str">
        <f>IF(AA363=Controles!$D$5,Controles!$E$5,IF(AA363=Controles!$D$6,Controles!$E$6,IF(AA363=Controles!$D$7,Controles!$E$7," ")))</f>
        <v xml:space="preserve"> </v>
      </c>
      <c r="AC363" s="169"/>
      <c r="AD363" s="68" t="str">
        <f>IF(AC363=Controles!$D$8,Controles!$E$8,IF(AC363=Controles!$D$9,Controles!$E$9," "))</f>
        <v xml:space="preserve"> </v>
      </c>
      <c r="AE363" s="68" t="str">
        <f t="shared" si="182"/>
        <v/>
      </c>
      <c r="AF363" s="169"/>
      <c r="AG363" s="169"/>
      <c r="AH363" s="169"/>
      <c r="AI363" s="100" t="str">
        <f>+IF(AA363=Controles!$D$5,Controles!$N$5,IF(AA363=Controles!$D$6,Controles!$N$6,IF(AA363=Controles!$D$7,Controles!$N$7," ")))</f>
        <v xml:space="preserve"> </v>
      </c>
      <c r="AJ363" s="141" t="str">
        <f>IFERROR(IF(AND(AI362=Controles!$N$5,AI363=Controles!$N$5),(AJ362-(+AJ362*AE363)),IF(AI363=Controles!$N$5,(R362-(+R362*AE363)),IF(AI363=Controles!$N$7,AJ362,""))),"")</f>
        <v/>
      </c>
      <c r="AK363" s="141" t="str">
        <f>IFERROR(IF(AND(AI362=Controles!$N$7,AI363=Controles!$N$7),(AK362-(+AK362*AE363)),IF(AI363=Controles!$N$7,($S$362-(+$S$362*AE363)),IF(AI363=Controles!$N$5,AK362,""))),"")</f>
        <v/>
      </c>
      <c r="AL363" s="181" t="str">
        <f t="shared" ref="AL363:AL370" si="200">IFERROR(IF(AJ363="","",IF(AJ363&lt;=20,"20",IF(AJ363&lt;=40,"40",IF(AJ363&lt;=60,"60",IF(AJ363&lt;=80,"80","100"))))),"")</f>
        <v/>
      </c>
      <c r="AM363" s="181" t="str">
        <f t="shared" ref="AM363:AM370" si="201">IFERROR(IF(AK363="","",IF(AK363&lt;=20,"20",IF(AK363&lt;=40,"40",IF(AK363&lt;=60,"60",IF(AK363&lt;=80,"80","100"))))),"")</f>
        <v/>
      </c>
      <c r="AN363" s="182" t="str">
        <f t="shared" ref="AN363:AN370" si="202">IFERROR(VALUE((AL363&amp;""&amp;AM363))," ")</f>
        <v xml:space="preserve"> </v>
      </c>
      <c r="AO363" s="183" t="str">
        <f>IFERROR(VLOOKUP(AN363,'Matriz Calificación'!$C$54:$F$78,2,FALSE),"")</f>
        <v/>
      </c>
      <c r="AP363" s="184" t="str">
        <f>IFERROR(VLOOKUP(AO363,'Matriz Calificación'!$D$54:$I$78,4,FALSE)," ")</f>
        <v xml:space="preserve"> </v>
      </c>
      <c r="AQ363" s="246"/>
      <c r="AR363" s="246"/>
      <c r="AS363" s="263"/>
      <c r="AT363" s="268"/>
      <c r="AU363" s="69"/>
      <c r="AV363" s="170"/>
      <c r="AW363" s="170"/>
      <c r="AX363" s="170"/>
      <c r="AY363" s="69"/>
      <c r="AZ363" s="170"/>
      <c r="BA363" s="172"/>
      <c r="BB363" s="172"/>
      <c r="BC363" s="256"/>
      <c r="BD363" s="248"/>
      <c r="BE363" s="172"/>
      <c r="BF363" s="248"/>
    </row>
    <row r="364" spans="2:58" s="173" customFormat="1" ht="21" customHeight="1" x14ac:dyDescent="0.25">
      <c r="B364" s="250"/>
      <c r="C364" s="253"/>
      <c r="D364" s="255"/>
      <c r="E364" s="256"/>
      <c r="F364" s="258"/>
      <c r="G364" s="255"/>
      <c r="H364" s="248"/>
      <c r="I364" s="266"/>
      <c r="J364" s="259"/>
      <c r="K364" s="185"/>
      <c r="L364" s="260"/>
      <c r="M364" s="260"/>
      <c r="N364" s="260"/>
      <c r="O364" s="261"/>
      <c r="P364" s="263"/>
      <c r="Q364" s="260"/>
      <c r="R364" s="264"/>
      <c r="S364" s="264"/>
      <c r="T364" s="264"/>
      <c r="U364" s="269"/>
      <c r="V364" s="263"/>
      <c r="W364" s="152"/>
      <c r="X364" s="168"/>
      <c r="Y364" s="168"/>
      <c r="Z364" s="168"/>
      <c r="AA364" s="169"/>
      <c r="AB364" s="178" t="str">
        <f>IF(AA364=Controles!$D$5,Controles!$E$5,IF(AA364=Controles!$D$6,Controles!$E$6,IF(AA364=Controles!$D$7,Controles!$E$7," ")))</f>
        <v xml:space="preserve"> </v>
      </c>
      <c r="AC364" s="169"/>
      <c r="AD364" s="68" t="str">
        <f>IF(AC364=Controles!$D$8,Controles!$E$8,IF(AC364=Controles!$D$9,Controles!$E$9," "))</f>
        <v xml:space="preserve"> </v>
      </c>
      <c r="AE364" s="68" t="str">
        <f t="shared" si="182"/>
        <v/>
      </c>
      <c r="AF364" s="169"/>
      <c r="AG364" s="169"/>
      <c r="AH364" s="169"/>
      <c r="AI364" s="100" t="str">
        <f>+IF(AA364=Controles!$D$5,Controles!$N$5,IF(AA364=Controles!$D$6,Controles!$N$6,IF(AA364=Controles!$D$7,Controles!$N$7," ")))</f>
        <v xml:space="preserve"> </v>
      </c>
      <c r="AJ364" s="141" t="str">
        <f>IFERROR(IF(AND(AI363=Controles!$N$5,AI364=Controles!$N$5),(AJ363-(+AJ363*AE364)),IF(AND(AI363=Controles!$N$7,AI364=Controles!$N$5),(AJ362-(+AJ362*AE364)),IF(AI364=Controles!$N$7,AJ363,""))),"")</f>
        <v/>
      </c>
      <c r="AK364" s="141" t="str">
        <f>IFERROR(IF(AND(AI363=Controles!$N$7,AI364=Controles!$N$7),(AK363-(+AK363*AE364)),IF(AND(AI363=Controles!$N$5,AI364=Controles!$N$7),(AK362-(+AK362*AE364)),IF(AI364=Controles!$N$5,AK363,""))),"")</f>
        <v/>
      </c>
      <c r="AL364" s="181" t="str">
        <f t="shared" si="200"/>
        <v/>
      </c>
      <c r="AM364" s="181" t="str">
        <f t="shared" si="201"/>
        <v/>
      </c>
      <c r="AN364" s="182" t="str">
        <f t="shared" si="202"/>
        <v xml:space="preserve"> </v>
      </c>
      <c r="AO364" s="183" t="str">
        <f>IFERROR(VLOOKUP(AN364,'Matriz Calificación'!$C$54:$F$78,2,FALSE),"")</f>
        <v/>
      </c>
      <c r="AP364" s="184" t="str">
        <f>IFERROR(VLOOKUP(AO364,'Matriz Calificación'!$D$54:$I$78,4,FALSE)," ")</f>
        <v xml:space="preserve"> </v>
      </c>
      <c r="AQ364" s="246"/>
      <c r="AR364" s="246"/>
      <c r="AS364" s="263"/>
      <c r="AT364" s="268"/>
      <c r="AU364" s="69"/>
      <c r="AV364" s="170"/>
      <c r="AW364" s="170"/>
      <c r="AX364" s="170"/>
      <c r="AY364" s="69"/>
      <c r="AZ364" s="170"/>
      <c r="BA364" s="172"/>
      <c r="BB364" s="172"/>
      <c r="BC364" s="256"/>
      <c r="BD364" s="248"/>
      <c r="BE364" s="172"/>
      <c r="BF364" s="248"/>
    </row>
    <row r="365" spans="2:58" s="173" customFormat="1" ht="21" customHeight="1" x14ac:dyDescent="0.25">
      <c r="B365" s="250"/>
      <c r="C365" s="253"/>
      <c r="D365" s="255"/>
      <c r="E365" s="256"/>
      <c r="F365" s="258"/>
      <c r="G365" s="255"/>
      <c r="H365" s="248"/>
      <c r="I365" s="266"/>
      <c r="J365" s="259"/>
      <c r="K365" s="185"/>
      <c r="L365" s="260"/>
      <c r="M365" s="260"/>
      <c r="N365" s="260"/>
      <c r="O365" s="261"/>
      <c r="P365" s="263"/>
      <c r="Q365" s="260"/>
      <c r="R365" s="264"/>
      <c r="S365" s="264"/>
      <c r="T365" s="264"/>
      <c r="U365" s="269"/>
      <c r="V365" s="263"/>
      <c r="W365" s="152"/>
      <c r="X365" s="168"/>
      <c r="Y365" s="168"/>
      <c r="Z365" s="168"/>
      <c r="AA365" s="169"/>
      <c r="AB365" s="178" t="str">
        <f>IF(AA365=Controles!$D$5,Controles!$E$5,IF(AA365=Controles!$D$6,Controles!$E$6,IF(AA365=Controles!$D$7,Controles!$E$7," ")))</f>
        <v xml:space="preserve"> </v>
      </c>
      <c r="AC365" s="169"/>
      <c r="AD365" s="68" t="str">
        <f>IF(AC365=Controles!$D$8,Controles!$E$8,IF(AC365=Controles!$D$9,Controles!$E$9," "))</f>
        <v xml:space="preserve"> </v>
      </c>
      <c r="AE365" s="68" t="str">
        <f t="shared" si="182"/>
        <v/>
      </c>
      <c r="AF365" s="169"/>
      <c r="AG365" s="169"/>
      <c r="AH365" s="169"/>
      <c r="AI365" s="100" t="str">
        <f>+IF(AA365=Controles!$D$5,Controles!$N$5,IF(AA365=Controles!$D$6,Controles!$N$6,IF(AA365=Controles!$D$7,Controles!$N$7," ")))</f>
        <v xml:space="preserve"> </v>
      </c>
      <c r="AJ365" s="141" t="str">
        <f>IFERROR(IF(AND(AI364=Controles!$N$5,AI365=Controles!$N$5),(AJ364-(+AJ364*AE365)),IF(AND(AI364=Controles!$N$7,AI365=Controles!$N$5),(AJ363-(+AJ363*AE365)),IF(AI365=Controles!$N$7,AJ364,""))),"")</f>
        <v/>
      </c>
      <c r="AK365" s="141" t="str">
        <f>IFERROR(IF(AND(AI364=Controles!$N$7,AI365=Controles!$N$7),(AK364-(+AK364*AE365)),IF(AND(AI364=Controles!$N$5,AI365=Controles!$N$7),(AK363-(+AK363*AE365)),IF(AI365=Controles!$N$5,AK364,""))),"")</f>
        <v/>
      </c>
      <c r="AL365" s="181" t="str">
        <f t="shared" si="200"/>
        <v/>
      </c>
      <c r="AM365" s="181" t="str">
        <f t="shared" si="201"/>
        <v/>
      </c>
      <c r="AN365" s="182" t="str">
        <f t="shared" si="202"/>
        <v xml:space="preserve"> </v>
      </c>
      <c r="AO365" s="183" t="str">
        <f>IFERROR(VLOOKUP(AN365,'Matriz Calificación'!$C$54:$F$78,2,FALSE),"")</f>
        <v/>
      </c>
      <c r="AP365" s="184" t="str">
        <f>IFERROR(VLOOKUP(AO365,'Matriz Calificación'!$D$54:$I$78,4,FALSE)," ")</f>
        <v xml:space="preserve"> </v>
      </c>
      <c r="AQ365" s="246"/>
      <c r="AR365" s="246"/>
      <c r="AS365" s="263"/>
      <c r="AT365" s="268"/>
      <c r="AU365" s="69"/>
      <c r="AV365" s="170"/>
      <c r="AW365" s="170"/>
      <c r="AX365" s="170"/>
      <c r="AY365" s="69"/>
      <c r="AZ365" s="170"/>
      <c r="BA365" s="172"/>
      <c r="BB365" s="172"/>
      <c r="BC365" s="256"/>
      <c r="BD365" s="248"/>
      <c r="BE365" s="172"/>
      <c r="BF365" s="248"/>
    </row>
    <row r="366" spans="2:58" s="173" customFormat="1" ht="21" customHeight="1" x14ac:dyDescent="0.25">
      <c r="B366" s="250"/>
      <c r="C366" s="253"/>
      <c r="D366" s="255"/>
      <c r="E366" s="256"/>
      <c r="F366" s="258"/>
      <c r="G366" s="255"/>
      <c r="H366" s="248"/>
      <c r="I366" s="266"/>
      <c r="J366" s="259"/>
      <c r="K366" s="185"/>
      <c r="L366" s="260"/>
      <c r="M366" s="260"/>
      <c r="N366" s="260"/>
      <c r="O366" s="261"/>
      <c r="P366" s="263"/>
      <c r="Q366" s="260"/>
      <c r="R366" s="264"/>
      <c r="S366" s="264"/>
      <c r="T366" s="264"/>
      <c r="U366" s="269"/>
      <c r="V366" s="263"/>
      <c r="W366" s="152"/>
      <c r="X366" s="168"/>
      <c r="Y366" s="168"/>
      <c r="Z366" s="168"/>
      <c r="AA366" s="169"/>
      <c r="AB366" s="178" t="str">
        <f>IF(AA366=Controles!$D$5,Controles!$E$5,IF(AA366=Controles!$D$6,Controles!$E$6,IF(AA366=Controles!$D$7,Controles!$E$7," ")))</f>
        <v xml:space="preserve"> </v>
      </c>
      <c r="AC366" s="169"/>
      <c r="AD366" s="68" t="str">
        <f>IF(AC366=Controles!$D$8,Controles!$E$8,IF(AC366=Controles!$D$9,Controles!$E$9," "))</f>
        <v xml:space="preserve"> </v>
      </c>
      <c r="AE366" s="68" t="str">
        <f t="shared" si="182"/>
        <v/>
      </c>
      <c r="AF366" s="169"/>
      <c r="AG366" s="169"/>
      <c r="AH366" s="169"/>
      <c r="AI366" s="100" t="str">
        <f>+IF(AA366=Controles!$D$5,Controles!$N$5,IF(AA366=Controles!$D$6,Controles!$N$6,IF(AA366=Controles!$D$7,Controles!$N$7," ")))</f>
        <v xml:space="preserve"> </v>
      </c>
      <c r="AJ366" s="141" t="str">
        <f>IFERROR(IF(AND(AI365=Controles!$N$5,AI366=Controles!$N$5),(AJ365-(+AJ365*AE366)),IF(AND(AI365=Controles!$N$7,AI366=Controles!$N$5),(AJ364-(+AJ364*AE366)),IF(AI366=Controles!$N$7,AJ365,""))),"")</f>
        <v/>
      </c>
      <c r="AK366" s="141" t="str">
        <f>IFERROR(IF(AND(AI365=Controles!$N$7,AI366=Controles!$N$7),(AK365-(+AK365*AE366)),IF(AND(AI365=Controles!$N$5,AI366=Controles!$N$7),(AK364-(+AK364*AE366)),IF(AI366=Controles!$N$5,AK365,""))),"")</f>
        <v/>
      </c>
      <c r="AL366" s="181" t="str">
        <f t="shared" si="200"/>
        <v/>
      </c>
      <c r="AM366" s="181" t="str">
        <f t="shared" si="201"/>
        <v/>
      </c>
      <c r="AN366" s="182" t="str">
        <f t="shared" si="202"/>
        <v xml:space="preserve"> </v>
      </c>
      <c r="AO366" s="183" t="str">
        <f>IFERROR(VLOOKUP(AN366,'Matriz Calificación'!$C$54:$F$78,2,FALSE),"")</f>
        <v/>
      </c>
      <c r="AP366" s="184" t="str">
        <f>IFERROR(VLOOKUP(AO366,'Matriz Calificación'!$D$54:$I$78,4,FALSE)," ")</f>
        <v xml:space="preserve"> </v>
      </c>
      <c r="AQ366" s="246"/>
      <c r="AR366" s="246"/>
      <c r="AS366" s="263"/>
      <c r="AT366" s="268"/>
      <c r="AU366" s="69"/>
      <c r="AV366" s="170"/>
      <c r="AW366" s="170"/>
      <c r="AX366" s="170"/>
      <c r="AY366" s="69"/>
      <c r="AZ366" s="170"/>
      <c r="BA366" s="172"/>
      <c r="BB366" s="172"/>
      <c r="BC366" s="256"/>
      <c r="BD366" s="248"/>
      <c r="BE366" s="172"/>
      <c r="BF366" s="248"/>
    </row>
    <row r="367" spans="2:58" s="173" customFormat="1" ht="21" customHeight="1" x14ac:dyDescent="0.25">
      <c r="B367" s="250"/>
      <c r="C367" s="253"/>
      <c r="D367" s="255"/>
      <c r="E367" s="256"/>
      <c r="F367" s="258"/>
      <c r="G367" s="255"/>
      <c r="H367" s="248"/>
      <c r="I367" s="266"/>
      <c r="J367" s="259"/>
      <c r="K367" s="185"/>
      <c r="L367" s="260"/>
      <c r="M367" s="260"/>
      <c r="N367" s="260"/>
      <c r="O367" s="261"/>
      <c r="P367" s="263"/>
      <c r="Q367" s="260"/>
      <c r="R367" s="264"/>
      <c r="S367" s="264"/>
      <c r="T367" s="264"/>
      <c r="U367" s="269"/>
      <c r="V367" s="263"/>
      <c r="W367" s="152"/>
      <c r="X367" s="168"/>
      <c r="Y367" s="168"/>
      <c r="Z367" s="168"/>
      <c r="AA367" s="169"/>
      <c r="AB367" s="178" t="str">
        <f>IF(AA367=Controles!$D$5,Controles!$E$5,IF(AA367=Controles!$D$6,Controles!$E$6,IF(AA367=Controles!$D$7,Controles!$E$7," ")))</f>
        <v xml:space="preserve"> </v>
      </c>
      <c r="AC367" s="169"/>
      <c r="AD367" s="68" t="str">
        <f>IF(AC367=Controles!$D$8,Controles!$E$8,IF(AC367=Controles!$D$9,Controles!$E$9," "))</f>
        <v xml:space="preserve"> </v>
      </c>
      <c r="AE367" s="68" t="str">
        <f t="shared" si="182"/>
        <v/>
      </c>
      <c r="AF367" s="169"/>
      <c r="AG367" s="169"/>
      <c r="AH367" s="169"/>
      <c r="AI367" s="100" t="str">
        <f>+IF(AA367=Controles!$D$5,Controles!$N$5,IF(AA367=Controles!$D$6,Controles!$N$6,IF(AA367=Controles!$D$7,Controles!$N$7," ")))</f>
        <v xml:space="preserve"> </v>
      </c>
      <c r="AJ367" s="141" t="str">
        <f>IFERROR(IF(AND(AI366=Controles!$N$5,AI367=Controles!$N$5),(AJ366-(+AJ366*AE367)),IF(AND(AI366=Controles!$N$7,AI367=Controles!$N$5),(AJ365-(+AJ365*AE367)),IF(AI367=Controles!$N$7,AJ366,""))),"")</f>
        <v/>
      </c>
      <c r="AK367" s="141" t="str">
        <f>IFERROR(IF(AND(AI366=Controles!$N$7,AI367=Controles!$N$7),(AK366-(+AK366*AE367)),IF(AND(AI366=Controles!$N$5,AI367=Controles!$N$7),(AK365-(+AK365*AE367)),IF(AI367=Controles!$N$5,AK366,""))),"")</f>
        <v/>
      </c>
      <c r="AL367" s="181" t="str">
        <f t="shared" si="200"/>
        <v/>
      </c>
      <c r="AM367" s="181" t="str">
        <f t="shared" si="201"/>
        <v/>
      </c>
      <c r="AN367" s="182" t="str">
        <f t="shared" si="202"/>
        <v xml:space="preserve"> </v>
      </c>
      <c r="AO367" s="183" t="str">
        <f>IFERROR(VLOOKUP(AN367,'Matriz Calificación'!$C$54:$F$78,2,FALSE),"")</f>
        <v/>
      </c>
      <c r="AP367" s="184" t="str">
        <f>IFERROR(VLOOKUP(AO367,'Matriz Calificación'!$D$54:$I$78,4,FALSE)," ")</f>
        <v xml:space="preserve"> </v>
      </c>
      <c r="AQ367" s="246"/>
      <c r="AR367" s="246"/>
      <c r="AS367" s="263"/>
      <c r="AT367" s="268"/>
      <c r="AU367" s="69"/>
      <c r="AV367" s="170"/>
      <c r="AW367" s="170"/>
      <c r="AX367" s="170"/>
      <c r="AY367" s="69"/>
      <c r="AZ367" s="170"/>
      <c r="BA367" s="172"/>
      <c r="BB367" s="172"/>
      <c r="BC367" s="256"/>
      <c r="BD367" s="248"/>
      <c r="BE367" s="172"/>
      <c r="BF367" s="248"/>
    </row>
    <row r="368" spans="2:58" s="173" customFormat="1" ht="21" customHeight="1" x14ac:dyDescent="0.25">
      <c r="B368" s="250"/>
      <c r="C368" s="253"/>
      <c r="D368" s="255"/>
      <c r="E368" s="256"/>
      <c r="F368" s="258"/>
      <c r="G368" s="255"/>
      <c r="H368" s="248"/>
      <c r="I368" s="266"/>
      <c r="J368" s="259"/>
      <c r="K368" s="185"/>
      <c r="L368" s="260"/>
      <c r="M368" s="260"/>
      <c r="N368" s="260"/>
      <c r="O368" s="261"/>
      <c r="P368" s="263"/>
      <c r="Q368" s="260"/>
      <c r="R368" s="264"/>
      <c r="S368" s="264"/>
      <c r="T368" s="264"/>
      <c r="U368" s="269"/>
      <c r="V368" s="263"/>
      <c r="W368" s="152"/>
      <c r="X368" s="168"/>
      <c r="Y368" s="168"/>
      <c r="Z368" s="168"/>
      <c r="AA368" s="169"/>
      <c r="AB368" s="178" t="str">
        <f>IF(AA368=Controles!$D$5,Controles!$E$5,IF(AA368=Controles!$D$6,Controles!$E$6,IF(AA368=Controles!$D$7,Controles!$E$7," ")))</f>
        <v xml:space="preserve"> </v>
      </c>
      <c r="AC368" s="169"/>
      <c r="AD368" s="68" t="str">
        <f>IF(AC368=Controles!$D$8,Controles!$E$8,IF(AC368=Controles!$D$9,Controles!$E$9," "))</f>
        <v xml:space="preserve"> </v>
      </c>
      <c r="AE368" s="68" t="str">
        <f t="shared" si="182"/>
        <v/>
      </c>
      <c r="AF368" s="169"/>
      <c r="AG368" s="169"/>
      <c r="AH368" s="169"/>
      <c r="AI368" s="100" t="str">
        <f>+IF(AA368=Controles!$D$5,Controles!$N$5,IF(AA368=Controles!$D$6,Controles!$N$6,IF(AA368=Controles!$D$7,Controles!$N$7," ")))</f>
        <v xml:space="preserve"> </v>
      </c>
      <c r="AJ368" s="141" t="str">
        <f>IFERROR(IF(AND(AI367=Controles!$N$5,AI368=Controles!$N$5),(AJ367-(+AJ367*AE368)),IF(AND(AI367=Controles!$N$7,AI368=Controles!$N$5),(AJ366-(+AJ366*AE368)),IF(AI368=Controles!$N$7,AJ367,""))),"")</f>
        <v/>
      </c>
      <c r="AK368" s="141" t="str">
        <f>IFERROR(IF(AND(AI367=Controles!$N$7,AI368=Controles!$N$7),(AK367-(+AK367*AE368)),IF(AND(AI367=Controles!$N$5,AI368=Controles!$N$7),(AK366-(+AK366*AE368)),IF(AI368=Controles!$N$5,AK367,""))),"")</f>
        <v/>
      </c>
      <c r="AL368" s="181" t="str">
        <f t="shared" si="200"/>
        <v/>
      </c>
      <c r="AM368" s="181" t="str">
        <f t="shared" si="201"/>
        <v/>
      </c>
      <c r="AN368" s="182" t="str">
        <f t="shared" si="202"/>
        <v xml:space="preserve"> </v>
      </c>
      <c r="AO368" s="183" t="str">
        <f>IFERROR(VLOOKUP(AN368,'Matriz Calificación'!$C$54:$F$78,2,FALSE),"")</f>
        <v/>
      </c>
      <c r="AP368" s="184" t="str">
        <f>IFERROR(VLOOKUP(AO368,'Matriz Calificación'!$D$54:$I$78,4,FALSE)," ")</f>
        <v xml:space="preserve"> </v>
      </c>
      <c r="AQ368" s="246"/>
      <c r="AR368" s="246"/>
      <c r="AS368" s="263"/>
      <c r="AT368" s="268"/>
      <c r="AU368" s="69"/>
      <c r="AV368" s="168"/>
      <c r="AW368" s="171"/>
      <c r="AX368" s="171"/>
      <c r="AY368" s="69"/>
      <c r="AZ368" s="170"/>
      <c r="BA368" s="172"/>
      <c r="BB368" s="172"/>
      <c r="BC368" s="256"/>
      <c r="BD368" s="248"/>
      <c r="BE368" s="172"/>
      <c r="BF368" s="248"/>
    </row>
    <row r="369" spans="2:58" s="173" customFormat="1" ht="21" customHeight="1" x14ac:dyDescent="0.25">
      <c r="B369" s="250"/>
      <c r="C369" s="253"/>
      <c r="D369" s="255"/>
      <c r="E369" s="256"/>
      <c r="F369" s="258"/>
      <c r="G369" s="255"/>
      <c r="H369" s="248"/>
      <c r="I369" s="266"/>
      <c r="J369" s="259"/>
      <c r="K369" s="185"/>
      <c r="L369" s="260"/>
      <c r="M369" s="260"/>
      <c r="N369" s="260"/>
      <c r="O369" s="261"/>
      <c r="P369" s="263"/>
      <c r="Q369" s="260"/>
      <c r="R369" s="264"/>
      <c r="S369" s="264"/>
      <c r="T369" s="264"/>
      <c r="U369" s="269"/>
      <c r="V369" s="263"/>
      <c r="W369" s="152"/>
      <c r="X369" s="168"/>
      <c r="Y369" s="168"/>
      <c r="Z369" s="168"/>
      <c r="AA369" s="169"/>
      <c r="AB369" s="178" t="str">
        <f>IF(AA369=Controles!$D$5,Controles!$E$5,IF(AA369=Controles!$D$6,Controles!$E$6,IF(AA369=Controles!$D$7,Controles!$E$7," ")))</f>
        <v xml:space="preserve"> </v>
      </c>
      <c r="AC369" s="169"/>
      <c r="AD369" s="68" t="str">
        <f>IF(AC369=Controles!$D$8,Controles!$E$8,IF(AC369=Controles!$D$9,Controles!$E$9," "))</f>
        <v xml:space="preserve"> </v>
      </c>
      <c r="AE369" s="68" t="str">
        <f t="shared" si="182"/>
        <v/>
      </c>
      <c r="AF369" s="169"/>
      <c r="AG369" s="169"/>
      <c r="AH369" s="169"/>
      <c r="AI369" s="100" t="str">
        <f>+IF(AA369=Controles!$D$5,Controles!$N$5,IF(AA369=Controles!$D$6,Controles!$N$6,IF(AA369=Controles!$D$7,Controles!$N$7," ")))</f>
        <v xml:space="preserve"> </v>
      </c>
      <c r="AJ369" s="141" t="str">
        <f>IFERROR(IF(AND(AI368=Controles!$N$5,AI369=Controles!$N$5),(AJ368-(+AJ368*AE369)),IF(AND(AI368=Controles!$N$7,AI369=Controles!$N$5),(AJ367-(+AJ367*AE369)),IF(AI369=Controles!$N$7,AJ368,""))),"")</f>
        <v/>
      </c>
      <c r="AK369" s="141" t="str">
        <f>IFERROR(IF(AND(AI368=Controles!$N$7,AI369=Controles!$N$7),(AK368-(+AK368*AE369)),IF(AND(AI368=Controles!$N$5,AI369=Controles!$N$7),(AK367-(+AK367*AE369)),IF(AI369=Controles!$N$5,AK368,""))),"")</f>
        <v/>
      </c>
      <c r="AL369" s="181" t="str">
        <f t="shared" si="200"/>
        <v/>
      </c>
      <c r="AM369" s="181" t="str">
        <f t="shared" si="201"/>
        <v/>
      </c>
      <c r="AN369" s="182" t="str">
        <f t="shared" si="202"/>
        <v xml:space="preserve"> </v>
      </c>
      <c r="AO369" s="183" t="str">
        <f>IFERROR(VLOOKUP(AN369,'Matriz Calificación'!$C$54:$F$78,2,FALSE),"")</f>
        <v/>
      </c>
      <c r="AP369" s="184" t="str">
        <f>IFERROR(VLOOKUP(AO369,'Matriz Calificación'!$D$54:$I$78,4,FALSE)," ")</f>
        <v xml:space="preserve"> </v>
      </c>
      <c r="AQ369" s="246"/>
      <c r="AR369" s="246"/>
      <c r="AS369" s="263"/>
      <c r="AT369" s="268"/>
      <c r="AU369" s="69"/>
      <c r="AV369" s="168"/>
      <c r="AW369" s="171"/>
      <c r="AX369" s="171"/>
      <c r="AY369" s="69"/>
      <c r="AZ369" s="170"/>
      <c r="BA369" s="172"/>
      <c r="BB369" s="172"/>
      <c r="BC369" s="256"/>
      <c r="BD369" s="248"/>
      <c r="BE369" s="172"/>
      <c r="BF369" s="248"/>
    </row>
    <row r="370" spans="2:58" s="173" customFormat="1" ht="21" customHeight="1" x14ac:dyDescent="0.25">
      <c r="B370" s="251"/>
      <c r="C370" s="254"/>
      <c r="D370" s="255"/>
      <c r="E370" s="256"/>
      <c r="F370" s="258"/>
      <c r="G370" s="255"/>
      <c r="H370" s="248"/>
      <c r="I370" s="267"/>
      <c r="J370" s="259"/>
      <c r="K370" s="185"/>
      <c r="L370" s="260"/>
      <c r="M370" s="260"/>
      <c r="N370" s="260"/>
      <c r="O370" s="262"/>
      <c r="P370" s="263"/>
      <c r="Q370" s="260"/>
      <c r="R370" s="264"/>
      <c r="S370" s="264"/>
      <c r="T370" s="264"/>
      <c r="U370" s="269"/>
      <c r="V370" s="263"/>
      <c r="W370" s="152"/>
      <c r="X370" s="168"/>
      <c r="Y370" s="168"/>
      <c r="Z370" s="168"/>
      <c r="AA370" s="169"/>
      <c r="AB370" s="178" t="str">
        <f>IF(AA370=Controles!$D$5,Controles!$E$5,IF(AA370=Controles!$D$6,Controles!$E$6,IF(AA370=Controles!$D$7,Controles!$E$7," ")))</f>
        <v xml:space="preserve"> </v>
      </c>
      <c r="AC370" s="169"/>
      <c r="AD370" s="68" t="str">
        <f>IF(AC370=Controles!$D$8,Controles!$E$8,IF(AC370=Controles!$D$9,Controles!$E$9," "))</f>
        <v xml:space="preserve"> </v>
      </c>
      <c r="AE370" s="68" t="str">
        <f t="shared" si="182"/>
        <v/>
      </c>
      <c r="AF370" s="169"/>
      <c r="AG370" s="169"/>
      <c r="AH370" s="169"/>
      <c r="AI370" s="100" t="str">
        <f>+IF(AA370=Controles!$D$5,Controles!$N$5,IF(AA370=Controles!$D$6,Controles!$N$6,IF(AA370=Controles!$D$7,Controles!$N$7," ")))</f>
        <v xml:space="preserve"> </v>
      </c>
      <c r="AJ370" s="141" t="str">
        <f>IFERROR(IF(AND(AI369=Controles!$N$5,AI370=Controles!$N$5),(AJ369-(+AJ369*AE370)),IF(AND(AI369=Controles!$N$7,AI370=Controles!$N$5),(AJ368-(+AJ368*AE370)),IF(AI370=Controles!$N$7,AJ369,""))),"")</f>
        <v/>
      </c>
      <c r="AK370" s="141" t="str">
        <f>IFERROR(IF(AND(AI369=Controles!$N$7,AI370=Controles!$N$7),(AK369-(+AK369*AE370)),IF(AND(AI369=Controles!$N$5,AI370=Controles!$N$7),(AK368-(+AK368*AE370)),IF(AI370=Controles!$N$5,AK369,""))),"")</f>
        <v/>
      </c>
      <c r="AL370" s="181" t="str">
        <f t="shared" si="200"/>
        <v/>
      </c>
      <c r="AM370" s="181" t="str">
        <f t="shared" si="201"/>
        <v/>
      </c>
      <c r="AN370" s="182" t="str">
        <f t="shared" si="202"/>
        <v xml:space="preserve"> </v>
      </c>
      <c r="AO370" s="183" t="str">
        <f>IFERROR(VLOOKUP(AN370,'Matriz Calificación'!$C$54:$F$78,2,FALSE),"")</f>
        <v/>
      </c>
      <c r="AP370" s="184" t="str">
        <f>IFERROR(VLOOKUP(AO370,'Matriz Calificación'!$D$54:$I$78,4,FALSE)," ")</f>
        <v xml:space="preserve"> </v>
      </c>
      <c r="AQ370" s="247"/>
      <c r="AR370" s="247"/>
      <c r="AS370" s="263"/>
      <c r="AT370" s="268"/>
      <c r="AU370" s="69"/>
      <c r="AV370" s="168"/>
      <c r="AW370" s="70"/>
      <c r="AX370" s="70"/>
      <c r="AY370" s="69"/>
      <c r="AZ370" s="170"/>
      <c r="BA370" s="172"/>
      <c r="BB370" s="172"/>
      <c r="BC370" s="256"/>
      <c r="BD370" s="248"/>
      <c r="BE370" s="172"/>
      <c r="BF370" s="248"/>
    </row>
    <row r="371" spans="2:58" s="173" customFormat="1" ht="21" customHeight="1" x14ac:dyDescent="0.25">
      <c r="B371" s="249"/>
      <c r="C371" s="252" t="str">
        <f>+IFERROR(VLOOKUP(B371,INF!$A$2:$B$90,2,FALSE)," ")</f>
        <v xml:space="preserve"> </v>
      </c>
      <c r="D371" s="255"/>
      <c r="E371" s="256"/>
      <c r="F371" s="257"/>
      <c r="G371" s="255"/>
      <c r="H371" s="248"/>
      <c r="I371" s="265"/>
      <c r="J371" s="259" t="str">
        <f t="shared" ref="J371" si="203">IF(G371&lt;&gt;"",CONCATENATE("Posibilidad de ",G371," por"," ",H371," debido a"," ",I371),"")</f>
        <v/>
      </c>
      <c r="K371" s="185"/>
      <c r="L371" s="260"/>
      <c r="M371" s="260"/>
      <c r="N371" s="260"/>
      <c r="O371" s="261"/>
      <c r="P371" s="263" t="str">
        <f>IF(O371="","",IF(O371&lt;=2,Probabilidad!$B$8,IF(O371&lt;=11.999,Probabilidad!$B$7,IF(O371&lt;=48,Probabilidad!$B$6,IF(O371&lt;=239.999,Probabilidad!$B$5,IF(O371&gt;=240,Probabilidad!$B$4,""))))))</f>
        <v/>
      </c>
      <c r="Q371" s="260"/>
      <c r="R371" s="264" t="str">
        <f>IFERROR(VLOOKUP(P371,Probabilidad!$B$4:$C$8,2,FALSE),"")</f>
        <v/>
      </c>
      <c r="S371" s="264" t="str">
        <f>IFERROR(VLOOKUP(Q371,Impacto!$B$4:$C$16,2,FALSE),"")</f>
        <v/>
      </c>
      <c r="T371" s="264" t="str">
        <f t="shared" ref="T371" si="204">IFERROR(VALUE((R371&amp;""&amp;S371))," ")</f>
        <v xml:space="preserve"> </v>
      </c>
      <c r="U371" s="269" t="str">
        <f>IFERROR(VLOOKUP(T371,'Matriz Calificación'!$C$54:$D$78,2,FALSE)," ")</f>
        <v xml:space="preserve"> </v>
      </c>
      <c r="V371" s="263" t="str">
        <f>IFERROR(VLOOKUP(T371,'Matriz Calificación'!$C$54:$F$78,3,FALSE)," ")</f>
        <v xml:space="preserve"> </v>
      </c>
      <c r="W371" s="152"/>
      <c r="X371" s="168"/>
      <c r="Y371" s="168"/>
      <c r="Z371" s="168"/>
      <c r="AA371" s="169"/>
      <c r="AB371" s="178" t="str">
        <f>IF(AA371=Controles!$D$5,Controles!$E$5,IF(AA371=Controles!$D$6,Controles!$E$6,IF(AA371=Controles!$D$7,Controles!$E$7," ")))</f>
        <v xml:space="preserve"> </v>
      </c>
      <c r="AC371" s="169"/>
      <c r="AD371" s="68" t="str">
        <f>IF(AC371=Controles!$D$8,Controles!$E$8,IF(AC371=Controles!$D$9,Controles!$E$9," "))</f>
        <v xml:space="preserve"> </v>
      </c>
      <c r="AE371" s="68" t="str">
        <f t="shared" si="182"/>
        <v/>
      </c>
      <c r="AF371" s="169"/>
      <c r="AG371" s="169"/>
      <c r="AH371" s="169"/>
      <c r="AI371" s="100" t="str">
        <f>+IF(AA371=Controles!$D$5,Controles!$N$5,IF(AA371=Controles!$D$6,Controles!$N$6,IF(AA371=Controles!$D$7,Controles!$N$7," ")))</f>
        <v xml:space="preserve"> </v>
      </c>
      <c r="AJ371" s="141" t="str">
        <f>IFERROR(IF(AI371=Controles!$N$5,(($R$371-($R$371*AE371))),IF(AI371=Controles!$N$7,$R$371,""))," ")</f>
        <v/>
      </c>
      <c r="AK371" s="141" t="str">
        <f>IFERROR(IF(AI371=Controles!$N$7,(($S$371-($S$371*AE371))),IF(AI371=Controles!$N$5,$S$371,""))," ")</f>
        <v/>
      </c>
      <c r="AL371" s="181" t="str">
        <f>IFERROR(IF(AJ371="","",IF(AJ371&lt;=20,"20",IF(AJ371&lt;=40,"40",IF(AJ371&lt;=60,"60",IF(AJ371&lt;=80,"80","100"))))),"")</f>
        <v/>
      </c>
      <c r="AM371" s="181" t="str">
        <f>IFERROR(IF(AK371="","",IF(AK371&lt;=20,"20",IF(AK371&lt;=40,"40",IF(AK371&lt;=60,"60",IF(AK371&lt;=80,"80","100"))))),"")</f>
        <v/>
      </c>
      <c r="AN371" s="182" t="str">
        <f>IFERROR(VALUE((AL371&amp;""&amp;AM371))," ")</f>
        <v xml:space="preserve"> </v>
      </c>
      <c r="AO371" s="183" t="str">
        <f>IFERROR(VLOOKUP(AN371,'Matriz Calificación'!$C$54:$F$78,2,FALSE),"")</f>
        <v/>
      </c>
      <c r="AP371" s="184" t="str">
        <f>IFERROR(VLOOKUP(AO371,'Matriz Calificación'!$D$54:$I$78,4,FALSE)," ")</f>
        <v xml:space="preserve"> </v>
      </c>
      <c r="AQ371" s="245" t="str" cm="1">
        <f t="array" ref="AQ371">INDEX(AN371:AN379,COUNT(AN371:AN379))</f>
        <v xml:space="preserve"> </v>
      </c>
      <c r="AR371" s="245" t="str">
        <f>IFERROR(VLOOKUP(AQ371,'Matriz Calificación'!$C$54:$F$78,2,FALSE),"")</f>
        <v/>
      </c>
      <c r="AS371" s="263" t="str">
        <f>IFERROR(VLOOKUP(AR371,'Matriz Calificación'!$D$54:$I$78,4,FALSE)," ")</f>
        <v xml:space="preserve"> </v>
      </c>
      <c r="AT371" s="268" t="str">
        <f>IFERROR(VLOOKUP(AR371,'Matriz Calificación'!$D$54:$I$78,5,FALSE)," ")</f>
        <v xml:space="preserve"> </v>
      </c>
      <c r="AU371" s="69"/>
      <c r="AV371" s="170"/>
      <c r="AW371" s="170"/>
      <c r="AX371" s="170"/>
      <c r="AY371" s="69"/>
      <c r="AZ371" s="170"/>
      <c r="BA371" s="172"/>
      <c r="BB371" s="172"/>
      <c r="BC371" s="256"/>
      <c r="BD371" s="248"/>
      <c r="BE371" s="172"/>
      <c r="BF371" s="248"/>
    </row>
    <row r="372" spans="2:58" s="173" customFormat="1" ht="21" customHeight="1" x14ac:dyDescent="0.25">
      <c r="B372" s="250"/>
      <c r="C372" s="253"/>
      <c r="D372" s="255"/>
      <c r="E372" s="256"/>
      <c r="F372" s="258"/>
      <c r="G372" s="255"/>
      <c r="H372" s="248"/>
      <c r="I372" s="266"/>
      <c r="J372" s="259"/>
      <c r="K372" s="185"/>
      <c r="L372" s="260"/>
      <c r="M372" s="260"/>
      <c r="N372" s="260"/>
      <c r="O372" s="261"/>
      <c r="P372" s="263"/>
      <c r="Q372" s="260"/>
      <c r="R372" s="264"/>
      <c r="S372" s="264"/>
      <c r="T372" s="264"/>
      <c r="U372" s="269"/>
      <c r="V372" s="263"/>
      <c r="W372" s="152"/>
      <c r="X372" s="168"/>
      <c r="Y372" s="168"/>
      <c r="Z372" s="168"/>
      <c r="AA372" s="169"/>
      <c r="AB372" s="178" t="str">
        <f>IF(AA372=Controles!$D$5,Controles!$E$5,IF(AA372=Controles!$D$6,Controles!$E$6,IF(AA372=Controles!$D$7,Controles!$E$7," ")))</f>
        <v xml:space="preserve"> </v>
      </c>
      <c r="AC372" s="169"/>
      <c r="AD372" s="68" t="str">
        <f>IF(AC372=Controles!$D$8,Controles!$E$8,IF(AC372=Controles!$D$9,Controles!$E$9," "))</f>
        <v xml:space="preserve"> </v>
      </c>
      <c r="AE372" s="68" t="str">
        <f t="shared" si="182"/>
        <v/>
      </c>
      <c r="AF372" s="169"/>
      <c r="AG372" s="169"/>
      <c r="AH372" s="169"/>
      <c r="AI372" s="100" t="str">
        <f>+IF(AA372=Controles!$D$5,Controles!$N$5,IF(AA372=Controles!$D$6,Controles!$N$6,IF(AA372=Controles!$D$7,Controles!$N$7," ")))</f>
        <v xml:space="preserve"> </v>
      </c>
      <c r="AJ372" s="141" t="str">
        <f>IFERROR(IF(AND(AI371=Controles!$N$5,AI372=Controles!$N$5),(AJ371-(+AJ371*AE372)),IF(AI372=Controles!$N$5,(R371-(+R371*AE372)),IF(AI372=Controles!$N$7,AJ371,""))),"")</f>
        <v/>
      </c>
      <c r="AK372" s="141" t="str">
        <f>IFERROR(IF(AND(AI371=Controles!$N$7,AI372=Controles!$N$7),(AK371-(+AK371*AE372)),IF(AI372=Controles!$N$7,($S$371-(+$S$371*AE372)),IF(AI372=Controles!$N$5,AK371,""))),"")</f>
        <v/>
      </c>
      <c r="AL372" s="181" t="str">
        <f t="shared" ref="AL372:AL379" si="205">IFERROR(IF(AJ372="","",IF(AJ372&lt;=20,"20",IF(AJ372&lt;=40,"40",IF(AJ372&lt;=60,"60",IF(AJ372&lt;=80,"80","100"))))),"")</f>
        <v/>
      </c>
      <c r="AM372" s="181" t="str">
        <f t="shared" ref="AM372:AM379" si="206">IFERROR(IF(AK372="","",IF(AK372&lt;=20,"20",IF(AK372&lt;=40,"40",IF(AK372&lt;=60,"60",IF(AK372&lt;=80,"80","100"))))),"")</f>
        <v/>
      </c>
      <c r="AN372" s="182" t="str">
        <f t="shared" ref="AN372:AN379" si="207">IFERROR(VALUE((AL372&amp;""&amp;AM372))," ")</f>
        <v xml:space="preserve"> </v>
      </c>
      <c r="AO372" s="183" t="str">
        <f>IFERROR(VLOOKUP(AN372,'Matriz Calificación'!$C$54:$F$78,2,FALSE),"")</f>
        <v/>
      </c>
      <c r="AP372" s="184" t="str">
        <f>IFERROR(VLOOKUP(AO372,'Matriz Calificación'!$D$54:$I$78,4,FALSE)," ")</f>
        <v xml:space="preserve"> </v>
      </c>
      <c r="AQ372" s="246"/>
      <c r="AR372" s="246"/>
      <c r="AS372" s="263"/>
      <c r="AT372" s="268"/>
      <c r="AU372" s="69"/>
      <c r="AV372" s="170"/>
      <c r="AW372" s="170"/>
      <c r="AX372" s="170"/>
      <c r="AY372" s="69"/>
      <c r="AZ372" s="170"/>
      <c r="BA372" s="172"/>
      <c r="BB372" s="172"/>
      <c r="BC372" s="256"/>
      <c r="BD372" s="248"/>
      <c r="BE372" s="172"/>
      <c r="BF372" s="248"/>
    </row>
    <row r="373" spans="2:58" s="173" customFormat="1" ht="21" customHeight="1" x14ac:dyDescent="0.25">
      <c r="B373" s="250"/>
      <c r="C373" s="253"/>
      <c r="D373" s="255"/>
      <c r="E373" s="256"/>
      <c r="F373" s="258"/>
      <c r="G373" s="255"/>
      <c r="H373" s="248"/>
      <c r="I373" s="266"/>
      <c r="J373" s="259"/>
      <c r="K373" s="185"/>
      <c r="L373" s="260"/>
      <c r="M373" s="260"/>
      <c r="N373" s="260"/>
      <c r="O373" s="261"/>
      <c r="P373" s="263"/>
      <c r="Q373" s="260"/>
      <c r="R373" s="264"/>
      <c r="S373" s="264"/>
      <c r="T373" s="264"/>
      <c r="U373" s="269"/>
      <c r="V373" s="263"/>
      <c r="W373" s="152"/>
      <c r="X373" s="168"/>
      <c r="Y373" s="168"/>
      <c r="Z373" s="168"/>
      <c r="AA373" s="169"/>
      <c r="AB373" s="178" t="str">
        <f>IF(AA373=Controles!$D$5,Controles!$E$5,IF(AA373=Controles!$D$6,Controles!$E$6,IF(AA373=Controles!$D$7,Controles!$E$7," ")))</f>
        <v xml:space="preserve"> </v>
      </c>
      <c r="AC373" s="169"/>
      <c r="AD373" s="68" t="str">
        <f>IF(AC373=Controles!$D$8,Controles!$E$8,IF(AC373=Controles!$D$9,Controles!$E$9," "))</f>
        <v xml:space="preserve"> </v>
      </c>
      <c r="AE373" s="68" t="str">
        <f t="shared" si="182"/>
        <v/>
      </c>
      <c r="AF373" s="169"/>
      <c r="AG373" s="169"/>
      <c r="AH373" s="169"/>
      <c r="AI373" s="100" t="str">
        <f>+IF(AA373=Controles!$D$5,Controles!$N$5,IF(AA373=Controles!$D$6,Controles!$N$6,IF(AA373=Controles!$D$7,Controles!$N$7," ")))</f>
        <v xml:space="preserve"> </v>
      </c>
      <c r="AJ373" s="141" t="str">
        <f>IFERROR(IF(AND(AI372=Controles!$N$5,AI373=Controles!$N$5),(AJ372-(+AJ372*AE373)),IF(AND(AI372=Controles!$N$7,AI373=Controles!$N$5),(AJ371-(+AJ371*AE373)),IF(AI373=Controles!$N$7,AJ372,""))),"")</f>
        <v/>
      </c>
      <c r="AK373" s="141" t="str">
        <f>IFERROR(IF(AND(AI372=Controles!$N$7,AI373=Controles!$N$7),(AK372-(+AK372*AE373)),IF(AND(AI372=Controles!$N$5,AI373=Controles!$N$7),(AK371-(+AK371*AE373)),IF(AI373=Controles!$N$5,AK372,""))),"")</f>
        <v/>
      </c>
      <c r="AL373" s="181" t="str">
        <f t="shared" si="205"/>
        <v/>
      </c>
      <c r="AM373" s="181" t="str">
        <f t="shared" si="206"/>
        <v/>
      </c>
      <c r="AN373" s="182" t="str">
        <f t="shared" si="207"/>
        <v xml:space="preserve"> </v>
      </c>
      <c r="AO373" s="183" t="str">
        <f>IFERROR(VLOOKUP(AN373,'Matriz Calificación'!$C$54:$F$78,2,FALSE),"")</f>
        <v/>
      </c>
      <c r="AP373" s="184" t="str">
        <f>IFERROR(VLOOKUP(AO373,'Matriz Calificación'!$D$54:$I$78,4,FALSE)," ")</f>
        <v xml:space="preserve"> </v>
      </c>
      <c r="AQ373" s="246"/>
      <c r="AR373" s="246"/>
      <c r="AS373" s="263"/>
      <c r="AT373" s="268"/>
      <c r="AU373" s="69"/>
      <c r="AV373" s="170"/>
      <c r="AW373" s="170"/>
      <c r="AX373" s="170"/>
      <c r="AY373" s="69"/>
      <c r="AZ373" s="170"/>
      <c r="BA373" s="172"/>
      <c r="BB373" s="172"/>
      <c r="BC373" s="256"/>
      <c r="BD373" s="248"/>
      <c r="BE373" s="172"/>
      <c r="BF373" s="248"/>
    </row>
    <row r="374" spans="2:58" s="173" customFormat="1" ht="21" customHeight="1" x14ac:dyDescent="0.25">
      <c r="B374" s="250"/>
      <c r="C374" s="253"/>
      <c r="D374" s="255"/>
      <c r="E374" s="256"/>
      <c r="F374" s="258"/>
      <c r="G374" s="255"/>
      <c r="H374" s="248"/>
      <c r="I374" s="266"/>
      <c r="J374" s="259"/>
      <c r="K374" s="185"/>
      <c r="L374" s="260"/>
      <c r="M374" s="260"/>
      <c r="N374" s="260"/>
      <c r="O374" s="261"/>
      <c r="P374" s="263"/>
      <c r="Q374" s="260"/>
      <c r="R374" s="264"/>
      <c r="S374" s="264"/>
      <c r="T374" s="264"/>
      <c r="U374" s="269"/>
      <c r="V374" s="263"/>
      <c r="W374" s="152"/>
      <c r="X374" s="168"/>
      <c r="Y374" s="168"/>
      <c r="Z374" s="168"/>
      <c r="AA374" s="169"/>
      <c r="AB374" s="178" t="str">
        <f>IF(AA374=Controles!$D$5,Controles!$E$5,IF(AA374=Controles!$D$6,Controles!$E$6,IF(AA374=Controles!$D$7,Controles!$E$7," ")))</f>
        <v xml:space="preserve"> </v>
      </c>
      <c r="AC374" s="169"/>
      <c r="AD374" s="68" t="str">
        <f>IF(AC374=Controles!$D$8,Controles!$E$8,IF(AC374=Controles!$D$9,Controles!$E$9," "))</f>
        <v xml:space="preserve"> </v>
      </c>
      <c r="AE374" s="68" t="str">
        <f t="shared" si="182"/>
        <v/>
      </c>
      <c r="AF374" s="169"/>
      <c r="AG374" s="169"/>
      <c r="AH374" s="169"/>
      <c r="AI374" s="100" t="str">
        <f>+IF(AA374=Controles!$D$5,Controles!$N$5,IF(AA374=Controles!$D$6,Controles!$N$6,IF(AA374=Controles!$D$7,Controles!$N$7," ")))</f>
        <v xml:space="preserve"> </v>
      </c>
      <c r="AJ374" s="141" t="str">
        <f>IFERROR(IF(AND(AI373=Controles!$N$5,AI374=Controles!$N$5),(AJ373-(+AJ373*AE374)),IF(AND(AI373=Controles!$N$7,AI374=Controles!$N$5),(AJ372-(+AJ372*AE374)),IF(AI374=Controles!$N$7,AJ373,""))),"")</f>
        <v/>
      </c>
      <c r="AK374" s="141" t="str">
        <f>IFERROR(IF(AND(AI373=Controles!$N$7,AI374=Controles!$N$7),(AK373-(+AK373*AE374)),IF(AND(AI373=Controles!$N$5,AI374=Controles!$N$7),(AK372-(+AK372*AE374)),IF(AI374=Controles!$N$5,AK373,""))),"")</f>
        <v/>
      </c>
      <c r="AL374" s="181" t="str">
        <f t="shared" si="205"/>
        <v/>
      </c>
      <c r="AM374" s="181" t="str">
        <f t="shared" si="206"/>
        <v/>
      </c>
      <c r="AN374" s="182" t="str">
        <f t="shared" si="207"/>
        <v xml:space="preserve"> </v>
      </c>
      <c r="AO374" s="183" t="str">
        <f>IFERROR(VLOOKUP(AN374,'Matriz Calificación'!$C$54:$F$78,2,FALSE),"")</f>
        <v/>
      </c>
      <c r="AP374" s="184" t="str">
        <f>IFERROR(VLOOKUP(AO374,'Matriz Calificación'!$D$54:$I$78,4,FALSE)," ")</f>
        <v xml:space="preserve"> </v>
      </c>
      <c r="AQ374" s="246"/>
      <c r="AR374" s="246"/>
      <c r="AS374" s="263"/>
      <c r="AT374" s="268"/>
      <c r="AU374" s="69"/>
      <c r="AV374" s="170"/>
      <c r="AW374" s="170"/>
      <c r="AX374" s="170"/>
      <c r="AY374" s="69"/>
      <c r="AZ374" s="170"/>
      <c r="BA374" s="172"/>
      <c r="BB374" s="172"/>
      <c r="BC374" s="256"/>
      <c r="BD374" s="248"/>
      <c r="BE374" s="172"/>
      <c r="BF374" s="248"/>
    </row>
    <row r="375" spans="2:58" s="173" customFormat="1" ht="21" customHeight="1" x14ac:dyDescent="0.25">
      <c r="B375" s="250"/>
      <c r="C375" s="253"/>
      <c r="D375" s="255"/>
      <c r="E375" s="256"/>
      <c r="F375" s="258"/>
      <c r="G375" s="255"/>
      <c r="H375" s="248"/>
      <c r="I375" s="266"/>
      <c r="J375" s="259"/>
      <c r="K375" s="185"/>
      <c r="L375" s="260"/>
      <c r="M375" s="260"/>
      <c r="N375" s="260"/>
      <c r="O375" s="261"/>
      <c r="P375" s="263"/>
      <c r="Q375" s="260"/>
      <c r="R375" s="264"/>
      <c r="S375" s="264"/>
      <c r="T375" s="264"/>
      <c r="U375" s="269"/>
      <c r="V375" s="263"/>
      <c r="W375" s="152"/>
      <c r="X375" s="168"/>
      <c r="Y375" s="168"/>
      <c r="Z375" s="168"/>
      <c r="AA375" s="169"/>
      <c r="AB375" s="178" t="str">
        <f>IF(AA375=Controles!$D$5,Controles!$E$5,IF(AA375=Controles!$D$6,Controles!$E$6,IF(AA375=Controles!$D$7,Controles!$E$7," ")))</f>
        <v xml:space="preserve"> </v>
      </c>
      <c r="AC375" s="169"/>
      <c r="AD375" s="68" t="str">
        <f>IF(AC375=Controles!$D$8,Controles!$E$8,IF(AC375=Controles!$D$9,Controles!$E$9," "))</f>
        <v xml:space="preserve"> </v>
      </c>
      <c r="AE375" s="68" t="str">
        <f t="shared" si="182"/>
        <v/>
      </c>
      <c r="AF375" s="169"/>
      <c r="AG375" s="169"/>
      <c r="AH375" s="169"/>
      <c r="AI375" s="100" t="str">
        <f>+IF(AA375=Controles!$D$5,Controles!$N$5,IF(AA375=Controles!$D$6,Controles!$N$6,IF(AA375=Controles!$D$7,Controles!$N$7," ")))</f>
        <v xml:space="preserve"> </v>
      </c>
      <c r="AJ375" s="141" t="str">
        <f>IFERROR(IF(AND(AI374=Controles!$N$5,AI375=Controles!$N$5),(AJ374-(+AJ374*AE375)),IF(AND(AI374=Controles!$N$7,AI375=Controles!$N$5),(AJ373-(+AJ373*AE375)),IF(AI375=Controles!$N$7,AJ374,""))),"")</f>
        <v/>
      </c>
      <c r="AK375" s="141" t="str">
        <f>IFERROR(IF(AND(AI374=Controles!$N$7,AI375=Controles!$N$7),(AK374-(+AK374*AE375)),IF(AND(AI374=Controles!$N$5,AI375=Controles!$N$7),(AK373-(+AK373*AE375)),IF(AI375=Controles!$N$5,AK374,""))),"")</f>
        <v/>
      </c>
      <c r="AL375" s="181" t="str">
        <f t="shared" si="205"/>
        <v/>
      </c>
      <c r="AM375" s="181" t="str">
        <f t="shared" si="206"/>
        <v/>
      </c>
      <c r="AN375" s="182" t="str">
        <f t="shared" si="207"/>
        <v xml:space="preserve"> </v>
      </c>
      <c r="AO375" s="183" t="str">
        <f>IFERROR(VLOOKUP(AN375,'Matriz Calificación'!$C$54:$F$78,2,FALSE),"")</f>
        <v/>
      </c>
      <c r="AP375" s="184" t="str">
        <f>IFERROR(VLOOKUP(AO375,'Matriz Calificación'!$D$54:$I$78,4,FALSE)," ")</f>
        <v xml:space="preserve"> </v>
      </c>
      <c r="AQ375" s="246"/>
      <c r="AR375" s="246"/>
      <c r="AS375" s="263"/>
      <c r="AT375" s="268"/>
      <c r="AU375" s="69"/>
      <c r="AV375" s="170"/>
      <c r="AW375" s="170"/>
      <c r="AX375" s="170"/>
      <c r="AY375" s="69"/>
      <c r="AZ375" s="170"/>
      <c r="BA375" s="172"/>
      <c r="BB375" s="172"/>
      <c r="BC375" s="256"/>
      <c r="BD375" s="248"/>
      <c r="BE375" s="172"/>
      <c r="BF375" s="248"/>
    </row>
    <row r="376" spans="2:58" s="173" customFormat="1" ht="21" customHeight="1" x14ac:dyDescent="0.25">
      <c r="B376" s="250"/>
      <c r="C376" s="253"/>
      <c r="D376" s="255"/>
      <c r="E376" s="256"/>
      <c r="F376" s="258"/>
      <c r="G376" s="255"/>
      <c r="H376" s="248"/>
      <c r="I376" s="266"/>
      <c r="J376" s="259"/>
      <c r="K376" s="185"/>
      <c r="L376" s="260"/>
      <c r="M376" s="260"/>
      <c r="N376" s="260"/>
      <c r="O376" s="261"/>
      <c r="P376" s="263"/>
      <c r="Q376" s="260"/>
      <c r="R376" s="264"/>
      <c r="S376" s="264"/>
      <c r="T376" s="264"/>
      <c r="U376" s="269"/>
      <c r="V376" s="263"/>
      <c r="W376" s="152"/>
      <c r="X376" s="168"/>
      <c r="Y376" s="168"/>
      <c r="Z376" s="168"/>
      <c r="AA376" s="169"/>
      <c r="AB376" s="178" t="str">
        <f>IF(AA376=Controles!$D$5,Controles!$E$5,IF(AA376=Controles!$D$6,Controles!$E$6,IF(AA376=Controles!$D$7,Controles!$E$7," ")))</f>
        <v xml:space="preserve"> </v>
      </c>
      <c r="AC376" s="169"/>
      <c r="AD376" s="68" t="str">
        <f>IF(AC376=Controles!$D$8,Controles!$E$8,IF(AC376=Controles!$D$9,Controles!$E$9," "))</f>
        <v xml:space="preserve"> </v>
      </c>
      <c r="AE376" s="68" t="str">
        <f t="shared" si="182"/>
        <v/>
      </c>
      <c r="AF376" s="169"/>
      <c r="AG376" s="169"/>
      <c r="AH376" s="169"/>
      <c r="AI376" s="100" t="str">
        <f>+IF(AA376=Controles!$D$5,Controles!$N$5,IF(AA376=Controles!$D$6,Controles!$N$6,IF(AA376=Controles!$D$7,Controles!$N$7," ")))</f>
        <v xml:space="preserve"> </v>
      </c>
      <c r="AJ376" s="141" t="str">
        <f>IFERROR(IF(AND(AI375=Controles!$N$5,AI376=Controles!$N$5),(AJ375-(+AJ375*AE376)),IF(AND(AI375=Controles!$N$7,AI376=Controles!$N$5),(AJ374-(+AJ374*AE376)),IF(AI376=Controles!$N$7,AJ375,""))),"")</f>
        <v/>
      </c>
      <c r="AK376" s="141" t="str">
        <f>IFERROR(IF(AND(AI375=Controles!$N$7,AI376=Controles!$N$7),(AK375-(+AK375*AE376)),IF(AND(AI375=Controles!$N$5,AI376=Controles!$N$7),(AK374-(+AK374*AE376)),IF(AI376=Controles!$N$5,AK375,""))),"")</f>
        <v/>
      </c>
      <c r="AL376" s="181" t="str">
        <f t="shared" si="205"/>
        <v/>
      </c>
      <c r="AM376" s="181" t="str">
        <f t="shared" si="206"/>
        <v/>
      </c>
      <c r="AN376" s="182" t="str">
        <f t="shared" si="207"/>
        <v xml:space="preserve"> </v>
      </c>
      <c r="AO376" s="183" t="str">
        <f>IFERROR(VLOOKUP(AN376,'Matriz Calificación'!$C$54:$F$78,2,FALSE),"")</f>
        <v/>
      </c>
      <c r="AP376" s="184" t="str">
        <f>IFERROR(VLOOKUP(AO376,'Matriz Calificación'!$D$54:$I$78,4,FALSE)," ")</f>
        <v xml:space="preserve"> </v>
      </c>
      <c r="AQ376" s="246"/>
      <c r="AR376" s="246"/>
      <c r="AS376" s="263"/>
      <c r="AT376" s="268"/>
      <c r="AU376" s="69"/>
      <c r="AV376" s="170"/>
      <c r="AW376" s="170"/>
      <c r="AX376" s="170"/>
      <c r="AY376" s="69"/>
      <c r="AZ376" s="170"/>
      <c r="BA376" s="172"/>
      <c r="BB376" s="172"/>
      <c r="BC376" s="256"/>
      <c r="BD376" s="248"/>
      <c r="BE376" s="172"/>
      <c r="BF376" s="248"/>
    </row>
    <row r="377" spans="2:58" s="173" customFormat="1" ht="21" customHeight="1" x14ac:dyDescent="0.25">
      <c r="B377" s="250"/>
      <c r="C377" s="253"/>
      <c r="D377" s="255"/>
      <c r="E377" s="256"/>
      <c r="F377" s="258"/>
      <c r="G377" s="255"/>
      <c r="H377" s="248"/>
      <c r="I377" s="266"/>
      <c r="J377" s="259"/>
      <c r="K377" s="185"/>
      <c r="L377" s="260"/>
      <c r="M377" s="260"/>
      <c r="N377" s="260"/>
      <c r="O377" s="261"/>
      <c r="P377" s="263"/>
      <c r="Q377" s="260"/>
      <c r="R377" s="264"/>
      <c r="S377" s="264"/>
      <c r="T377" s="264"/>
      <c r="U377" s="269"/>
      <c r="V377" s="263"/>
      <c r="W377" s="152"/>
      <c r="X377" s="168"/>
      <c r="Y377" s="168"/>
      <c r="Z377" s="168"/>
      <c r="AA377" s="169"/>
      <c r="AB377" s="178" t="str">
        <f>IF(AA377=Controles!$D$5,Controles!$E$5,IF(AA377=Controles!$D$6,Controles!$E$6,IF(AA377=Controles!$D$7,Controles!$E$7," ")))</f>
        <v xml:space="preserve"> </v>
      </c>
      <c r="AC377" s="169"/>
      <c r="AD377" s="68" t="str">
        <f>IF(AC377=Controles!$D$8,Controles!$E$8,IF(AC377=Controles!$D$9,Controles!$E$9," "))</f>
        <v xml:space="preserve"> </v>
      </c>
      <c r="AE377" s="68" t="str">
        <f t="shared" si="182"/>
        <v/>
      </c>
      <c r="AF377" s="169"/>
      <c r="AG377" s="169"/>
      <c r="AH377" s="169"/>
      <c r="AI377" s="100" t="str">
        <f>+IF(AA377=Controles!$D$5,Controles!$N$5,IF(AA377=Controles!$D$6,Controles!$N$6,IF(AA377=Controles!$D$7,Controles!$N$7," ")))</f>
        <v xml:space="preserve"> </v>
      </c>
      <c r="AJ377" s="141" t="str">
        <f>IFERROR(IF(AND(AI376=Controles!$N$5,AI377=Controles!$N$5),(AJ376-(+AJ376*AE377)),IF(AND(AI376=Controles!$N$7,AI377=Controles!$N$5),(AJ375-(+AJ375*AE377)),IF(AI377=Controles!$N$7,AJ376,""))),"")</f>
        <v/>
      </c>
      <c r="AK377" s="141" t="str">
        <f>IFERROR(IF(AND(AI376=Controles!$N$7,AI377=Controles!$N$7),(AK376-(+AK376*AE377)),IF(AND(AI376=Controles!$N$5,AI377=Controles!$N$7),(AK375-(+AK375*AE377)),IF(AI377=Controles!$N$5,AK376,""))),"")</f>
        <v/>
      </c>
      <c r="AL377" s="181" t="str">
        <f t="shared" si="205"/>
        <v/>
      </c>
      <c r="AM377" s="181" t="str">
        <f t="shared" si="206"/>
        <v/>
      </c>
      <c r="AN377" s="182" t="str">
        <f t="shared" si="207"/>
        <v xml:space="preserve"> </v>
      </c>
      <c r="AO377" s="183" t="str">
        <f>IFERROR(VLOOKUP(AN377,'Matriz Calificación'!$C$54:$F$78,2,FALSE),"")</f>
        <v/>
      </c>
      <c r="AP377" s="184" t="str">
        <f>IFERROR(VLOOKUP(AO377,'Matriz Calificación'!$D$54:$I$78,4,FALSE)," ")</f>
        <v xml:space="preserve"> </v>
      </c>
      <c r="AQ377" s="246"/>
      <c r="AR377" s="246"/>
      <c r="AS377" s="263"/>
      <c r="AT377" s="268"/>
      <c r="AU377" s="69"/>
      <c r="AV377" s="168"/>
      <c r="AW377" s="171"/>
      <c r="AX377" s="171"/>
      <c r="AY377" s="69"/>
      <c r="AZ377" s="170"/>
      <c r="BA377" s="172"/>
      <c r="BB377" s="172"/>
      <c r="BC377" s="256"/>
      <c r="BD377" s="248"/>
      <c r="BE377" s="172"/>
      <c r="BF377" s="248"/>
    </row>
    <row r="378" spans="2:58" s="173" customFormat="1" ht="21" customHeight="1" x14ac:dyDescent="0.25">
      <c r="B378" s="250"/>
      <c r="C378" s="253"/>
      <c r="D378" s="255"/>
      <c r="E378" s="256"/>
      <c r="F378" s="258"/>
      <c r="G378" s="255"/>
      <c r="H378" s="248"/>
      <c r="I378" s="266"/>
      <c r="J378" s="259"/>
      <c r="K378" s="185"/>
      <c r="L378" s="260"/>
      <c r="M378" s="260"/>
      <c r="N378" s="260"/>
      <c r="O378" s="261"/>
      <c r="P378" s="263"/>
      <c r="Q378" s="260"/>
      <c r="R378" s="264"/>
      <c r="S378" s="264"/>
      <c r="T378" s="264"/>
      <c r="U378" s="269"/>
      <c r="V378" s="263"/>
      <c r="W378" s="152"/>
      <c r="X378" s="168"/>
      <c r="Y378" s="168"/>
      <c r="Z378" s="168"/>
      <c r="AA378" s="169"/>
      <c r="AB378" s="178" t="str">
        <f>IF(AA378=Controles!$D$5,Controles!$E$5,IF(AA378=Controles!$D$6,Controles!$E$6,IF(AA378=Controles!$D$7,Controles!$E$7," ")))</f>
        <v xml:space="preserve"> </v>
      </c>
      <c r="AC378" s="169"/>
      <c r="AD378" s="68" t="str">
        <f>IF(AC378=Controles!$D$8,Controles!$E$8,IF(AC378=Controles!$D$9,Controles!$E$9," "))</f>
        <v xml:space="preserve"> </v>
      </c>
      <c r="AE378" s="68" t="str">
        <f t="shared" si="182"/>
        <v/>
      </c>
      <c r="AF378" s="169"/>
      <c r="AG378" s="169"/>
      <c r="AH378" s="169"/>
      <c r="AI378" s="100" t="str">
        <f>+IF(AA378=Controles!$D$5,Controles!$N$5,IF(AA378=Controles!$D$6,Controles!$N$6,IF(AA378=Controles!$D$7,Controles!$N$7," ")))</f>
        <v xml:space="preserve"> </v>
      </c>
      <c r="AJ378" s="141" t="str">
        <f>IFERROR(IF(AND(AI377=Controles!$N$5,AI378=Controles!$N$5),(AJ377-(+AJ377*AE378)),IF(AND(AI377=Controles!$N$7,AI378=Controles!$N$5),(AJ376-(+AJ376*AE378)),IF(AI378=Controles!$N$7,AJ377,""))),"")</f>
        <v/>
      </c>
      <c r="AK378" s="141" t="str">
        <f>IFERROR(IF(AND(AI377=Controles!$N$7,AI378=Controles!$N$7),(AK377-(+AK377*AE378)),IF(AND(AI377=Controles!$N$5,AI378=Controles!$N$7),(AK376-(+AK376*AE378)),IF(AI378=Controles!$N$5,AK377,""))),"")</f>
        <v/>
      </c>
      <c r="AL378" s="181" t="str">
        <f t="shared" si="205"/>
        <v/>
      </c>
      <c r="AM378" s="181" t="str">
        <f t="shared" si="206"/>
        <v/>
      </c>
      <c r="AN378" s="182" t="str">
        <f t="shared" si="207"/>
        <v xml:space="preserve"> </v>
      </c>
      <c r="AO378" s="183" t="str">
        <f>IFERROR(VLOOKUP(AN378,'Matriz Calificación'!$C$54:$F$78,2,FALSE),"")</f>
        <v/>
      </c>
      <c r="AP378" s="184" t="str">
        <f>IFERROR(VLOOKUP(AO378,'Matriz Calificación'!$D$54:$I$78,4,FALSE)," ")</f>
        <v xml:space="preserve"> </v>
      </c>
      <c r="AQ378" s="246"/>
      <c r="AR378" s="246"/>
      <c r="AS378" s="263"/>
      <c r="AT378" s="268"/>
      <c r="AU378" s="69"/>
      <c r="AV378" s="168"/>
      <c r="AW378" s="171"/>
      <c r="AX378" s="171"/>
      <c r="AY378" s="69"/>
      <c r="AZ378" s="170"/>
      <c r="BA378" s="172"/>
      <c r="BB378" s="172"/>
      <c r="BC378" s="256"/>
      <c r="BD378" s="248"/>
      <c r="BE378" s="172"/>
      <c r="BF378" s="248"/>
    </row>
    <row r="379" spans="2:58" s="173" customFormat="1" ht="21" customHeight="1" x14ac:dyDescent="0.25">
      <c r="B379" s="251"/>
      <c r="C379" s="254"/>
      <c r="D379" s="255"/>
      <c r="E379" s="256"/>
      <c r="F379" s="258"/>
      <c r="G379" s="255"/>
      <c r="H379" s="248"/>
      <c r="I379" s="267"/>
      <c r="J379" s="259"/>
      <c r="K379" s="185"/>
      <c r="L379" s="260"/>
      <c r="M379" s="260"/>
      <c r="N379" s="260"/>
      <c r="O379" s="262"/>
      <c r="P379" s="263"/>
      <c r="Q379" s="260"/>
      <c r="R379" s="264"/>
      <c r="S379" s="264"/>
      <c r="T379" s="264"/>
      <c r="U379" s="269"/>
      <c r="V379" s="263"/>
      <c r="W379" s="152"/>
      <c r="X379" s="168"/>
      <c r="Y379" s="168"/>
      <c r="Z379" s="168"/>
      <c r="AA379" s="169"/>
      <c r="AB379" s="178" t="str">
        <f>IF(AA379=Controles!$D$5,Controles!$E$5,IF(AA379=Controles!$D$6,Controles!$E$6,IF(AA379=Controles!$D$7,Controles!$E$7," ")))</f>
        <v xml:space="preserve"> </v>
      </c>
      <c r="AC379" s="169"/>
      <c r="AD379" s="68" t="str">
        <f>IF(AC379=Controles!$D$8,Controles!$E$8,IF(AC379=Controles!$D$9,Controles!$E$9," "))</f>
        <v xml:space="preserve"> </v>
      </c>
      <c r="AE379" s="68" t="str">
        <f t="shared" si="182"/>
        <v/>
      </c>
      <c r="AF379" s="169"/>
      <c r="AG379" s="169"/>
      <c r="AH379" s="169"/>
      <c r="AI379" s="100" t="str">
        <f>+IF(AA379=Controles!$D$5,Controles!$N$5,IF(AA379=Controles!$D$6,Controles!$N$6,IF(AA379=Controles!$D$7,Controles!$N$7," ")))</f>
        <v xml:space="preserve"> </v>
      </c>
      <c r="AJ379" s="141" t="str">
        <f>IFERROR(IF(AND(AI378=Controles!$N$5,AI379=Controles!$N$5),(AJ378-(+AJ378*AE379)),IF(AND(AI378=Controles!$N$7,AI379=Controles!$N$5),(AJ377-(+AJ377*AE379)),IF(AI379=Controles!$N$7,AJ378,""))),"")</f>
        <v/>
      </c>
      <c r="AK379" s="141" t="str">
        <f>IFERROR(IF(AND(AI378=Controles!$N$7,AI379=Controles!$N$7),(AK378-(+AK378*AE379)),IF(AND(AI378=Controles!$N$5,AI379=Controles!$N$7),(AK377-(+AK377*AE379)),IF(AI379=Controles!$N$5,AK378,""))),"")</f>
        <v/>
      </c>
      <c r="AL379" s="181" t="str">
        <f t="shared" si="205"/>
        <v/>
      </c>
      <c r="AM379" s="181" t="str">
        <f t="shared" si="206"/>
        <v/>
      </c>
      <c r="AN379" s="182" t="str">
        <f t="shared" si="207"/>
        <v xml:space="preserve"> </v>
      </c>
      <c r="AO379" s="183" t="str">
        <f>IFERROR(VLOOKUP(AN379,'Matriz Calificación'!$C$54:$F$78,2,FALSE),"")</f>
        <v/>
      </c>
      <c r="AP379" s="184" t="str">
        <f>IFERROR(VLOOKUP(AO379,'Matriz Calificación'!$D$54:$I$78,4,FALSE)," ")</f>
        <v xml:space="preserve"> </v>
      </c>
      <c r="AQ379" s="247"/>
      <c r="AR379" s="247"/>
      <c r="AS379" s="263"/>
      <c r="AT379" s="268"/>
      <c r="AU379" s="69"/>
      <c r="AV379" s="168"/>
      <c r="AW379" s="70"/>
      <c r="AX379" s="70"/>
      <c r="AY379" s="69"/>
      <c r="AZ379" s="170"/>
      <c r="BA379" s="172"/>
      <c r="BB379" s="172"/>
      <c r="BC379" s="256"/>
      <c r="BD379" s="248"/>
      <c r="BE379" s="172"/>
      <c r="BF379" s="248"/>
    </row>
    <row r="380" spans="2:58" s="173" customFormat="1" ht="21" customHeight="1" x14ac:dyDescent="0.25">
      <c r="B380" s="249"/>
      <c r="C380" s="252" t="str">
        <f>+IFERROR(VLOOKUP(B380,INF!$A$2:$B$90,2,FALSE)," ")</f>
        <v xml:space="preserve"> </v>
      </c>
      <c r="D380" s="255"/>
      <c r="E380" s="256"/>
      <c r="F380" s="257"/>
      <c r="G380" s="255"/>
      <c r="H380" s="248"/>
      <c r="I380" s="265"/>
      <c r="J380" s="259" t="str">
        <f t="shared" ref="J380" si="208">IF(G380&lt;&gt;"",CONCATENATE("Posibilidad de ",G380," por"," ",H380," debido a"," ",I380),"")</f>
        <v/>
      </c>
      <c r="K380" s="185"/>
      <c r="L380" s="260"/>
      <c r="M380" s="260"/>
      <c r="N380" s="260"/>
      <c r="O380" s="261"/>
      <c r="P380" s="263" t="str">
        <f>IF(O380="","",IF(O380&lt;=2,Probabilidad!$B$8,IF(O380&lt;=11.999,Probabilidad!$B$7,IF(O380&lt;=48,Probabilidad!$B$6,IF(O380&lt;=239.999,Probabilidad!$B$5,IF(O380&gt;=240,Probabilidad!$B$4,""))))))</f>
        <v/>
      </c>
      <c r="Q380" s="260"/>
      <c r="R380" s="264" t="str">
        <f>IFERROR(VLOOKUP(P380,Probabilidad!$B$4:$C$8,2,FALSE),"")</f>
        <v/>
      </c>
      <c r="S380" s="264" t="str">
        <f>IFERROR(VLOOKUP(Q380,Impacto!$B$4:$C$16,2,FALSE),"")</f>
        <v/>
      </c>
      <c r="T380" s="264" t="str">
        <f t="shared" ref="T380" si="209">IFERROR(VALUE((R380&amp;""&amp;S380))," ")</f>
        <v xml:space="preserve"> </v>
      </c>
      <c r="U380" s="269" t="str">
        <f>IFERROR(VLOOKUP(T380,'Matriz Calificación'!$C$54:$D$78,2,FALSE)," ")</f>
        <v xml:space="preserve"> </v>
      </c>
      <c r="V380" s="263" t="str">
        <f>IFERROR(VLOOKUP(T380,'Matriz Calificación'!$C$54:$F$78,3,FALSE)," ")</f>
        <v xml:space="preserve"> </v>
      </c>
      <c r="W380" s="152"/>
      <c r="X380" s="168"/>
      <c r="Y380" s="168"/>
      <c r="Z380" s="168"/>
      <c r="AA380" s="169"/>
      <c r="AB380" s="178" t="str">
        <f>IF(AA380=Controles!$D$5,Controles!$E$5,IF(AA380=Controles!$D$6,Controles!$E$6,IF(AA380=Controles!$D$7,Controles!$E$7," ")))</f>
        <v xml:space="preserve"> </v>
      </c>
      <c r="AC380" s="169"/>
      <c r="AD380" s="68" t="str">
        <f>IF(AC380=Controles!$D$8,Controles!$E$8,IF(AC380=Controles!$D$9,Controles!$E$9," "))</f>
        <v xml:space="preserve"> </v>
      </c>
      <c r="AE380" s="68" t="str">
        <f t="shared" si="182"/>
        <v/>
      </c>
      <c r="AF380" s="169"/>
      <c r="AG380" s="169"/>
      <c r="AH380" s="169"/>
      <c r="AI380" s="100" t="str">
        <f>+IF(AA380=Controles!$D$5,Controles!$N$5,IF(AA380=Controles!$D$6,Controles!$N$6,IF(AA380=Controles!$D$7,Controles!$N$7," ")))</f>
        <v xml:space="preserve"> </v>
      </c>
      <c r="AJ380" s="141" t="str">
        <f>IFERROR(IF(AI380=Controles!$N$5,(($R$380-($R$380*AE380))),IF(AI380=Controles!$N$7,$R$380,""))," ")</f>
        <v/>
      </c>
      <c r="AK380" s="141" t="str">
        <f>IFERROR(IF(AI380=Controles!$N$7,(($S$380-($S$380*AE380))),IF(AI380=Controles!$N$5,$S$380,""))," ")</f>
        <v/>
      </c>
      <c r="AL380" s="181" t="str">
        <f>IFERROR(IF(AJ380="","",IF(AJ380&lt;=20,"20",IF(AJ380&lt;=40,"40",IF(AJ380&lt;=60,"60",IF(AJ380&lt;=80,"80","100"))))),"")</f>
        <v/>
      </c>
      <c r="AM380" s="181" t="str">
        <f>IFERROR(IF(AK380="","",IF(AK380&lt;=20,"20",IF(AK380&lt;=40,"40",IF(AK380&lt;=60,"60",IF(AK380&lt;=80,"80","100"))))),"")</f>
        <v/>
      </c>
      <c r="AN380" s="182" t="str">
        <f>IFERROR(VALUE((AL380&amp;""&amp;AM380))," ")</f>
        <v xml:space="preserve"> </v>
      </c>
      <c r="AO380" s="183" t="str">
        <f>IFERROR(VLOOKUP(AN380,'Matriz Calificación'!$C$54:$F$78,2,FALSE),"")</f>
        <v/>
      </c>
      <c r="AP380" s="184" t="str">
        <f>IFERROR(VLOOKUP(AO380,'Matriz Calificación'!$D$54:$I$78,4,FALSE)," ")</f>
        <v xml:space="preserve"> </v>
      </c>
      <c r="AQ380" s="245" t="str" cm="1">
        <f t="array" ref="AQ380">INDEX(AN380:AN388,COUNT(AN380:AN388))</f>
        <v xml:space="preserve"> </v>
      </c>
      <c r="AR380" s="245" t="str">
        <f>IFERROR(VLOOKUP(AQ380,'Matriz Calificación'!$C$54:$F$78,2,FALSE),"")</f>
        <v/>
      </c>
      <c r="AS380" s="263" t="str">
        <f>IFERROR(VLOOKUP(AR380,'Matriz Calificación'!$D$54:$I$78,4,FALSE)," ")</f>
        <v xml:space="preserve"> </v>
      </c>
      <c r="AT380" s="268" t="str">
        <f>IFERROR(VLOOKUP(AR380,'Matriz Calificación'!$D$54:$I$78,5,FALSE)," ")</f>
        <v xml:space="preserve"> </v>
      </c>
      <c r="AU380" s="69"/>
      <c r="AV380" s="170"/>
      <c r="AW380" s="170"/>
      <c r="AX380" s="170"/>
      <c r="AY380" s="69"/>
      <c r="AZ380" s="170"/>
      <c r="BA380" s="172"/>
      <c r="BB380" s="172"/>
      <c r="BC380" s="256"/>
      <c r="BD380" s="248"/>
      <c r="BE380" s="172"/>
      <c r="BF380" s="248"/>
    </row>
    <row r="381" spans="2:58" s="173" customFormat="1" ht="21" customHeight="1" x14ac:dyDescent="0.25">
      <c r="B381" s="250"/>
      <c r="C381" s="253"/>
      <c r="D381" s="255"/>
      <c r="E381" s="256"/>
      <c r="F381" s="258"/>
      <c r="G381" s="255"/>
      <c r="H381" s="248"/>
      <c r="I381" s="266"/>
      <c r="J381" s="259"/>
      <c r="K381" s="185"/>
      <c r="L381" s="260"/>
      <c r="M381" s="260"/>
      <c r="N381" s="260"/>
      <c r="O381" s="261"/>
      <c r="P381" s="263"/>
      <c r="Q381" s="260"/>
      <c r="R381" s="264"/>
      <c r="S381" s="264"/>
      <c r="T381" s="264"/>
      <c r="U381" s="269"/>
      <c r="V381" s="263"/>
      <c r="W381" s="152"/>
      <c r="X381" s="168"/>
      <c r="Y381" s="168"/>
      <c r="Z381" s="168"/>
      <c r="AA381" s="169"/>
      <c r="AB381" s="178" t="str">
        <f>IF(AA381=Controles!$D$5,Controles!$E$5,IF(AA381=Controles!$D$6,Controles!$E$6,IF(AA381=Controles!$D$7,Controles!$E$7," ")))</f>
        <v xml:space="preserve"> </v>
      </c>
      <c r="AC381" s="169"/>
      <c r="AD381" s="68" t="str">
        <f>IF(AC381=Controles!$D$8,Controles!$E$8,IF(AC381=Controles!$D$9,Controles!$E$9," "))</f>
        <v xml:space="preserve"> </v>
      </c>
      <c r="AE381" s="68" t="str">
        <f t="shared" si="182"/>
        <v/>
      </c>
      <c r="AF381" s="169"/>
      <c r="AG381" s="169"/>
      <c r="AH381" s="169"/>
      <c r="AI381" s="100" t="str">
        <f>+IF(AA381=Controles!$D$5,Controles!$N$5,IF(AA381=Controles!$D$6,Controles!$N$6,IF(AA381=Controles!$D$7,Controles!$N$7," ")))</f>
        <v xml:space="preserve"> </v>
      </c>
      <c r="AJ381" s="141" t="str">
        <f>IFERROR(IF(AND(AI380=Controles!$N$5,AI381=Controles!$N$5),(AJ380-(+AJ380*AE381)),IF(AI381=Controles!$N$5,(R380-(+R380*AE381)),IF(AI381=Controles!$N$7,AJ380,""))),"")</f>
        <v/>
      </c>
      <c r="AK381" s="141" t="str">
        <f>IFERROR(IF(AND(AI380=Controles!$N$7,AI381=Controles!$N$7),(AK380-(+AK380*AE381)),IF(AI381=Controles!$N$7,($S$380-(+$S$380*AE381)),IF(AI381=Controles!$N$5,AK380,""))),"")</f>
        <v/>
      </c>
      <c r="AL381" s="181" t="str">
        <f t="shared" ref="AL381:AL388" si="210">IFERROR(IF(AJ381="","",IF(AJ381&lt;=20,"20",IF(AJ381&lt;=40,"40",IF(AJ381&lt;=60,"60",IF(AJ381&lt;=80,"80","100"))))),"")</f>
        <v/>
      </c>
      <c r="AM381" s="181" t="str">
        <f t="shared" ref="AM381:AM388" si="211">IFERROR(IF(AK381="","",IF(AK381&lt;=20,"20",IF(AK381&lt;=40,"40",IF(AK381&lt;=60,"60",IF(AK381&lt;=80,"80","100"))))),"")</f>
        <v/>
      </c>
      <c r="AN381" s="182" t="str">
        <f t="shared" ref="AN381:AN388" si="212">IFERROR(VALUE((AL381&amp;""&amp;AM381))," ")</f>
        <v xml:space="preserve"> </v>
      </c>
      <c r="AO381" s="183" t="str">
        <f>IFERROR(VLOOKUP(AN381,'Matriz Calificación'!$C$54:$F$78,2,FALSE),"")</f>
        <v/>
      </c>
      <c r="AP381" s="184" t="str">
        <f>IFERROR(VLOOKUP(AO381,'Matriz Calificación'!$D$54:$I$78,4,FALSE)," ")</f>
        <v xml:space="preserve"> </v>
      </c>
      <c r="AQ381" s="246"/>
      <c r="AR381" s="246"/>
      <c r="AS381" s="263"/>
      <c r="AT381" s="268"/>
      <c r="AU381" s="69"/>
      <c r="AV381" s="170"/>
      <c r="AW381" s="170"/>
      <c r="AX381" s="170"/>
      <c r="AY381" s="69"/>
      <c r="AZ381" s="170"/>
      <c r="BA381" s="172"/>
      <c r="BB381" s="172"/>
      <c r="BC381" s="256"/>
      <c r="BD381" s="248"/>
      <c r="BE381" s="172"/>
      <c r="BF381" s="248"/>
    </row>
    <row r="382" spans="2:58" s="173" customFormat="1" ht="21" customHeight="1" x14ac:dyDescent="0.25">
      <c r="B382" s="250"/>
      <c r="C382" s="253"/>
      <c r="D382" s="255"/>
      <c r="E382" s="256"/>
      <c r="F382" s="258"/>
      <c r="G382" s="255"/>
      <c r="H382" s="248"/>
      <c r="I382" s="266"/>
      <c r="J382" s="259"/>
      <c r="K382" s="185"/>
      <c r="L382" s="260"/>
      <c r="M382" s="260"/>
      <c r="N382" s="260"/>
      <c r="O382" s="261"/>
      <c r="P382" s="263"/>
      <c r="Q382" s="260"/>
      <c r="R382" s="264"/>
      <c r="S382" s="264"/>
      <c r="T382" s="264"/>
      <c r="U382" s="269"/>
      <c r="V382" s="263"/>
      <c r="W382" s="152"/>
      <c r="X382" s="168"/>
      <c r="Y382" s="168"/>
      <c r="Z382" s="168"/>
      <c r="AA382" s="169"/>
      <c r="AB382" s="178" t="str">
        <f>IF(AA382=Controles!$D$5,Controles!$E$5,IF(AA382=Controles!$D$6,Controles!$E$6,IF(AA382=Controles!$D$7,Controles!$E$7," ")))</f>
        <v xml:space="preserve"> </v>
      </c>
      <c r="AC382" s="169"/>
      <c r="AD382" s="68" t="str">
        <f>IF(AC382=Controles!$D$8,Controles!$E$8,IF(AC382=Controles!$D$9,Controles!$E$9," "))</f>
        <v xml:space="preserve"> </v>
      </c>
      <c r="AE382" s="68" t="str">
        <f t="shared" si="182"/>
        <v/>
      </c>
      <c r="AF382" s="169"/>
      <c r="AG382" s="169"/>
      <c r="AH382" s="169"/>
      <c r="AI382" s="100" t="str">
        <f>+IF(AA382=Controles!$D$5,Controles!$N$5,IF(AA382=Controles!$D$6,Controles!$N$6,IF(AA382=Controles!$D$7,Controles!$N$7," ")))</f>
        <v xml:space="preserve"> </v>
      </c>
      <c r="AJ382" s="141" t="str">
        <f>IFERROR(IF(AND(AI381=Controles!$N$5,AI382=Controles!$N$5),(AJ381-(+AJ381*AE382)),IF(AND(AI381=Controles!$N$7,AI382=Controles!$N$5),(AJ380-(+AJ380*AE382)),IF(AI382=Controles!$N$7,AJ381,""))),"")</f>
        <v/>
      </c>
      <c r="AK382" s="141" t="str">
        <f>IFERROR(IF(AND(AI381=Controles!$N$7,AI382=Controles!$N$7),(AK381-(+AK381*AE382)),IF(AND(AI381=Controles!$N$5,AI382=Controles!$N$7),(AK380-(+AK380*AE382)),IF(AI382=Controles!$N$5,AK381,""))),"")</f>
        <v/>
      </c>
      <c r="AL382" s="181" t="str">
        <f t="shared" si="210"/>
        <v/>
      </c>
      <c r="AM382" s="181" t="str">
        <f t="shared" si="211"/>
        <v/>
      </c>
      <c r="AN382" s="182" t="str">
        <f t="shared" si="212"/>
        <v xml:space="preserve"> </v>
      </c>
      <c r="AO382" s="183" t="str">
        <f>IFERROR(VLOOKUP(AN382,'Matriz Calificación'!$C$54:$F$78,2,FALSE),"")</f>
        <v/>
      </c>
      <c r="AP382" s="184" t="str">
        <f>IFERROR(VLOOKUP(AO382,'Matriz Calificación'!$D$54:$I$78,4,FALSE)," ")</f>
        <v xml:space="preserve"> </v>
      </c>
      <c r="AQ382" s="246"/>
      <c r="AR382" s="246"/>
      <c r="AS382" s="263"/>
      <c r="AT382" s="268"/>
      <c r="AU382" s="69"/>
      <c r="AV382" s="170"/>
      <c r="AW382" s="170"/>
      <c r="AX382" s="170"/>
      <c r="AY382" s="69"/>
      <c r="AZ382" s="170"/>
      <c r="BA382" s="172"/>
      <c r="BB382" s="172"/>
      <c r="BC382" s="256"/>
      <c r="BD382" s="248"/>
      <c r="BE382" s="172"/>
      <c r="BF382" s="248"/>
    </row>
    <row r="383" spans="2:58" s="173" customFormat="1" ht="21" customHeight="1" x14ac:dyDescent="0.25">
      <c r="B383" s="250"/>
      <c r="C383" s="253"/>
      <c r="D383" s="255"/>
      <c r="E383" s="256"/>
      <c r="F383" s="258"/>
      <c r="G383" s="255"/>
      <c r="H383" s="248"/>
      <c r="I383" s="266"/>
      <c r="J383" s="259"/>
      <c r="K383" s="185"/>
      <c r="L383" s="260"/>
      <c r="M383" s="260"/>
      <c r="N383" s="260"/>
      <c r="O383" s="261"/>
      <c r="P383" s="263"/>
      <c r="Q383" s="260"/>
      <c r="R383" s="264"/>
      <c r="S383" s="264"/>
      <c r="T383" s="264"/>
      <c r="U383" s="269"/>
      <c r="V383" s="263"/>
      <c r="W383" s="152"/>
      <c r="X383" s="168"/>
      <c r="Y383" s="168"/>
      <c r="Z383" s="168"/>
      <c r="AA383" s="169"/>
      <c r="AB383" s="178" t="str">
        <f>IF(AA383=Controles!$D$5,Controles!$E$5,IF(AA383=Controles!$D$6,Controles!$E$6,IF(AA383=Controles!$D$7,Controles!$E$7," ")))</f>
        <v xml:space="preserve"> </v>
      </c>
      <c r="AC383" s="169"/>
      <c r="AD383" s="68" t="str">
        <f>IF(AC383=Controles!$D$8,Controles!$E$8,IF(AC383=Controles!$D$9,Controles!$E$9," "))</f>
        <v xml:space="preserve"> </v>
      </c>
      <c r="AE383" s="68" t="str">
        <f t="shared" si="182"/>
        <v/>
      </c>
      <c r="AF383" s="169"/>
      <c r="AG383" s="169"/>
      <c r="AH383" s="169"/>
      <c r="AI383" s="100" t="str">
        <f>+IF(AA383=Controles!$D$5,Controles!$N$5,IF(AA383=Controles!$D$6,Controles!$N$6,IF(AA383=Controles!$D$7,Controles!$N$7," ")))</f>
        <v xml:space="preserve"> </v>
      </c>
      <c r="AJ383" s="141" t="str">
        <f>IFERROR(IF(AND(AI382=Controles!$N$5,AI383=Controles!$N$5),(AJ382-(+AJ382*AE383)),IF(AND(AI382=Controles!$N$7,AI383=Controles!$N$5),(AJ381-(+AJ381*AE383)),IF(AI383=Controles!$N$7,AJ382,""))),"")</f>
        <v/>
      </c>
      <c r="AK383" s="141" t="str">
        <f>IFERROR(IF(AND(AI382=Controles!$N$7,AI383=Controles!$N$7),(AK382-(+AK382*AE383)),IF(AND(AI382=Controles!$N$5,AI383=Controles!$N$7),(AK381-(+AK381*AE383)),IF(AI383=Controles!$N$5,AK382,""))),"")</f>
        <v/>
      </c>
      <c r="AL383" s="181" t="str">
        <f t="shared" si="210"/>
        <v/>
      </c>
      <c r="AM383" s="181" t="str">
        <f t="shared" si="211"/>
        <v/>
      </c>
      <c r="AN383" s="182" t="str">
        <f t="shared" si="212"/>
        <v xml:space="preserve"> </v>
      </c>
      <c r="AO383" s="183" t="str">
        <f>IFERROR(VLOOKUP(AN383,'Matriz Calificación'!$C$54:$F$78,2,FALSE),"")</f>
        <v/>
      </c>
      <c r="AP383" s="184" t="str">
        <f>IFERROR(VLOOKUP(AO383,'Matriz Calificación'!$D$54:$I$78,4,FALSE)," ")</f>
        <v xml:space="preserve"> </v>
      </c>
      <c r="AQ383" s="246"/>
      <c r="AR383" s="246"/>
      <c r="AS383" s="263"/>
      <c r="AT383" s="268"/>
      <c r="AU383" s="69"/>
      <c r="AV383" s="170"/>
      <c r="AW383" s="170"/>
      <c r="AX383" s="170"/>
      <c r="AY383" s="69"/>
      <c r="AZ383" s="170"/>
      <c r="BA383" s="172"/>
      <c r="BB383" s="172"/>
      <c r="BC383" s="256"/>
      <c r="BD383" s="248"/>
      <c r="BE383" s="172"/>
      <c r="BF383" s="248"/>
    </row>
    <row r="384" spans="2:58" s="173" customFormat="1" ht="21" customHeight="1" x14ac:dyDescent="0.25">
      <c r="B384" s="250"/>
      <c r="C384" s="253"/>
      <c r="D384" s="255"/>
      <c r="E384" s="256"/>
      <c r="F384" s="258"/>
      <c r="G384" s="255"/>
      <c r="H384" s="248"/>
      <c r="I384" s="266"/>
      <c r="J384" s="259"/>
      <c r="K384" s="185"/>
      <c r="L384" s="260"/>
      <c r="M384" s="260"/>
      <c r="N384" s="260"/>
      <c r="O384" s="261"/>
      <c r="P384" s="263"/>
      <c r="Q384" s="260"/>
      <c r="R384" s="264"/>
      <c r="S384" s="264"/>
      <c r="T384" s="264"/>
      <c r="U384" s="269"/>
      <c r="V384" s="263"/>
      <c r="W384" s="152"/>
      <c r="X384" s="168"/>
      <c r="Y384" s="168"/>
      <c r="Z384" s="168"/>
      <c r="AA384" s="169"/>
      <c r="AB384" s="178" t="str">
        <f>IF(AA384=Controles!$D$5,Controles!$E$5,IF(AA384=Controles!$D$6,Controles!$E$6,IF(AA384=Controles!$D$7,Controles!$E$7," ")))</f>
        <v xml:space="preserve"> </v>
      </c>
      <c r="AC384" s="169"/>
      <c r="AD384" s="68" t="str">
        <f>IF(AC384=Controles!$D$8,Controles!$E$8,IF(AC384=Controles!$D$9,Controles!$E$9," "))</f>
        <v xml:space="preserve"> </v>
      </c>
      <c r="AE384" s="68" t="str">
        <f t="shared" si="182"/>
        <v/>
      </c>
      <c r="AF384" s="169"/>
      <c r="AG384" s="169"/>
      <c r="AH384" s="169"/>
      <c r="AI384" s="100" t="str">
        <f>+IF(AA384=Controles!$D$5,Controles!$N$5,IF(AA384=Controles!$D$6,Controles!$N$6,IF(AA384=Controles!$D$7,Controles!$N$7," ")))</f>
        <v xml:space="preserve"> </v>
      </c>
      <c r="AJ384" s="141" t="str">
        <f>IFERROR(IF(AND(AI383=Controles!$N$5,AI384=Controles!$N$5),(AJ383-(+AJ383*AE384)),IF(AND(AI383=Controles!$N$7,AI384=Controles!$N$5),(AJ382-(+AJ382*AE384)),IF(AI384=Controles!$N$7,AJ383,""))),"")</f>
        <v/>
      </c>
      <c r="AK384" s="141" t="str">
        <f>IFERROR(IF(AND(AI383=Controles!$N$7,AI384=Controles!$N$7),(AK383-(+AK383*AE384)),IF(AND(AI383=Controles!$N$5,AI384=Controles!$N$7),(AK382-(+AK382*AE384)),IF(AI384=Controles!$N$5,AK383,""))),"")</f>
        <v/>
      </c>
      <c r="AL384" s="181" t="str">
        <f t="shared" si="210"/>
        <v/>
      </c>
      <c r="AM384" s="181" t="str">
        <f t="shared" si="211"/>
        <v/>
      </c>
      <c r="AN384" s="182" t="str">
        <f t="shared" si="212"/>
        <v xml:space="preserve"> </v>
      </c>
      <c r="AO384" s="183" t="str">
        <f>IFERROR(VLOOKUP(AN384,'Matriz Calificación'!$C$54:$F$78,2,FALSE),"")</f>
        <v/>
      </c>
      <c r="AP384" s="184" t="str">
        <f>IFERROR(VLOOKUP(AO384,'Matriz Calificación'!$D$54:$I$78,4,FALSE)," ")</f>
        <v xml:space="preserve"> </v>
      </c>
      <c r="AQ384" s="246"/>
      <c r="AR384" s="246"/>
      <c r="AS384" s="263"/>
      <c r="AT384" s="268"/>
      <c r="AU384" s="69"/>
      <c r="AV384" s="170"/>
      <c r="AW384" s="170"/>
      <c r="AX384" s="170"/>
      <c r="AY384" s="69"/>
      <c r="AZ384" s="170"/>
      <c r="BA384" s="172"/>
      <c r="BB384" s="172"/>
      <c r="BC384" s="256"/>
      <c r="BD384" s="248"/>
      <c r="BE384" s="172"/>
      <c r="BF384" s="248"/>
    </row>
    <row r="385" spans="2:58" s="173" customFormat="1" ht="21" customHeight="1" x14ac:dyDescent="0.25">
      <c r="B385" s="250"/>
      <c r="C385" s="253"/>
      <c r="D385" s="255"/>
      <c r="E385" s="256"/>
      <c r="F385" s="258"/>
      <c r="G385" s="255"/>
      <c r="H385" s="248"/>
      <c r="I385" s="266"/>
      <c r="J385" s="259"/>
      <c r="K385" s="185"/>
      <c r="L385" s="260"/>
      <c r="M385" s="260"/>
      <c r="N385" s="260"/>
      <c r="O385" s="261"/>
      <c r="P385" s="263"/>
      <c r="Q385" s="260"/>
      <c r="R385" s="264"/>
      <c r="S385" s="264"/>
      <c r="T385" s="264"/>
      <c r="U385" s="269"/>
      <c r="V385" s="263"/>
      <c r="W385" s="152"/>
      <c r="X385" s="168"/>
      <c r="Y385" s="168"/>
      <c r="Z385" s="168"/>
      <c r="AA385" s="169"/>
      <c r="AB385" s="178" t="str">
        <f>IF(AA385=Controles!$D$5,Controles!$E$5,IF(AA385=Controles!$D$6,Controles!$E$6,IF(AA385=Controles!$D$7,Controles!$E$7," ")))</f>
        <v xml:space="preserve"> </v>
      </c>
      <c r="AC385" s="169"/>
      <c r="AD385" s="68" t="str">
        <f>IF(AC385=Controles!$D$8,Controles!$E$8,IF(AC385=Controles!$D$9,Controles!$E$9," "))</f>
        <v xml:space="preserve"> </v>
      </c>
      <c r="AE385" s="68" t="str">
        <f t="shared" si="182"/>
        <v/>
      </c>
      <c r="AF385" s="169"/>
      <c r="AG385" s="169"/>
      <c r="AH385" s="169"/>
      <c r="AI385" s="100" t="str">
        <f>+IF(AA385=Controles!$D$5,Controles!$N$5,IF(AA385=Controles!$D$6,Controles!$N$6,IF(AA385=Controles!$D$7,Controles!$N$7," ")))</f>
        <v xml:space="preserve"> </v>
      </c>
      <c r="AJ385" s="141" t="str">
        <f>IFERROR(IF(AND(AI384=Controles!$N$5,AI385=Controles!$N$5),(AJ384-(+AJ384*AE385)),IF(AND(AI384=Controles!$N$7,AI385=Controles!$N$5),(AJ383-(+AJ383*AE385)),IF(AI385=Controles!$N$7,AJ384,""))),"")</f>
        <v/>
      </c>
      <c r="AK385" s="141" t="str">
        <f>IFERROR(IF(AND(AI384=Controles!$N$7,AI385=Controles!$N$7),(AK384-(+AK384*AE385)),IF(AND(AI384=Controles!$N$5,AI385=Controles!$N$7),(AK383-(+AK383*AE385)),IF(AI385=Controles!$N$5,AK384,""))),"")</f>
        <v/>
      </c>
      <c r="AL385" s="181" t="str">
        <f t="shared" si="210"/>
        <v/>
      </c>
      <c r="AM385" s="181" t="str">
        <f t="shared" si="211"/>
        <v/>
      </c>
      <c r="AN385" s="182" t="str">
        <f t="shared" si="212"/>
        <v xml:space="preserve"> </v>
      </c>
      <c r="AO385" s="183" t="str">
        <f>IFERROR(VLOOKUP(AN385,'Matriz Calificación'!$C$54:$F$78,2,FALSE),"")</f>
        <v/>
      </c>
      <c r="AP385" s="184" t="str">
        <f>IFERROR(VLOOKUP(AO385,'Matriz Calificación'!$D$54:$I$78,4,FALSE)," ")</f>
        <v xml:space="preserve"> </v>
      </c>
      <c r="AQ385" s="246"/>
      <c r="AR385" s="246"/>
      <c r="AS385" s="263"/>
      <c r="AT385" s="268"/>
      <c r="AU385" s="69"/>
      <c r="AV385" s="170"/>
      <c r="AW385" s="170"/>
      <c r="AX385" s="170"/>
      <c r="AY385" s="69"/>
      <c r="AZ385" s="170"/>
      <c r="BA385" s="172"/>
      <c r="BB385" s="172"/>
      <c r="BC385" s="256"/>
      <c r="BD385" s="248"/>
      <c r="BE385" s="172"/>
      <c r="BF385" s="248"/>
    </row>
    <row r="386" spans="2:58" s="173" customFormat="1" ht="21" customHeight="1" x14ac:dyDescent="0.25">
      <c r="B386" s="250"/>
      <c r="C386" s="253"/>
      <c r="D386" s="255"/>
      <c r="E386" s="256"/>
      <c r="F386" s="258"/>
      <c r="G386" s="255"/>
      <c r="H386" s="248"/>
      <c r="I386" s="266"/>
      <c r="J386" s="259"/>
      <c r="K386" s="185"/>
      <c r="L386" s="260"/>
      <c r="M386" s="260"/>
      <c r="N386" s="260"/>
      <c r="O386" s="261"/>
      <c r="P386" s="263"/>
      <c r="Q386" s="260"/>
      <c r="R386" s="264"/>
      <c r="S386" s="264"/>
      <c r="T386" s="264"/>
      <c r="U386" s="269"/>
      <c r="V386" s="263"/>
      <c r="W386" s="152"/>
      <c r="X386" s="168"/>
      <c r="Y386" s="168"/>
      <c r="Z386" s="168"/>
      <c r="AA386" s="169"/>
      <c r="AB386" s="178" t="str">
        <f>IF(AA386=Controles!$D$5,Controles!$E$5,IF(AA386=Controles!$D$6,Controles!$E$6,IF(AA386=Controles!$D$7,Controles!$E$7," ")))</f>
        <v xml:space="preserve"> </v>
      </c>
      <c r="AC386" s="169"/>
      <c r="AD386" s="68" t="str">
        <f>IF(AC386=Controles!$D$8,Controles!$E$8,IF(AC386=Controles!$D$9,Controles!$E$9," "))</f>
        <v xml:space="preserve"> </v>
      </c>
      <c r="AE386" s="68" t="str">
        <f t="shared" si="182"/>
        <v/>
      </c>
      <c r="AF386" s="169"/>
      <c r="AG386" s="169"/>
      <c r="AH386" s="169"/>
      <c r="AI386" s="100" t="str">
        <f>+IF(AA386=Controles!$D$5,Controles!$N$5,IF(AA386=Controles!$D$6,Controles!$N$6,IF(AA386=Controles!$D$7,Controles!$N$7," ")))</f>
        <v xml:space="preserve"> </v>
      </c>
      <c r="AJ386" s="141" t="str">
        <f>IFERROR(IF(AND(AI385=Controles!$N$5,AI386=Controles!$N$5),(AJ385-(+AJ385*AE386)),IF(AND(AI385=Controles!$N$7,AI386=Controles!$N$5),(AJ384-(+AJ384*AE386)),IF(AI386=Controles!$N$7,AJ385,""))),"")</f>
        <v/>
      </c>
      <c r="AK386" s="141" t="str">
        <f>IFERROR(IF(AND(AI385=Controles!$N$7,AI386=Controles!$N$7),(AK385-(+AK385*AE386)),IF(AND(AI385=Controles!$N$5,AI386=Controles!$N$7),(AK384-(+AK384*AE386)),IF(AI386=Controles!$N$5,AK385,""))),"")</f>
        <v/>
      </c>
      <c r="AL386" s="181" t="str">
        <f t="shared" si="210"/>
        <v/>
      </c>
      <c r="AM386" s="181" t="str">
        <f t="shared" si="211"/>
        <v/>
      </c>
      <c r="AN386" s="182" t="str">
        <f t="shared" si="212"/>
        <v xml:space="preserve"> </v>
      </c>
      <c r="AO386" s="183" t="str">
        <f>IFERROR(VLOOKUP(AN386,'Matriz Calificación'!$C$54:$F$78,2,FALSE),"")</f>
        <v/>
      </c>
      <c r="AP386" s="184" t="str">
        <f>IFERROR(VLOOKUP(AO386,'Matriz Calificación'!$D$54:$I$78,4,FALSE)," ")</f>
        <v xml:space="preserve"> </v>
      </c>
      <c r="AQ386" s="246"/>
      <c r="AR386" s="246"/>
      <c r="AS386" s="263"/>
      <c r="AT386" s="268"/>
      <c r="AU386" s="69"/>
      <c r="AV386" s="168"/>
      <c r="AW386" s="171"/>
      <c r="AX386" s="171"/>
      <c r="AY386" s="69"/>
      <c r="AZ386" s="170"/>
      <c r="BA386" s="172"/>
      <c r="BB386" s="172"/>
      <c r="BC386" s="256"/>
      <c r="BD386" s="248"/>
      <c r="BE386" s="172"/>
      <c r="BF386" s="248"/>
    </row>
    <row r="387" spans="2:58" s="173" customFormat="1" ht="21" customHeight="1" x14ac:dyDescent="0.25">
      <c r="B387" s="250"/>
      <c r="C387" s="253"/>
      <c r="D387" s="255"/>
      <c r="E387" s="256"/>
      <c r="F387" s="258"/>
      <c r="G387" s="255"/>
      <c r="H387" s="248"/>
      <c r="I387" s="266"/>
      <c r="J387" s="259"/>
      <c r="K387" s="185"/>
      <c r="L387" s="260"/>
      <c r="M387" s="260"/>
      <c r="N387" s="260"/>
      <c r="O387" s="261"/>
      <c r="P387" s="263"/>
      <c r="Q387" s="260"/>
      <c r="R387" s="264"/>
      <c r="S387" s="264"/>
      <c r="T387" s="264"/>
      <c r="U387" s="269"/>
      <c r="V387" s="263"/>
      <c r="W387" s="152"/>
      <c r="X387" s="168"/>
      <c r="Y387" s="168"/>
      <c r="Z387" s="168"/>
      <c r="AA387" s="169"/>
      <c r="AB387" s="178" t="str">
        <f>IF(AA387=Controles!$D$5,Controles!$E$5,IF(AA387=Controles!$D$6,Controles!$E$6,IF(AA387=Controles!$D$7,Controles!$E$7," ")))</f>
        <v xml:space="preserve"> </v>
      </c>
      <c r="AC387" s="169"/>
      <c r="AD387" s="68" t="str">
        <f>IF(AC387=Controles!$D$8,Controles!$E$8,IF(AC387=Controles!$D$9,Controles!$E$9," "))</f>
        <v xml:space="preserve"> </v>
      </c>
      <c r="AE387" s="68" t="str">
        <f t="shared" si="182"/>
        <v/>
      </c>
      <c r="AF387" s="169"/>
      <c r="AG387" s="169"/>
      <c r="AH387" s="169"/>
      <c r="AI387" s="100" t="str">
        <f>+IF(AA387=Controles!$D$5,Controles!$N$5,IF(AA387=Controles!$D$6,Controles!$N$6,IF(AA387=Controles!$D$7,Controles!$N$7," ")))</f>
        <v xml:space="preserve"> </v>
      </c>
      <c r="AJ387" s="141" t="str">
        <f>IFERROR(IF(AND(AI386=Controles!$N$5,AI387=Controles!$N$5),(AJ386-(+AJ386*AE387)),IF(AND(AI386=Controles!$N$7,AI387=Controles!$N$5),(AJ385-(+AJ385*AE387)),IF(AI387=Controles!$N$7,AJ386,""))),"")</f>
        <v/>
      </c>
      <c r="AK387" s="141" t="str">
        <f>IFERROR(IF(AND(AI386=Controles!$N$7,AI387=Controles!$N$7),(AK386-(+AK386*AE387)),IF(AND(AI386=Controles!$N$5,AI387=Controles!$N$7),(AK385-(+AK385*AE387)),IF(AI387=Controles!$N$5,AK386,""))),"")</f>
        <v/>
      </c>
      <c r="AL387" s="181" t="str">
        <f t="shared" si="210"/>
        <v/>
      </c>
      <c r="AM387" s="181" t="str">
        <f t="shared" si="211"/>
        <v/>
      </c>
      <c r="AN387" s="182" t="str">
        <f t="shared" si="212"/>
        <v xml:space="preserve"> </v>
      </c>
      <c r="AO387" s="183" t="str">
        <f>IFERROR(VLOOKUP(AN387,'Matriz Calificación'!$C$54:$F$78,2,FALSE),"")</f>
        <v/>
      </c>
      <c r="AP387" s="184" t="str">
        <f>IFERROR(VLOOKUP(AO387,'Matriz Calificación'!$D$54:$I$78,4,FALSE)," ")</f>
        <v xml:space="preserve"> </v>
      </c>
      <c r="AQ387" s="246"/>
      <c r="AR387" s="246"/>
      <c r="AS387" s="263"/>
      <c r="AT387" s="268"/>
      <c r="AU387" s="69"/>
      <c r="AV387" s="168"/>
      <c r="AW387" s="171"/>
      <c r="AX387" s="171"/>
      <c r="AY387" s="69"/>
      <c r="AZ387" s="170"/>
      <c r="BA387" s="172"/>
      <c r="BB387" s="172"/>
      <c r="BC387" s="256"/>
      <c r="BD387" s="248"/>
      <c r="BE387" s="172"/>
      <c r="BF387" s="248"/>
    </row>
    <row r="388" spans="2:58" s="173" customFormat="1" ht="21" customHeight="1" x14ac:dyDescent="0.25">
      <c r="B388" s="251"/>
      <c r="C388" s="254"/>
      <c r="D388" s="255"/>
      <c r="E388" s="256"/>
      <c r="F388" s="258"/>
      <c r="G388" s="255"/>
      <c r="H388" s="248"/>
      <c r="I388" s="267"/>
      <c r="J388" s="259"/>
      <c r="K388" s="185"/>
      <c r="L388" s="260"/>
      <c r="M388" s="260"/>
      <c r="N388" s="260"/>
      <c r="O388" s="262"/>
      <c r="P388" s="263"/>
      <c r="Q388" s="260"/>
      <c r="R388" s="264"/>
      <c r="S388" s="264"/>
      <c r="T388" s="264"/>
      <c r="U388" s="269"/>
      <c r="V388" s="263"/>
      <c r="W388" s="152"/>
      <c r="X388" s="168"/>
      <c r="Y388" s="168"/>
      <c r="Z388" s="168"/>
      <c r="AA388" s="169"/>
      <c r="AB388" s="178" t="str">
        <f>IF(AA388=Controles!$D$5,Controles!$E$5,IF(AA388=Controles!$D$6,Controles!$E$6,IF(AA388=Controles!$D$7,Controles!$E$7," ")))</f>
        <v xml:space="preserve"> </v>
      </c>
      <c r="AC388" s="169"/>
      <c r="AD388" s="68" t="str">
        <f>IF(AC388=Controles!$D$8,Controles!$E$8,IF(AC388=Controles!$D$9,Controles!$E$9," "))</f>
        <v xml:space="preserve"> </v>
      </c>
      <c r="AE388" s="68" t="str">
        <f t="shared" si="182"/>
        <v/>
      </c>
      <c r="AF388" s="169"/>
      <c r="AG388" s="169"/>
      <c r="AH388" s="169"/>
      <c r="AI388" s="100" t="str">
        <f>+IF(AA388=Controles!$D$5,Controles!$N$5,IF(AA388=Controles!$D$6,Controles!$N$6,IF(AA388=Controles!$D$7,Controles!$N$7," ")))</f>
        <v xml:space="preserve"> </v>
      </c>
      <c r="AJ388" s="141" t="str">
        <f>IFERROR(IF(AND(AI387=Controles!$N$5,AI388=Controles!$N$5),(AJ387-(+AJ387*AE388)),IF(AND(AI387=Controles!$N$7,AI388=Controles!$N$5),(AJ386-(+AJ386*AE388)),IF(AI388=Controles!$N$7,AJ387,""))),"")</f>
        <v/>
      </c>
      <c r="AK388" s="141" t="str">
        <f>IFERROR(IF(AND(AI387=Controles!$N$7,AI388=Controles!$N$7),(AK387-(+AK387*AE388)),IF(AND(AI387=Controles!$N$5,AI388=Controles!$N$7),(AK386-(+AK386*AE388)),IF(AI388=Controles!$N$5,AK387,""))),"")</f>
        <v/>
      </c>
      <c r="AL388" s="181" t="str">
        <f t="shared" si="210"/>
        <v/>
      </c>
      <c r="AM388" s="181" t="str">
        <f t="shared" si="211"/>
        <v/>
      </c>
      <c r="AN388" s="182" t="str">
        <f t="shared" si="212"/>
        <v xml:space="preserve"> </v>
      </c>
      <c r="AO388" s="183" t="str">
        <f>IFERROR(VLOOKUP(AN388,'Matriz Calificación'!$C$54:$F$78,2,FALSE),"")</f>
        <v/>
      </c>
      <c r="AP388" s="184" t="str">
        <f>IFERROR(VLOOKUP(AO388,'Matriz Calificación'!$D$54:$I$78,4,FALSE)," ")</f>
        <v xml:space="preserve"> </v>
      </c>
      <c r="AQ388" s="247"/>
      <c r="AR388" s="247"/>
      <c r="AS388" s="263"/>
      <c r="AT388" s="268"/>
      <c r="AU388" s="69"/>
      <c r="AV388" s="168"/>
      <c r="AW388" s="70"/>
      <c r="AX388" s="70"/>
      <c r="AY388" s="69"/>
      <c r="AZ388" s="170"/>
      <c r="BA388" s="172"/>
      <c r="BB388" s="172"/>
      <c r="BC388" s="256"/>
      <c r="BD388" s="248"/>
      <c r="BE388" s="172"/>
      <c r="BF388" s="248"/>
    </row>
    <row r="389" spans="2:58" s="173" customFormat="1" ht="21" customHeight="1" x14ac:dyDescent="0.25">
      <c r="B389" s="249"/>
      <c r="C389" s="252" t="str">
        <f>+IFERROR(VLOOKUP(B389,INF!$A$2:$B$90,2,FALSE)," ")</f>
        <v xml:space="preserve"> </v>
      </c>
      <c r="D389" s="255"/>
      <c r="E389" s="256"/>
      <c r="F389" s="257"/>
      <c r="G389" s="255"/>
      <c r="H389" s="248"/>
      <c r="I389" s="265"/>
      <c r="J389" s="259" t="str">
        <f t="shared" ref="J389" si="213">IF(G389&lt;&gt;"",CONCATENATE("Posibilidad de ",G389," por"," ",H389," debido a"," ",I389),"")</f>
        <v/>
      </c>
      <c r="K389" s="185"/>
      <c r="L389" s="260"/>
      <c r="M389" s="260"/>
      <c r="N389" s="260"/>
      <c r="O389" s="261"/>
      <c r="P389" s="263" t="str">
        <f>IF(O389="","",IF(O389&lt;=2,Probabilidad!$B$8,IF(O389&lt;=11.999,Probabilidad!$B$7,IF(O389&lt;=48,Probabilidad!$B$6,IF(O389&lt;=239.999,Probabilidad!$B$5,IF(O389&gt;=240,Probabilidad!$B$4,""))))))</f>
        <v/>
      </c>
      <c r="Q389" s="260"/>
      <c r="R389" s="264" t="str">
        <f>IFERROR(VLOOKUP(P389,Probabilidad!$B$4:$C$8,2,FALSE),"")</f>
        <v/>
      </c>
      <c r="S389" s="264" t="str">
        <f>IFERROR(VLOOKUP(Q389,Impacto!$B$4:$C$16,2,FALSE),"")</f>
        <v/>
      </c>
      <c r="T389" s="264" t="str">
        <f t="shared" ref="T389" si="214">IFERROR(VALUE((R389&amp;""&amp;S389))," ")</f>
        <v xml:space="preserve"> </v>
      </c>
      <c r="U389" s="269" t="str">
        <f>IFERROR(VLOOKUP(T389,'Matriz Calificación'!$C$54:$D$78,2,FALSE)," ")</f>
        <v xml:space="preserve"> </v>
      </c>
      <c r="V389" s="263" t="str">
        <f>IFERROR(VLOOKUP(T389,'Matriz Calificación'!$C$54:$F$78,3,FALSE)," ")</f>
        <v xml:space="preserve"> </v>
      </c>
      <c r="W389" s="152"/>
      <c r="X389" s="168"/>
      <c r="Y389" s="168"/>
      <c r="Z389" s="168"/>
      <c r="AA389" s="169"/>
      <c r="AB389" s="178" t="str">
        <f>IF(AA389=Controles!$D$5,Controles!$E$5,IF(AA389=Controles!$D$6,Controles!$E$6,IF(AA389=Controles!$D$7,Controles!$E$7," ")))</f>
        <v xml:space="preserve"> </v>
      </c>
      <c r="AC389" s="169"/>
      <c r="AD389" s="68" t="str">
        <f>IF(AC389=Controles!$D$8,Controles!$E$8,IF(AC389=Controles!$D$9,Controles!$E$9," "))</f>
        <v xml:space="preserve"> </v>
      </c>
      <c r="AE389" s="68" t="str">
        <f t="shared" si="182"/>
        <v/>
      </c>
      <c r="AF389" s="169"/>
      <c r="AG389" s="169"/>
      <c r="AH389" s="169"/>
      <c r="AI389" s="100" t="str">
        <f>+IF(AA389=Controles!$D$5,Controles!$N$5,IF(AA389=Controles!$D$6,Controles!$N$6,IF(AA389=Controles!$D$7,Controles!$N$7," ")))</f>
        <v xml:space="preserve"> </v>
      </c>
      <c r="AJ389" s="141" t="str">
        <f>IFERROR(IF(AI389=Controles!$N$5,(($R$389-($R$389*AE389))),IF(AI389=Controles!$N$7,$R$389,""))," ")</f>
        <v/>
      </c>
      <c r="AK389" s="141" t="str">
        <f>IFERROR(IF(AI389=Controles!$N$7,(($S$389-($S$389*AE389))),IF(AI389=Controles!$N$5,$S$389,""))," ")</f>
        <v/>
      </c>
      <c r="AL389" s="181" t="str">
        <f>IFERROR(IF(AJ389="","",IF(AJ389&lt;=20,"20",IF(AJ389&lt;=40,"40",IF(AJ389&lt;=60,"60",IF(AJ389&lt;=80,"80","100"))))),"")</f>
        <v/>
      </c>
      <c r="AM389" s="181" t="str">
        <f>IFERROR(IF(AK389="","",IF(AK389&lt;=20,"20",IF(AK389&lt;=40,"40",IF(AK389&lt;=60,"60",IF(AK389&lt;=80,"80","100"))))),"")</f>
        <v/>
      </c>
      <c r="AN389" s="182" t="str">
        <f>IFERROR(VALUE((AL389&amp;""&amp;AM389))," ")</f>
        <v xml:space="preserve"> </v>
      </c>
      <c r="AO389" s="183" t="str">
        <f>IFERROR(VLOOKUP(AN389,'Matriz Calificación'!$C$54:$F$78,2,FALSE),"")</f>
        <v/>
      </c>
      <c r="AP389" s="184" t="str">
        <f>IFERROR(VLOOKUP(AO389,'Matriz Calificación'!$D$54:$I$78,4,FALSE)," ")</f>
        <v xml:space="preserve"> </v>
      </c>
      <c r="AQ389" s="245" t="str" cm="1">
        <f t="array" ref="AQ389">INDEX(AN389:AN397,COUNT(AN389:AN397))</f>
        <v xml:space="preserve"> </v>
      </c>
      <c r="AR389" s="245" t="str">
        <f>IFERROR(VLOOKUP(AQ389,'Matriz Calificación'!$C$54:$F$78,2,FALSE),"")</f>
        <v/>
      </c>
      <c r="AS389" s="263" t="str">
        <f>IFERROR(VLOOKUP(AR389,'Matriz Calificación'!$D$54:$I$78,4,FALSE)," ")</f>
        <v xml:space="preserve"> </v>
      </c>
      <c r="AT389" s="268" t="str">
        <f>IFERROR(VLOOKUP(AR389,'Matriz Calificación'!$D$54:$I$78,5,FALSE)," ")</f>
        <v xml:space="preserve"> </v>
      </c>
      <c r="AU389" s="69"/>
      <c r="AV389" s="170"/>
      <c r="AW389" s="170"/>
      <c r="AX389" s="170"/>
      <c r="AY389" s="69"/>
      <c r="AZ389" s="170"/>
      <c r="BA389" s="172"/>
      <c r="BB389" s="172"/>
      <c r="BC389" s="256"/>
      <c r="BD389" s="248"/>
      <c r="BE389" s="172"/>
      <c r="BF389" s="248"/>
    </row>
    <row r="390" spans="2:58" s="173" customFormat="1" ht="21" customHeight="1" x14ac:dyDescent="0.25">
      <c r="B390" s="250"/>
      <c r="C390" s="253"/>
      <c r="D390" s="255"/>
      <c r="E390" s="256"/>
      <c r="F390" s="258"/>
      <c r="G390" s="255"/>
      <c r="H390" s="248"/>
      <c r="I390" s="266"/>
      <c r="J390" s="259"/>
      <c r="K390" s="185"/>
      <c r="L390" s="260"/>
      <c r="M390" s="260"/>
      <c r="N390" s="260"/>
      <c r="O390" s="261"/>
      <c r="P390" s="263"/>
      <c r="Q390" s="260"/>
      <c r="R390" s="264"/>
      <c r="S390" s="264"/>
      <c r="T390" s="264"/>
      <c r="U390" s="269"/>
      <c r="V390" s="263"/>
      <c r="W390" s="152"/>
      <c r="X390" s="168"/>
      <c r="Y390" s="168"/>
      <c r="Z390" s="168"/>
      <c r="AA390" s="169"/>
      <c r="AB390" s="178" t="str">
        <f>IF(AA390=Controles!$D$5,Controles!$E$5,IF(AA390=Controles!$D$6,Controles!$E$6,IF(AA390=Controles!$D$7,Controles!$E$7," ")))</f>
        <v xml:space="preserve"> </v>
      </c>
      <c r="AC390" s="169"/>
      <c r="AD390" s="68" t="str">
        <f>IF(AC390=Controles!$D$8,Controles!$E$8,IF(AC390=Controles!$D$9,Controles!$E$9," "))</f>
        <v xml:space="preserve"> </v>
      </c>
      <c r="AE390" s="68" t="str">
        <f t="shared" si="182"/>
        <v/>
      </c>
      <c r="AF390" s="169"/>
      <c r="AG390" s="169"/>
      <c r="AH390" s="169"/>
      <c r="AI390" s="100" t="str">
        <f>+IF(AA390=Controles!$D$5,Controles!$N$5,IF(AA390=Controles!$D$6,Controles!$N$6,IF(AA390=Controles!$D$7,Controles!$N$7," ")))</f>
        <v xml:space="preserve"> </v>
      </c>
      <c r="AJ390" s="141" t="str">
        <f>IFERROR(IF(AND(AI389=Controles!$N$5,AI390=Controles!$N$5),(AJ389-(+AJ389*AE390)),IF(AI390=Controles!$N$5,(R389-(+R389*AE390)),IF(AI390=Controles!$N$7,AJ389,""))),"")</f>
        <v/>
      </c>
      <c r="AK390" s="141" t="str">
        <f>IFERROR(IF(AND(AI389=Controles!$N$7,AI390=Controles!$N$7),(AK389-(+AK389*AE390)),IF(AI390=Controles!$N$7,($S$389-(+$S$389*AE390)),IF(AI390=Controles!$N$5,AK389,""))),"")</f>
        <v/>
      </c>
      <c r="AL390" s="181" t="str">
        <f t="shared" ref="AL390:AL397" si="215">IFERROR(IF(AJ390="","",IF(AJ390&lt;=20,"20",IF(AJ390&lt;=40,"40",IF(AJ390&lt;=60,"60",IF(AJ390&lt;=80,"80","100"))))),"")</f>
        <v/>
      </c>
      <c r="AM390" s="181" t="str">
        <f t="shared" ref="AM390:AM397" si="216">IFERROR(IF(AK390="","",IF(AK390&lt;=20,"20",IF(AK390&lt;=40,"40",IF(AK390&lt;=60,"60",IF(AK390&lt;=80,"80","100"))))),"")</f>
        <v/>
      </c>
      <c r="AN390" s="182" t="str">
        <f t="shared" ref="AN390:AN397" si="217">IFERROR(VALUE((AL390&amp;""&amp;AM390))," ")</f>
        <v xml:space="preserve"> </v>
      </c>
      <c r="AO390" s="183" t="str">
        <f>IFERROR(VLOOKUP(AN390,'Matriz Calificación'!$C$54:$F$78,2,FALSE),"")</f>
        <v/>
      </c>
      <c r="AP390" s="184" t="str">
        <f>IFERROR(VLOOKUP(AO390,'Matriz Calificación'!$D$54:$I$78,4,FALSE)," ")</f>
        <v xml:space="preserve"> </v>
      </c>
      <c r="AQ390" s="246"/>
      <c r="AR390" s="246"/>
      <c r="AS390" s="263"/>
      <c r="AT390" s="268"/>
      <c r="AU390" s="69"/>
      <c r="AV390" s="170"/>
      <c r="AW390" s="170"/>
      <c r="AX390" s="170"/>
      <c r="AY390" s="69"/>
      <c r="AZ390" s="170"/>
      <c r="BA390" s="172"/>
      <c r="BB390" s="172"/>
      <c r="BC390" s="256"/>
      <c r="BD390" s="248"/>
      <c r="BE390" s="172"/>
      <c r="BF390" s="248"/>
    </row>
    <row r="391" spans="2:58" s="173" customFormat="1" ht="21" customHeight="1" x14ac:dyDescent="0.25">
      <c r="B391" s="250"/>
      <c r="C391" s="253"/>
      <c r="D391" s="255"/>
      <c r="E391" s="256"/>
      <c r="F391" s="258"/>
      <c r="G391" s="255"/>
      <c r="H391" s="248"/>
      <c r="I391" s="266"/>
      <c r="J391" s="259"/>
      <c r="K391" s="185"/>
      <c r="L391" s="260"/>
      <c r="M391" s="260"/>
      <c r="N391" s="260"/>
      <c r="O391" s="261"/>
      <c r="P391" s="263"/>
      <c r="Q391" s="260"/>
      <c r="R391" s="264"/>
      <c r="S391" s="264"/>
      <c r="T391" s="264"/>
      <c r="U391" s="269"/>
      <c r="V391" s="263"/>
      <c r="W391" s="152"/>
      <c r="X391" s="168"/>
      <c r="Y391" s="168"/>
      <c r="Z391" s="168"/>
      <c r="AA391" s="169"/>
      <c r="AB391" s="178" t="str">
        <f>IF(AA391=Controles!$D$5,Controles!$E$5,IF(AA391=Controles!$D$6,Controles!$E$6,IF(AA391=Controles!$D$7,Controles!$E$7," ")))</f>
        <v xml:space="preserve"> </v>
      </c>
      <c r="AC391" s="169"/>
      <c r="AD391" s="68" t="str">
        <f>IF(AC391=Controles!$D$8,Controles!$E$8,IF(AC391=Controles!$D$9,Controles!$E$9," "))</f>
        <v xml:space="preserve"> </v>
      </c>
      <c r="AE391" s="68" t="str">
        <f t="shared" si="182"/>
        <v/>
      </c>
      <c r="AF391" s="169"/>
      <c r="AG391" s="169"/>
      <c r="AH391" s="169"/>
      <c r="AI391" s="100" t="str">
        <f>+IF(AA391=Controles!$D$5,Controles!$N$5,IF(AA391=Controles!$D$6,Controles!$N$6,IF(AA391=Controles!$D$7,Controles!$N$7," ")))</f>
        <v xml:space="preserve"> </v>
      </c>
      <c r="AJ391" s="141" t="str">
        <f>IFERROR(IF(AND(AI390=Controles!$N$5,AI391=Controles!$N$5),(AJ390-(+AJ390*AE391)),IF(AND(AI390=Controles!$N$7,AI391=Controles!$N$5),(AJ389-(+AJ389*AE391)),IF(AI391=Controles!$N$7,AJ390,""))),"")</f>
        <v/>
      </c>
      <c r="AK391" s="141" t="str">
        <f>IFERROR(IF(AND(AI390=Controles!$N$7,AI391=Controles!$N$7),(AK390-(+AK390*AE391)),IF(AND(AI390=Controles!$N$5,AI391=Controles!$N$7),(AK389-(+AK389*AE391)),IF(AI391=Controles!$N$5,AK390,""))),"")</f>
        <v/>
      </c>
      <c r="AL391" s="181" t="str">
        <f t="shared" si="215"/>
        <v/>
      </c>
      <c r="AM391" s="181" t="str">
        <f t="shared" si="216"/>
        <v/>
      </c>
      <c r="AN391" s="182" t="str">
        <f t="shared" si="217"/>
        <v xml:space="preserve"> </v>
      </c>
      <c r="AO391" s="183" t="str">
        <f>IFERROR(VLOOKUP(AN391,'Matriz Calificación'!$C$54:$F$78,2,FALSE),"")</f>
        <v/>
      </c>
      <c r="AP391" s="184" t="str">
        <f>IFERROR(VLOOKUP(AO391,'Matriz Calificación'!$D$54:$I$78,4,FALSE)," ")</f>
        <v xml:space="preserve"> </v>
      </c>
      <c r="AQ391" s="246"/>
      <c r="AR391" s="246"/>
      <c r="AS391" s="263"/>
      <c r="AT391" s="268"/>
      <c r="AU391" s="69"/>
      <c r="AV391" s="170"/>
      <c r="AW391" s="170"/>
      <c r="AX391" s="170"/>
      <c r="AY391" s="69"/>
      <c r="AZ391" s="170"/>
      <c r="BA391" s="172"/>
      <c r="BB391" s="172"/>
      <c r="BC391" s="256"/>
      <c r="BD391" s="248"/>
      <c r="BE391" s="172"/>
      <c r="BF391" s="248"/>
    </row>
    <row r="392" spans="2:58" s="173" customFormat="1" ht="21" customHeight="1" x14ac:dyDescent="0.25">
      <c r="B392" s="250"/>
      <c r="C392" s="253"/>
      <c r="D392" s="255"/>
      <c r="E392" s="256"/>
      <c r="F392" s="258"/>
      <c r="G392" s="255"/>
      <c r="H392" s="248"/>
      <c r="I392" s="266"/>
      <c r="J392" s="259"/>
      <c r="K392" s="185"/>
      <c r="L392" s="260"/>
      <c r="M392" s="260"/>
      <c r="N392" s="260"/>
      <c r="O392" s="261"/>
      <c r="P392" s="263"/>
      <c r="Q392" s="260"/>
      <c r="R392" s="264"/>
      <c r="S392" s="264"/>
      <c r="T392" s="264"/>
      <c r="U392" s="269"/>
      <c r="V392" s="263"/>
      <c r="W392" s="152"/>
      <c r="X392" s="168"/>
      <c r="Y392" s="168"/>
      <c r="Z392" s="168"/>
      <c r="AA392" s="169"/>
      <c r="AB392" s="178" t="str">
        <f>IF(AA392=Controles!$D$5,Controles!$E$5,IF(AA392=Controles!$D$6,Controles!$E$6,IF(AA392=Controles!$D$7,Controles!$E$7," ")))</f>
        <v xml:space="preserve"> </v>
      </c>
      <c r="AC392" s="169"/>
      <c r="AD392" s="68" t="str">
        <f>IF(AC392=Controles!$D$8,Controles!$E$8,IF(AC392=Controles!$D$9,Controles!$E$9," "))</f>
        <v xml:space="preserve"> </v>
      </c>
      <c r="AE392" s="68" t="str">
        <f t="shared" si="182"/>
        <v/>
      </c>
      <c r="AF392" s="169"/>
      <c r="AG392" s="169"/>
      <c r="AH392" s="169"/>
      <c r="AI392" s="100" t="str">
        <f>+IF(AA392=Controles!$D$5,Controles!$N$5,IF(AA392=Controles!$D$6,Controles!$N$6,IF(AA392=Controles!$D$7,Controles!$N$7," ")))</f>
        <v xml:space="preserve"> </v>
      </c>
      <c r="AJ392" s="141" t="str">
        <f>IFERROR(IF(AND(AI391=Controles!$N$5,AI392=Controles!$N$5),(AJ391-(+AJ391*AE392)),IF(AND(AI391=Controles!$N$7,AI392=Controles!$N$5),(AJ390-(+AJ390*AE392)),IF(AI392=Controles!$N$7,AJ391,""))),"")</f>
        <v/>
      </c>
      <c r="AK392" s="141" t="str">
        <f>IFERROR(IF(AND(AI391=Controles!$N$7,AI392=Controles!$N$7),(AK391-(+AK391*AE392)),IF(AND(AI391=Controles!$N$5,AI392=Controles!$N$7),(AK390-(+AK390*AE392)),IF(AI392=Controles!$N$5,AK391,""))),"")</f>
        <v/>
      </c>
      <c r="AL392" s="181" t="str">
        <f t="shared" si="215"/>
        <v/>
      </c>
      <c r="AM392" s="181" t="str">
        <f t="shared" si="216"/>
        <v/>
      </c>
      <c r="AN392" s="182" t="str">
        <f t="shared" si="217"/>
        <v xml:space="preserve"> </v>
      </c>
      <c r="AO392" s="183" t="str">
        <f>IFERROR(VLOOKUP(AN392,'Matriz Calificación'!$C$54:$F$78,2,FALSE),"")</f>
        <v/>
      </c>
      <c r="AP392" s="184" t="str">
        <f>IFERROR(VLOOKUP(AO392,'Matriz Calificación'!$D$54:$I$78,4,FALSE)," ")</f>
        <v xml:space="preserve"> </v>
      </c>
      <c r="AQ392" s="246"/>
      <c r="AR392" s="246"/>
      <c r="AS392" s="263"/>
      <c r="AT392" s="268"/>
      <c r="AU392" s="69"/>
      <c r="AV392" s="170"/>
      <c r="AW392" s="170"/>
      <c r="AX392" s="170"/>
      <c r="AY392" s="69"/>
      <c r="AZ392" s="170"/>
      <c r="BA392" s="172"/>
      <c r="BB392" s="172"/>
      <c r="BC392" s="256"/>
      <c r="BD392" s="248"/>
      <c r="BE392" s="172"/>
      <c r="BF392" s="248"/>
    </row>
    <row r="393" spans="2:58" s="173" customFormat="1" ht="21" customHeight="1" x14ac:dyDescent="0.25">
      <c r="B393" s="250"/>
      <c r="C393" s="253"/>
      <c r="D393" s="255"/>
      <c r="E393" s="256"/>
      <c r="F393" s="258"/>
      <c r="G393" s="255"/>
      <c r="H393" s="248"/>
      <c r="I393" s="266"/>
      <c r="J393" s="259"/>
      <c r="K393" s="185"/>
      <c r="L393" s="260"/>
      <c r="M393" s="260"/>
      <c r="N393" s="260"/>
      <c r="O393" s="261"/>
      <c r="P393" s="263"/>
      <c r="Q393" s="260"/>
      <c r="R393" s="264"/>
      <c r="S393" s="264"/>
      <c r="T393" s="264"/>
      <c r="U393" s="269"/>
      <c r="V393" s="263"/>
      <c r="W393" s="152"/>
      <c r="X393" s="168"/>
      <c r="Y393" s="168"/>
      <c r="Z393" s="168"/>
      <c r="AA393" s="169"/>
      <c r="AB393" s="178" t="str">
        <f>IF(AA393=Controles!$D$5,Controles!$E$5,IF(AA393=Controles!$D$6,Controles!$E$6,IF(AA393=Controles!$D$7,Controles!$E$7," ")))</f>
        <v xml:space="preserve"> </v>
      </c>
      <c r="AC393" s="169"/>
      <c r="AD393" s="68" t="str">
        <f>IF(AC393=Controles!$D$8,Controles!$E$8,IF(AC393=Controles!$D$9,Controles!$E$9," "))</f>
        <v xml:space="preserve"> </v>
      </c>
      <c r="AE393" s="68" t="str">
        <f t="shared" si="182"/>
        <v/>
      </c>
      <c r="AF393" s="169"/>
      <c r="AG393" s="169"/>
      <c r="AH393" s="169"/>
      <c r="AI393" s="100" t="str">
        <f>+IF(AA393=Controles!$D$5,Controles!$N$5,IF(AA393=Controles!$D$6,Controles!$N$6,IF(AA393=Controles!$D$7,Controles!$N$7," ")))</f>
        <v xml:space="preserve"> </v>
      </c>
      <c r="AJ393" s="141" t="str">
        <f>IFERROR(IF(AND(AI392=Controles!$N$5,AI393=Controles!$N$5),(AJ392-(+AJ392*AE393)),IF(AND(AI392=Controles!$N$7,AI393=Controles!$N$5),(AJ391-(+AJ391*AE393)),IF(AI393=Controles!$N$7,AJ392,""))),"")</f>
        <v/>
      </c>
      <c r="AK393" s="141" t="str">
        <f>IFERROR(IF(AND(AI392=Controles!$N$7,AI393=Controles!$N$7),(AK392-(+AK392*AE393)),IF(AND(AI392=Controles!$N$5,AI393=Controles!$N$7),(AK391-(+AK391*AE393)),IF(AI393=Controles!$N$5,AK392,""))),"")</f>
        <v/>
      </c>
      <c r="AL393" s="181" t="str">
        <f t="shared" si="215"/>
        <v/>
      </c>
      <c r="AM393" s="181" t="str">
        <f t="shared" si="216"/>
        <v/>
      </c>
      <c r="AN393" s="182" t="str">
        <f t="shared" si="217"/>
        <v xml:space="preserve"> </v>
      </c>
      <c r="AO393" s="183" t="str">
        <f>IFERROR(VLOOKUP(AN393,'Matriz Calificación'!$C$54:$F$78,2,FALSE),"")</f>
        <v/>
      </c>
      <c r="AP393" s="184" t="str">
        <f>IFERROR(VLOOKUP(AO393,'Matriz Calificación'!$D$54:$I$78,4,FALSE)," ")</f>
        <v xml:space="preserve"> </v>
      </c>
      <c r="AQ393" s="246"/>
      <c r="AR393" s="246"/>
      <c r="AS393" s="263"/>
      <c r="AT393" s="268"/>
      <c r="AU393" s="69"/>
      <c r="AV393" s="170"/>
      <c r="AW393" s="170"/>
      <c r="AX393" s="170"/>
      <c r="AY393" s="69"/>
      <c r="AZ393" s="170"/>
      <c r="BA393" s="172"/>
      <c r="BB393" s="172"/>
      <c r="BC393" s="256"/>
      <c r="BD393" s="248"/>
      <c r="BE393" s="172"/>
      <c r="BF393" s="248"/>
    </row>
    <row r="394" spans="2:58" s="173" customFormat="1" ht="21" customHeight="1" x14ac:dyDescent="0.25">
      <c r="B394" s="250"/>
      <c r="C394" s="253"/>
      <c r="D394" s="255"/>
      <c r="E394" s="256"/>
      <c r="F394" s="258"/>
      <c r="G394" s="255"/>
      <c r="H394" s="248"/>
      <c r="I394" s="266"/>
      <c r="J394" s="259"/>
      <c r="K394" s="185"/>
      <c r="L394" s="260"/>
      <c r="M394" s="260"/>
      <c r="N394" s="260"/>
      <c r="O394" s="261"/>
      <c r="P394" s="263"/>
      <c r="Q394" s="260"/>
      <c r="R394" s="264"/>
      <c r="S394" s="264"/>
      <c r="T394" s="264"/>
      <c r="U394" s="269"/>
      <c r="V394" s="263"/>
      <c r="W394" s="152"/>
      <c r="X394" s="168"/>
      <c r="Y394" s="168"/>
      <c r="Z394" s="168"/>
      <c r="AA394" s="169"/>
      <c r="AB394" s="178" t="str">
        <f>IF(AA394=Controles!$D$5,Controles!$E$5,IF(AA394=Controles!$D$6,Controles!$E$6,IF(AA394=Controles!$D$7,Controles!$E$7," ")))</f>
        <v xml:space="preserve"> </v>
      </c>
      <c r="AC394" s="169"/>
      <c r="AD394" s="68" t="str">
        <f>IF(AC394=Controles!$D$8,Controles!$E$8,IF(AC394=Controles!$D$9,Controles!$E$9," "))</f>
        <v xml:space="preserve"> </v>
      </c>
      <c r="AE394" s="68" t="str">
        <f t="shared" si="182"/>
        <v/>
      </c>
      <c r="AF394" s="169"/>
      <c r="AG394" s="169"/>
      <c r="AH394" s="169"/>
      <c r="AI394" s="100" t="str">
        <f>+IF(AA394=Controles!$D$5,Controles!$N$5,IF(AA394=Controles!$D$6,Controles!$N$6,IF(AA394=Controles!$D$7,Controles!$N$7," ")))</f>
        <v xml:space="preserve"> </v>
      </c>
      <c r="AJ394" s="141" t="str">
        <f>IFERROR(IF(AND(AI393=Controles!$N$5,AI394=Controles!$N$5),(AJ393-(+AJ393*AE394)),IF(AND(AI393=Controles!$N$7,AI394=Controles!$N$5),(AJ392-(+AJ392*AE394)),IF(AI394=Controles!$N$7,AJ393,""))),"")</f>
        <v/>
      </c>
      <c r="AK394" s="141" t="str">
        <f>IFERROR(IF(AND(AI393=Controles!$N$7,AI394=Controles!$N$7),(AK393-(+AK393*AE394)),IF(AND(AI393=Controles!$N$5,AI394=Controles!$N$7),(AK392-(+AK392*AE394)),IF(AI394=Controles!$N$5,AK393,""))),"")</f>
        <v/>
      </c>
      <c r="AL394" s="181" t="str">
        <f t="shared" si="215"/>
        <v/>
      </c>
      <c r="AM394" s="181" t="str">
        <f t="shared" si="216"/>
        <v/>
      </c>
      <c r="AN394" s="182" t="str">
        <f t="shared" si="217"/>
        <v xml:space="preserve"> </v>
      </c>
      <c r="AO394" s="183" t="str">
        <f>IFERROR(VLOOKUP(AN394,'Matriz Calificación'!$C$54:$F$78,2,FALSE),"")</f>
        <v/>
      </c>
      <c r="AP394" s="184" t="str">
        <f>IFERROR(VLOOKUP(AO394,'Matriz Calificación'!$D$54:$I$78,4,FALSE)," ")</f>
        <v xml:space="preserve"> </v>
      </c>
      <c r="AQ394" s="246"/>
      <c r="AR394" s="246"/>
      <c r="AS394" s="263"/>
      <c r="AT394" s="268"/>
      <c r="AU394" s="69"/>
      <c r="AV394" s="170"/>
      <c r="AW394" s="170"/>
      <c r="AX394" s="170"/>
      <c r="AY394" s="69"/>
      <c r="AZ394" s="170"/>
      <c r="BA394" s="172"/>
      <c r="BB394" s="172"/>
      <c r="BC394" s="256"/>
      <c r="BD394" s="248"/>
      <c r="BE394" s="172"/>
      <c r="BF394" s="248"/>
    </row>
    <row r="395" spans="2:58" s="173" customFormat="1" ht="21" customHeight="1" x14ac:dyDescent="0.25">
      <c r="B395" s="250"/>
      <c r="C395" s="253"/>
      <c r="D395" s="255"/>
      <c r="E395" s="256"/>
      <c r="F395" s="258"/>
      <c r="G395" s="255"/>
      <c r="H395" s="248"/>
      <c r="I395" s="266"/>
      <c r="J395" s="259"/>
      <c r="K395" s="185"/>
      <c r="L395" s="260"/>
      <c r="M395" s="260"/>
      <c r="N395" s="260"/>
      <c r="O395" s="261"/>
      <c r="P395" s="263"/>
      <c r="Q395" s="260"/>
      <c r="R395" s="264"/>
      <c r="S395" s="264"/>
      <c r="T395" s="264"/>
      <c r="U395" s="269"/>
      <c r="V395" s="263"/>
      <c r="W395" s="152"/>
      <c r="X395" s="168"/>
      <c r="Y395" s="168"/>
      <c r="Z395" s="168"/>
      <c r="AA395" s="169"/>
      <c r="AB395" s="178" t="str">
        <f>IF(AA395=Controles!$D$5,Controles!$E$5,IF(AA395=Controles!$D$6,Controles!$E$6,IF(AA395=Controles!$D$7,Controles!$E$7," ")))</f>
        <v xml:space="preserve"> </v>
      </c>
      <c r="AC395" s="169"/>
      <c r="AD395" s="68" t="str">
        <f>IF(AC395=Controles!$D$8,Controles!$E$8,IF(AC395=Controles!$D$9,Controles!$E$9," "))</f>
        <v xml:space="preserve"> </v>
      </c>
      <c r="AE395" s="68" t="str">
        <f t="shared" si="182"/>
        <v/>
      </c>
      <c r="AF395" s="169"/>
      <c r="AG395" s="169"/>
      <c r="AH395" s="169"/>
      <c r="AI395" s="100" t="str">
        <f>+IF(AA395=Controles!$D$5,Controles!$N$5,IF(AA395=Controles!$D$6,Controles!$N$6,IF(AA395=Controles!$D$7,Controles!$N$7," ")))</f>
        <v xml:space="preserve"> </v>
      </c>
      <c r="AJ395" s="141" t="str">
        <f>IFERROR(IF(AND(AI394=Controles!$N$5,AI395=Controles!$N$5),(AJ394-(+AJ394*AE395)),IF(AND(AI394=Controles!$N$7,AI395=Controles!$N$5),(AJ393-(+AJ393*AE395)),IF(AI395=Controles!$N$7,AJ394,""))),"")</f>
        <v/>
      </c>
      <c r="AK395" s="141" t="str">
        <f>IFERROR(IF(AND(AI394=Controles!$N$7,AI395=Controles!$N$7),(AK394-(+AK394*AE395)),IF(AND(AI394=Controles!$N$5,AI395=Controles!$N$7),(AK393-(+AK393*AE395)),IF(AI395=Controles!$N$5,AK394,""))),"")</f>
        <v/>
      </c>
      <c r="AL395" s="181" t="str">
        <f t="shared" si="215"/>
        <v/>
      </c>
      <c r="AM395" s="181" t="str">
        <f t="shared" si="216"/>
        <v/>
      </c>
      <c r="AN395" s="182" t="str">
        <f t="shared" si="217"/>
        <v xml:space="preserve"> </v>
      </c>
      <c r="AO395" s="183" t="str">
        <f>IFERROR(VLOOKUP(AN395,'Matriz Calificación'!$C$54:$F$78,2,FALSE),"")</f>
        <v/>
      </c>
      <c r="AP395" s="184" t="str">
        <f>IFERROR(VLOOKUP(AO395,'Matriz Calificación'!$D$54:$I$78,4,FALSE)," ")</f>
        <v xml:space="preserve"> </v>
      </c>
      <c r="AQ395" s="246"/>
      <c r="AR395" s="246"/>
      <c r="AS395" s="263"/>
      <c r="AT395" s="268"/>
      <c r="AU395" s="69"/>
      <c r="AV395" s="168"/>
      <c r="AW395" s="171"/>
      <c r="AX395" s="171"/>
      <c r="AY395" s="69"/>
      <c r="AZ395" s="170"/>
      <c r="BA395" s="172"/>
      <c r="BB395" s="172"/>
      <c r="BC395" s="256"/>
      <c r="BD395" s="248"/>
      <c r="BE395" s="172"/>
      <c r="BF395" s="248"/>
    </row>
    <row r="396" spans="2:58" s="173" customFormat="1" ht="21" customHeight="1" x14ac:dyDescent="0.25">
      <c r="B396" s="250"/>
      <c r="C396" s="253"/>
      <c r="D396" s="255"/>
      <c r="E396" s="256"/>
      <c r="F396" s="258"/>
      <c r="G396" s="255"/>
      <c r="H396" s="248"/>
      <c r="I396" s="266"/>
      <c r="J396" s="259"/>
      <c r="K396" s="185"/>
      <c r="L396" s="260"/>
      <c r="M396" s="260"/>
      <c r="N396" s="260"/>
      <c r="O396" s="261"/>
      <c r="P396" s="263"/>
      <c r="Q396" s="260"/>
      <c r="R396" s="264"/>
      <c r="S396" s="264"/>
      <c r="T396" s="264"/>
      <c r="U396" s="269"/>
      <c r="V396" s="263"/>
      <c r="W396" s="152"/>
      <c r="X396" s="168"/>
      <c r="Y396" s="168"/>
      <c r="Z396" s="168"/>
      <c r="AA396" s="169"/>
      <c r="AB396" s="178" t="str">
        <f>IF(AA396=Controles!$D$5,Controles!$E$5,IF(AA396=Controles!$D$6,Controles!$E$6,IF(AA396=Controles!$D$7,Controles!$E$7," ")))</f>
        <v xml:space="preserve"> </v>
      </c>
      <c r="AC396" s="169"/>
      <c r="AD396" s="68" t="str">
        <f>IF(AC396=Controles!$D$8,Controles!$E$8,IF(AC396=Controles!$D$9,Controles!$E$9," "))</f>
        <v xml:space="preserve"> </v>
      </c>
      <c r="AE396" s="68" t="str">
        <f t="shared" ref="AE396:AE459" si="218">+IFERROR(AB396+AD396,"")</f>
        <v/>
      </c>
      <c r="AF396" s="169"/>
      <c r="AG396" s="169"/>
      <c r="AH396" s="169"/>
      <c r="AI396" s="100" t="str">
        <f>+IF(AA396=Controles!$D$5,Controles!$N$5,IF(AA396=Controles!$D$6,Controles!$N$6,IF(AA396=Controles!$D$7,Controles!$N$7," ")))</f>
        <v xml:space="preserve"> </v>
      </c>
      <c r="AJ396" s="141" t="str">
        <f>IFERROR(IF(AND(AI395=Controles!$N$5,AI396=Controles!$N$5),(AJ395-(+AJ395*AE396)),IF(AND(AI395=Controles!$N$7,AI396=Controles!$N$5),(AJ394-(+AJ394*AE396)),IF(AI396=Controles!$N$7,AJ395,""))),"")</f>
        <v/>
      </c>
      <c r="AK396" s="141" t="str">
        <f>IFERROR(IF(AND(AI395=Controles!$N$7,AI396=Controles!$N$7),(AK395-(+AK395*AE396)),IF(AND(AI395=Controles!$N$5,AI396=Controles!$N$7),(AK394-(+AK394*AE396)),IF(AI396=Controles!$N$5,AK395,""))),"")</f>
        <v/>
      </c>
      <c r="AL396" s="181" t="str">
        <f t="shared" si="215"/>
        <v/>
      </c>
      <c r="AM396" s="181" t="str">
        <f t="shared" si="216"/>
        <v/>
      </c>
      <c r="AN396" s="182" t="str">
        <f t="shared" si="217"/>
        <v xml:space="preserve"> </v>
      </c>
      <c r="AO396" s="183" t="str">
        <f>IFERROR(VLOOKUP(AN396,'Matriz Calificación'!$C$54:$F$78,2,FALSE),"")</f>
        <v/>
      </c>
      <c r="AP396" s="184" t="str">
        <f>IFERROR(VLOOKUP(AO396,'Matriz Calificación'!$D$54:$I$78,4,FALSE)," ")</f>
        <v xml:space="preserve"> </v>
      </c>
      <c r="AQ396" s="246"/>
      <c r="AR396" s="246"/>
      <c r="AS396" s="263"/>
      <c r="AT396" s="268"/>
      <c r="AU396" s="69"/>
      <c r="AV396" s="168"/>
      <c r="AW396" s="171"/>
      <c r="AX396" s="171"/>
      <c r="AY396" s="69"/>
      <c r="AZ396" s="170"/>
      <c r="BA396" s="172"/>
      <c r="BB396" s="172"/>
      <c r="BC396" s="256"/>
      <c r="BD396" s="248"/>
      <c r="BE396" s="172"/>
      <c r="BF396" s="248"/>
    </row>
    <row r="397" spans="2:58" s="173" customFormat="1" ht="21" customHeight="1" x14ac:dyDescent="0.25">
      <c r="B397" s="251"/>
      <c r="C397" s="254"/>
      <c r="D397" s="255"/>
      <c r="E397" s="256"/>
      <c r="F397" s="258"/>
      <c r="G397" s="255"/>
      <c r="H397" s="248"/>
      <c r="I397" s="267"/>
      <c r="J397" s="259"/>
      <c r="K397" s="185"/>
      <c r="L397" s="260"/>
      <c r="M397" s="260"/>
      <c r="N397" s="260"/>
      <c r="O397" s="262"/>
      <c r="P397" s="263"/>
      <c r="Q397" s="260"/>
      <c r="R397" s="264"/>
      <c r="S397" s="264"/>
      <c r="T397" s="264"/>
      <c r="U397" s="269"/>
      <c r="V397" s="263"/>
      <c r="W397" s="152"/>
      <c r="X397" s="168"/>
      <c r="Y397" s="168"/>
      <c r="Z397" s="168"/>
      <c r="AA397" s="169"/>
      <c r="AB397" s="178" t="str">
        <f>IF(AA397=Controles!$D$5,Controles!$E$5,IF(AA397=Controles!$D$6,Controles!$E$6,IF(AA397=Controles!$D$7,Controles!$E$7," ")))</f>
        <v xml:space="preserve"> </v>
      </c>
      <c r="AC397" s="169"/>
      <c r="AD397" s="68" t="str">
        <f>IF(AC397=Controles!$D$8,Controles!$E$8,IF(AC397=Controles!$D$9,Controles!$E$9," "))</f>
        <v xml:space="preserve"> </v>
      </c>
      <c r="AE397" s="68" t="str">
        <f t="shared" si="218"/>
        <v/>
      </c>
      <c r="AF397" s="169"/>
      <c r="AG397" s="169"/>
      <c r="AH397" s="169"/>
      <c r="AI397" s="100" t="str">
        <f>+IF(AA397=Controles!$D$5,Controles!$N$5,IF(AA397=Controles!$D$6,Controles!$N$6,IF(AA397=Controles!$D$7,Controles!$N$7," ")))</f>
        <v xml:space="preserve"> </v>
      </c>
      <c r="AJ397" s="141" t="str">
        <f>IFERROR(IF(AND(AI396=Controles!$N$5,AI397=Controles!$N$5),(AJ396-(+AJ396*AE397)),IF(AND(AI396=Controles!$N$7,AI397=Controles!$N$5),(AJ395-(+AJ395*AE397)),IF(AI397=Controles!$N$7,AJ396,""))),"")</f>
        <v/>
      </c>
      <c r="AK397" s="141" t="str">
        <f>IFERROR(IF(AND(AI396=Controles!$N$7,AI397=Controles!$N$7),(AK396-(+AK396*AE397)),IF(AND(AI396=Controles!$N$5,AI397=Controles!$N$7),(AK395-(+AK395*AE397)),IF(AI397=Controles!$N$5,AK396,""))),"")</f>
        <v/>
      </c>
      <c r="AL397" s="181" t="str">
        <f t="shared" si="215"/>
        <v/>
      </c>
      <c r="AM397" s="181" t="str">
        <f t="shared" si="216"/>
        <v/>
      </c>
      <c r="AN397" s="182" t="str">
        <f t="shared" si="217"/>
        <v xml:space="preserve"> </v>
      </c>
      <c r="AO397" s="183" t="str">
        <f>IFERROR(VLOOKUP(AN397,'Matriz Calificación'!$C$54:$F$78,2,FALSE),"")</f>
        <v/>
      </c>
      <c r="AP397" s="184" t="str">
        <f>IFERROR(VLOOKUP(AO397,'Matriz Calificación'!$D$54:$I$78,4,FALSE)," ")</f>
        <v xml:space="preserve"> </v>
      </c>
      <c r="AQ397" s="247"/>
      <c r="AR397" s="247"/>
      <c r="AS397" s="263"/>
      <c r="AT397" s="268"/>
      <c r="AU397" s="69"/>
      <c r="AV397" s="168"/>
      <c r="AW397" s="70"/>
      <c r="AX397" s="70"/>
      <c r="AY397" s="69"/>
      <c r="AZ397" s="170"/>
      <c r="BA397" s="172"/>
      <c r="BB397" s="172"/>
      <c r="BC397" s="256"/>
      <c r="BD397" s="248"/>
      <c r="BE397" s="172"/>
      <c r="BF397" s="248"/>
    </row>
    <row r="398" spans="2:58" s="173" customFormat="1" ht="21" customHeight="1" x14ac:dyDescent="0.25">
      <c r="B398" s="249"/>
      <c r="C398" s="252" t="str">
        <f>+IFERROR(VLOOKUP(B398,INF!$A$2:$B$90,2,FALSE)," ")</f>
        <v xml:space="preserve"> </v>
      </c>
      <c r="D398" s="255"/>
      <c r="E398" s="256"/>
      <c r="F398" s="257"/>
      <c r="G398" s="255"/>
      <c r="H398" s="248"/>
      <c r="I398" s="265"/>
      <c r="J398" s="259" t="str">
        <f t="shared" ref="J398" si="219">IF(G398&lt;&gt;"",CONCATENATE("Posibilidad de ",G398," por"," ",H398," debido a"," ",I398),"")</f>
        <v/>
      </c>
      <c r="K398" s="185"/>
      <c r="L398" s="260"/>
      <c r="M398" s="260"/>
      <c r="N398" s="260"/>
      <c r="O398" s="261"/>
      <c r="P398" s="263" t="str">
        <f>IF(O398="","",IF(O398&lt;=2,Probabilidad!$B$8,IF(O398&lt;=11.999,Probabilidad!$B$7,IF(O398&lt;=48,Probabilidad!$B$6,IF(O398&lt;=239.999,Probabilidad!$B$5,IF(O398&gt;=240,Probabilidad!$B$4,""))))))</f>
        <v/>
      </c>
      <c r="Q398" s="260"/>
      <c r="R398" s="264" t="str">
        <f>IFERROR(VLOOKUP(P398,Probabilidad!$B$4:$C$8,2,FALSE),"")</f>
        <v/>
      </c>
      <c r="S398" s="264" t="str">
        <f>IFERROR(VLOOKUP(Q398,Impacto!$B$4:$C$16,2,FALSE),"")</f>
        <v/>
      </c>
      <c r="T398" s="264" t="str">
        <f t="shared" ref="T398" si="220">IFERROR(VALUE((R398&amp;""&amp;S398))," ")</f>
        <v xml:space="preserve"> </v>
      </c>
      <c r="U398" s="269" t="str">
        <f>IFERROR(VLOOKUP(T398,'Matriz Calificación'!$C$54:$D$78,2,FALSE)," ")</f>
        <v xml:space="preserve"> </v>
      </c>
      <c r="V398" s="263" t="str">
        <f>IFERROR(VLOOKUP(T398,'Matriz Calificación'!$C$54:$F$78,3,FALSE)," ")</f>
        <v xml:space="preserve"> </v>
      </c>
      <c r="W398" s="152"/>
      <c r="X398" s="168"/>
      <c r="Y398" s="168"/>
      <c r="Z398" s="168"/>
      <c r="AA398" s="169"/>
      <c r="AB398" s="178" t="str">
        <f>IF(AA398=Controles!$D$5,Controles!$E$5,IF(AA398=Controles!$D$6,Controles!$E$6,IF(AA398=Controles!$D$7,Controles!$E$7," ")))</f>
        <v xml:space="preserve"> </v>
      </c>
      <c r="AC398" s="169"/>
      <c r="AD398" s="68" t="str">
        <f>IF(AC398=Controles!$D$8,Controles!$E$8,IF(AC398=Controles!$D$9,Controles!$E$9," "))</f>
        <v xml:space="preserve"> </v>
      </c>
      <c r="AE398" s="68" t="str">
        <f t="shared" si="218"/>
        <v/>
      </c>
      <c r="AF398" s="169"/>
      <c r="AG398" s="169"/>
      <c r="AH398" s="169"/>
      <c r="AI398" s="100" t="str">
        <f>+IF(AA398=Controles!$D$5,Controles!$N$5,IF(AA398=Controles!$D$6,Controles!$N$6,IF(AA398=Controles!$D$7,Controles!$N$7," ")))</f>
        <v xml:space="preserve"> </v>
      </c>
      <c r="AJ398" s="141" t="str">
        <f>IFERROR(IF(AI398=Controles!$N$5,(($R$398-($R$398*AE398))),IF(AI398=Controles!$N$7,$R$398,""))," ")</f>
        <v/>
      </c>
      <c r="AK398" s="141" t="str">
        <f>IFERROR(IF(AI398=Controles!$N$7,(($S$398-($S$398*AE398))),IF(AI398=Controles!$N$5,$S$398,""))," ")</f>
        <v/>
      </c>
      <c r="AL398" s="181" t="str">
        <f>IFERROR(IF(AJ398="","",IF(AJ398&lt;=20,"20",IF(AJ398&lt;=40,"40",IF(AJ398&lt;=60,"60",IF(AJ398&lt;=80,"80","100"))))),"")</f>
        <v/>
      </c>
      <c r="AM398" s="181" t="str">
        <f>IFERROR(IF(AK398="","",IF(AK398&lt;=20,"20",IF(AK398&lt;=40,"40",IF(AK398&lt;=60,"60",IF(AK398&lt;=80,"80","100"))))),"")</f>
        <v/>
      </c>
      <c r="AN398" s="182" t="str">
        <f>IFERROR(VALUE((AL398&amp;""&amp;AM398))," ")</f>
        <v xml:space="preserve"> </v>
      </c>
      <c r="AO398" s="183" t="str">
        <f>IFERROR(VLOOKUP(AN398,'Matriz Calificación'!$C$54:$F$78,2,FALSE),"")</f>
        <v/>
      </c>
      <c r="AP398" s="184" t="str">
        <f>IFERROR(VLOOKUP(AO398,'Matriz Calificación'!$D$54:$I$78,4,FALSE)," ")</f>
        <v xml:space="preserve"> </v>
      </c>
      <c r="AQ398" s="245" t="str" cm="1">
        <f t="array" ref="AQ398">INDEX(AN398:AN406,COUNT(AN398:AN406))</f>
        <v xml:space="preserve"> </v>
      </c>
      <c r="AR398" s="245" t="str">
        <f>IFERROR(VLOOKUP(AQ398,'Matriz Calificación'!$C$54:$F$78,2,FALSE),"")</f>
        <v/>
      </c>
      <c r="AS398" s="263" t="str">
        <f>IFERROR(VLOOKUP(AR398,'Matriz Calificación'!$D$54:$I$78,4,FALSE)," ")</f>
        <v xml:space="preserve"> </v>
      </c>
      <c r="AT398" s="268" t="str">
        <f>IFERROR(VLOOKUP(AR398,'Matriz Calificación'!$D$54:$I$78,5,FALSE)," ")</f>
        <v xml:space="preserve"> </v>
      </c>
      <c r="AU398" s="69"/>
      <c r="AV398" s="170"/>
      <c r="AW398" s="170"/>
      <c r="AX398" s="170"/>
      <c r="AY398" s="69"/>
      <c r="AZ398" s="170"/>
      <c r="BA398" s="172"/>
      <c r="BB398" s="172"/>
      <c r="BC398" s="256"/>
      <c r="BD398" s="248"/>
      <c r="BE398" s="172"/>
      <c r="BF398" s="248"/>
    </row>
    <row r="399" spans="2:58" s="173" customFormat="1" ht="21" customHeight="1" x14ac:dyDescent="0.25">
      <c r="B399" s="250"/>
      <c r="C399" s="253"/>
      <c r="D399" s="255"/>
      <c r="E399" s="256"/>
      <c r="F399" s="258"/>
      <c r="G399" s="255"/>
      <c r="H399" s="248"/>
      <c r="I399" s="266"/>
      <c r="J399" s="259"/>
      <c r="K399" s="185"/>
      <c r="L399" s="260"/>
      <c r="M399" s="260"/>
      <c r="N399" s="260"/>
      <c r="O399" s="261"/>
      <c r="P399" s="263"/>
      <c r="Q399" s="260"/>
      <c r="R399" s="264"/>
      <c r="S399" s="264"/>
      <c r="T399" s="264"/>
      <c r="U399" s="269"/>
      <c r="V399" s="263"/>
      <c r="W399" s="152"/>
      <c r="X399" s="168"/>
      <c r="Y399" s="168"/>
      <c r="Z399" s="168"/>
      <c r="AA399" s="169"/>
      <c r="AB399" s="178" t="str">
        <f>IF(AA399=Controles!$D$5,Controles!$E$5,IF(AA399=Controles!$D$6,Controles!$E$6,IF(AA399=Controles!$D$7,Controles!$E$7," ")))</f>
        <v xml:space="preserve"> </v>
      </c>
      <c r="AC399" s="169"/>
      <c r="AD399" s="68" t="str">
        <f>IF(AC399=Controles!$D$8,Controles!$E$8,IF(AC399=Controles!$D$9,Controles!$E$9," "))</f>
        <v xml:space="preserve"> </v>
      </c>
      <c r="AE399" s="68" t="str">
        <f t="shared" si="218"/>
        <v/>
      </c>
      <c r="AF399" s="169"/>
      <c r="AG399" s="169"/>
      <c r="AH399" s="169"/>
      <c r="AI399" s="100" t="str">
        <f>+IF(AA399=Controles!$D$5,Controles!$N$5,IF(AA399=Controles!$D$6,Controles!$N$6,IF(AA399=Controles!$D$7,Controles!$N$7," ")))</f>
        <v xml:space="preserve"> </v>
      </c>
      <c r="AJ399" s="141" t="str">
        <f>IFERROR(IF(AND(AI398=Controles!$N$5,AI399=Controles!$N$5),(AJ398-(+AJ398*AE399)),IF(AI399=Controles!$N$5,(R398-(+R398*AE399)),IF(AI399=Controles!$N$7,AJ398,""))),"")</f>
        <v/>
      </c>
      <c r="AK399" s="141" t="str">
        <f>IFERROR(IF(AND(AI398=Controles!$N$7,AI399=Controles!$N$7),(AK398-(+AK398*AE399)),IF(AI399=Controles!$N$7,($S$398-(+$S$398*AE399)),IF(AI399=Controles!$N$5,AK398,""))),"")</f>
        <v/>
      </c>
      <c r="AL399" s="181" t="str">
        <f t="shared" ref="AL399:AL406" si="221">IFERROR(IF(AJ399="","",IF(AJ399&lt;=20,"20",IF(AJ399&lt;=40,"40",IF(AJ399&lt;=60,"60",IF(AJ399&lt;=80,"80","100"))))),"")</f>
        <v/>
      </c>
      <c r="AM399" s="181" t="str">
        <f t="shared" ref="AM399:AM406" si="222">IFERROR(IF(AK399="","",IF(AK399&lt;=20,"20",IF(AK399&lt;=40,"40",IF(AK399&lt;=60,"60",IF(AK399&lt;=80,"80","100"))))),"")</f>
        <v/>
      </c>
      <c r="AN399" s="182" t="str">
        <f t="shared" ref="AN399:AN406" si="223">IFERROR(VALUE((AL399&amp;""&amp;AM399))," ")</f>
        <v xml:space="preserve"> </v>
      </c>
      <c r="AO399" s="183" t="str">
        <f>IFERROR(VLOOKUP(AN399,'Matriz Calificación'!$C$54:$F$78,2,FALSE),"")</f>
        <v/>
      </c>
      <c r="AP399" s="184" t="str">
        <f>IFERROR(VLOOKUP(AO399,'Matriz Calificación'!$D$54:$I$78,4,FALSE)," ")</f>
        <v xml:space="preserve"> </v>
      </c>
      <c r="AQ399" s="246"/>
      <c r="AR399" s="246"/>
      <c r="AS399" s="263"/>
      <c r="AT399" s="268"/>
      <c r="AU399" s="69"/>
      <c r="AV399" s="170"/>
      <c r="AW399" s="170"/>
      <c r="AX399" s="170"/>
      <c r="AY399" s="69"/>
      <c r="AZ399" s="170"/>
      <c r="BA399" s="172"/>
      <c r="BB399" s="172"/>
      <c r="BC399" s="256"/>
      <c r="BD399" s="248"/>
      <c r="BE399" s="172"/>
      <c r="BF399" s="248"/>
    </row>
    <row r="400" spans="2:58" s="173" customFormat="1" ht="21" customHeight="1" x14ac:dyDescent="0.25">
      <c r="B400" s="250"/>
      <c r="C400" s="253"/>
      <c r="D400" s="255"/>
      <c r="E400" s="256"/>
      <c r="F400" s="258"/>
      <c r="G400" s="255"/>
      <c r="H400" s="248"/>
      <c r="I400" s="266"/>
      <c r="J400" s="259"/>
      <c r="K400" s="185"/>
      <c r="L400" s="260"/>
      <c r="M400" s="260"/>
      <c r="N400" s="260"/>
      <c r="O400" s="261"/>
      <c r="P400" s="263"/>
      <c r="Q400" s="260"/>
      <c r="R400" s="264"/>
      <c r="S400" s="264"/>
      <c r="T400" s="264"/>
      <c r="U400" s="269"/>
      <c r="V400" s="263"/>
      <c r="W400" s="152"/>
      <c r="X400" s="168"/>
      <c r="Y400" s="168"/>
      <c r="Z400" s="168"/>
      <c r="AA400" s="169"/>
      <c r="AB400" s="178" t="str">
        <f>IF(AA400=Controles!$D$5,Controles!$E$5,IF(AA400=Controles!$D$6,Controles!$E$6,IF(AA400=Controles!$D$7,Controles!$E$7," ")))</f>
        <v xml:space="preserve"> </v>
      </c>
      <c r="AC400" s="169"/>
      <c r="AD400" s="68" t="str">
        <f>IF(AC400=Controles!$D$8,Controles!$E$8,IF(AC400=Controles!$D$9,Controles!$E$9," "))</f>
        <v xml:space="preserve"> </v>
      </c>
      <c r="AE400" s="68" t="str">
        <f t="shared" si="218"/>
        <v/>
      </c>
      <c r="AF400" s="169"/>
      <c r="AG400" s="169"/>
      <c r="AH400" s="169"/>
      <c r="AI400" s="100" t="str">
        <f>+IF(AA400=Controles!$D$5,Controles!$N$5,IF(AA400=Controles!$D$6,Controles!$N$6,IF(AA400=Controles!$D$7,Controles!$N$7," ")))</f>
        <v xml:space="preserve"> </v>
      </c>
      <c r="AJ400" s="141" t="str">
        <f>IFERROR(IF(AND(AI399=Controles!$N$5,AI400=Controles!$N$5),(AJ399-(+AJ399*AE400)),IF(AND(AI399=Controles!$N$7,AI400=Controles!$N$5),(AJ398-(+AJ398*AE400)),IF(AI400=Controles!$N$7,AJ399,""))),"")</f>
        <v/>
      </c>
      <c r="AK400" s="141" t="str">
        <f>IFERROR(IF(AND(AI399=Controles!$N$7,AI400=Controles!$N$7),(AK399-(+AK399*AE400)),IF(AND(AI399=Controles!$N$5,AI400=Controles!$N$7),(AK398-(+AK398*AE400)),IF(AI400=Controles!$N$5,AK399,""))),"")</f>
        <v/>
      </c>
      <c r="AL400" s="181" t="str">
        <f t="shared" si="221"/>
        <v/>
      </c>
      <c r="AM400" s="181" t="str">
        <f t="shared" si="222"/>
        <v/>
      </c>
      <c r="AN400" s="182" t="str">
        <f t="shared" si="223"/>
        <v xml:space="preserve"> </v>
      </c>
      <c r="AO400" s="183" t="str">
        <f>IFERROR(VLOOKUP(AN400,'Matriz Calificación'!$C$54:$F$78,2,FALSE),"")</f>
        <v/>
      </c>
      <c r="AP400" s="184" t="str">
        <f>IFERROR(VLOOKUP(AO400,'Matriz Calificación'!$D$54:$I$78,4,FALSE)," ")</f>
        <v xml:space="preserve"> </v>
      </c>
      <c r="AQ400" s="246"/>
      <c r="AR400" s="246"/>
      <c r="AS400" s="263"/>
      <c r="AT400" s="268"/>
      <c r="AU400" s="69"/>
      <c r="AV400" s="170"/>
      <c r="AW400" s="170"/>
      <c r="AX400" s="170"/>
      <c r="AY400" s="69"/>
      <c r="AZ400" s="170"/>
      <c r="BA400" s="172"/>
      <c r="BB400" s="172"/>
      <c r="BC400" s="256"/>
      <c r="BD400" s="248"/>
      <c r="BE400" s="172"/>
      <c r="BF400" s="248"/>
    </row>
    <row r="401" spans="2:58" s="173" customFormat="1" ht="21" customHeight="1" x14ac:dyDescent="0.25">
      <c r="B401" s="250"/>
      <c r="C401" s="253"/>
      <c r="D401" s="255"/>
      <c r="E401" s="256"/>
      <c r="F401" s="258"/>
      <c r="G401" s="255"/>
      <c r="H401" s="248"/>
      <c r="I401" s="266"/>
      <c r="J401" s="259"/>
      <c r="K401" s="185"/>
      <c r="L401" s="260"/>
      <c r="M401" s="260"/>
      <c r="N401" s="260"/>
      <c r="O401" s="261"/>
      <c r="P401" s="263"/>
      <c r="Q401" s="260"/>
      <c r="R401" s="264"/>
      <c r="S401" s="264"/>
      <c r="T401" s="264"/>
      <c r="U401" s="269"/>
      <c r="V401" s="263"/>
      <c r="W401" s="152"/>
      <c r="X401" s="168"/>
      <c r="Y401" s="168"/>
      <c r="Z401" s="168"/>
      <c r="AA401" s="169"/>
      <c r="AB401" s="178" t="str">
        <f>IF(AA401=Controles!$D$5,Controles!$E$5,IF(AA401=Controles!$D$6,Controles!$E$6,IF(AA401=Controles!$D$7,Controles!$E$7," ")))</f>
        <v xml:space="preserve"> </v>
      </c>
      <c r="AC401" s="169"/>
      <c r="AD401" s="68" t="str">
        <f>IF(AC401=Controles!$D$8,Controles!$E$8,IF(AC401=Controles!$D$9,Controles!$E$9," "))</f>
        <v xml:space="preserve"> </v>
      </c>
      <c r="AE401" s="68" t="str">
        <f t="shared" si="218"/>
        <v/>
      </c>
      <c r="AF401" s="169"/>
      <c r="AG401" s="169"/>
      <c r="AH401" s="169"/>
      <c r="AI401" s="100" t="str">
        <f>+IF(AA401=Controles!$D$5,Controles!$N$5,IF(AA401=Controles!$D$6,Controles!$N$6,IF(AA401=Controles!$D$7,Controles!$N$7," ")))</f>
        <v xml:space="preserve"> </v>
      </c>
      <c r="AJ401" s="141" t="str">
        <f>IFERROR(IF(AND(AI400=Controles!$N$5,AI401=Controles!$N$5),(AJ400-(+AJ400*AE401)),IF(AND(AI400=Controles!$N$7,AI401=Controles!$N$5),(AJ399-(+AJ399*AE401)),IF(AI401=Controles!$N$7,AJ400,""))),"")</f>
        <v/>
      </c>
      <c r="AK401" s="141" t="str">
        <f>IFERROR(IF(AND(AI400=Controles!$N$7,AI401=Controles!$N$7),(AK400-(+AK400*AE401)),IF(AND(AI400=Controles!$N$5,AI401=Controles!$N$7),(AK399-(+AK399*AE401)),IF(AI401=Controles!$N$5,AK400,""))),"")</f>
        <v/>
      </c>
      <c r="AL401" s="181" t="str">
        <f t="shared" si="221"/>
        <v/>
      </c>
      <c r="AM401" s="181" t="str">
        <f t="shared" si="222"/>
        <v/>
      </c>
      <c r="AN401" s="182" t="str">
        <f t="shared" si="223"/>
        <v xml:space="preserve"> </v>
      </c>
      <c r="AO401" s="183" t="str">
        <f>IFERROR(VLOOKUP(AN401,'Matriz Calificación'!$C$54:$F$78,2,FALSE),"")</f>
        <v/>
      </c>
      <c r="AP401" s="184" t="str">
        <f>IFERROR(VLOOKUP(AO401,'Matriz Calificación'!$D$54:$I$78,4,FALSE)," ")</f>
        <v xml:space="preserve"> </v>
      </c>
      <c r="AQ401" s="246"/>
      <c r="AR401" s="246"/>
      <c r="AS401" s="263"/>
      <c r="AT401" s="268"/>
      <c r="AU401" s="69"/>
      <c r="AV401" s="170"/>
      <c r="AW401" s="170"/>
      <c r="AX401" s="170"/>
      <c r="AY401" s="69"/>
      <c r="AZ401" s="170"/>
      <c r="BA401" s="172"/>
      <c r="BB401" s="172"/>
      <c r="BC401" s="256"/>
      <c r="BD401" s="248"/>
      <c r="BE401" s="172"/>
      <c r="BF401" s="248"/>
    </row>
    <row r="402" spans="2:58" s="173" customFormat="1" ht="21" customHeight="1" x14ac:dyDescent="0.25">
      <c r="B402" s="250"/>
      <c r="C402" s="253"/>
      <c r="D402" s="255"/>
      <c r="E402" s="256"/>
      <c r="F402" s="258"/>
      <c r="G402" s="255"/>
      <c r="H402" s="248"/>
      <c r="I402" s="266"/>
      <c r="J402" s="259"/>
      <c r="K402" s="185"/>
      <c r="L402" s="260"/>
      <c r="M402" s="260"/>
      <c r="N402" s="260"/>
      <c r="O402" s="261"/>
      <c r="P402" s="263"/>
      <c r="Q402" s="260"/>
      <c r="R402" s="264"/>
      <c r="S402" s="264"/>
      <c r="T402" s="264"/>
      <c r="U402" s="269"/>
      <c r="V402" s="263"/>
      <c r="W402" s="152"/>
      <c r="X402" s="168"/>
      <c r="Y402" s="168"/>
      <c r="Z402" s="168"/>
      <c r="AA402" s="169"/>
      <c r="AB402" s="178" t="str">
        <f>IF(AA402=Controles!$D$5,Controles!$E$5,IF(AA402=Controles!$D$6,Controles!$E$6,IF(AA402=Controles!$D$7,Controles!$E$7," ")))</f>
        <v xml:space="preserve"> </v>
      </c>
      <c r="AC402" s="169"/>
      <c r="AD402" s="68" t="str">
        <f>IF(AC402=Controles!$D$8,Controles!$E$8,IF(AC402=Controles!$D$9,Controles!$E$9," "))</f>
        <v xml:space="preserve"> </v>
      </c>
      <c r="AE402" s="68" t="str">
        <f t="shared" si="218"/>
        <v/>
      </c>
      <c r="AF402" s="169"/>
      <c r="AG402" s="169"/>
      <c r="AH402" s="169"/>
      <c r="AI402" s="100" t="str">
        <f>+IF(AA402=Controles!$D$5,Controles!$N$5,IF(AA402=Controles!$D$6,Controles!$N$6,IF(AA402=Controles!$D$7,Controles!$N$7," ")))</f>
        <v xml:space="preserve"> </v>
      </c>
      <c r="AJ402" s="141" t="str">
        <f>IFERROR(IF(AND(AI401=Controles!$N$5,AI402=Controles!$N$5),(AJ401-(+AJ401*AE402)),IF(AND(AI401=Controles!$N$7,AI402=Controles!$N$5),(AJ400-(+AJ400*AE402)),IF(AI402=Controles!$N$7,AJ401,""))),"")</f>
        <v/>
      </c>
      <c r="AK402" s="141" t="str">
        <f>IFERROR(IF(AND(AI401=Controles!$N$7,AI402=Controles!$N$7),(AK401-(+AK401*AE402)),IF(AND(AI401=Controles!$N$5,AI402=Controles!$N$7),(AK400-(+AK400*AE402)),IF(AI402=Controles!$N$5,AK401,""))),"")</f>
        <v/>
      </c>
      <c r="AL402" s="181" t="str">
        <f t="shared" si="221"/>
        <v/>
      </c>
      <c r="AM402" s="181" t="str">
        <f t="shared" si="222"/>
        <v/>
      </c>
      <c r="AN402" s="182" t="str">
        <f t="shared" si="223"/>
        <v xml:space="preserve"> </v>
      </c>
      <c r="AO402" s="183" t="str">
        <f>IFERROR(VLOOKUP(AN402,'Matriz Calificación'!$C$54:$F$78,2,FALSE),"")</f>
        <v/>
      </c>
      <c r="AP402" s="184" t="str">
        <f>IFERROR(VLOOKUP(AO402,'Matriz Calificación'!$D$54:$I$78,4,FALSE)," ")</f>
        <v xml:space="preserve"> </v>
      </c>
      <c r="AQ402" s="246"/>
      <c r="AR402" s="246"/>
      <c r="AS402" s="263"/>
      <c r="AT402" s="268"/>
      <c r="AU402" s="69"/>
      <c r="AV402" s="170"/>
      <c r="AW402" s="170"/>
      <c r="AX402" s="170"/>
      <c r="AY402" s="69"/>
      <c r="AZ402" s="170"/>
      <c r="BA402" s="172"/>
      <c r="BB402" s="172"/>
      <c r="BC402" s="256"/>
      <c r="BD402" s="248"/>
      <c r="BE402" s="172"/>
      <c r="BF402" s="248"/>
    </row>
    <row r="403" spans="2:58" s="173" customFormat="1" ht="21" customHeight="1" x14ac:dyDescent="0.25">
      <c r="B403" s="250"/>
      <c r="C403" s="253"/>
      <c r="D403" s="255"/>
      <c r="E403" s="256"/>
      <c r="F403" s="258"/>
      <c r="G403" s="255"/>
      <c r="H403" s="248"/>
      <c r="I403" s="266"/>
      <c r="J403" s="259"/>
      <c r="K403" s="185"/>
      <c r="L403" s="260"/>
      <c r="M403" s="260"/>
      <c r="N403" s="260"/>
      <c r="O403" s="261"/>
      <c r="P403" s="263"/>
      <c r="Q403" s="260"/>
      <c r="R403" s="264"/>
      <c r="S403" s="264"/>
      <c r="T403" s="264"/>
      <c r="U403" s="269"/>
      <c r="V403" s="263"/>
      <c r="W403" s="152"/>
      <c r="X403" s="168"/>
      <c r="Y403" s="168"/>
      <c r="Z403" s="168"/>
      <c r="AA403" s="169"/>
      <c r="AB403" s="178" t="str">
        <f>IF(AA403=Controles!$D$5,Controles!$E$5,IF(AA403=Controles!$D$6,Controles!$E$6,IF(AA403=Controles!$D$7,Controles!$E$7," ")))</f>
        <v xml:space="preserve"> </v>
      </c>
      <c r="AC403" s="169"/>
      <c r="AD403" s="68" t="str">
        <f>IF(AC403=Controles!$D$8,Controles!$E$8,IF(AC403=Controles!$D$9,Controles!$E$9," "))</f>
        <v xml:space="preserve"> </v>
      </c>
      <c r="AE403" s="68" t="str">
        <f t="shared" si="218"/>
        <v/>
      </c>
      <c r="AF403" s="169"/>
      <c r="AG403" s="169"/>
      <c r="AH403" s="169"/>
      <c r="AI403" s="100" t="str">
        <f>+IF(AA403=Controles!$D$5,Controles!$N$5,IF(AA403=Controles!$D$6,Controles!$N$6,IF(AA403=Controles!$D$7,Controles!$N$7," ")))</f>
        <v xml:space="preserve"> </v>
      </c>
      <c r="AJ403" s="141" t="str">
        <f>IFERROR(IF(AND(AI402=Controles!$N$5,AI403=Controles!$N$5),(AJ402-(+AJ402*AE403)),IF(AND(AI402=Controles!$N$7,AI403=Controles!$N$5),(AJ401-(+AJ401*AE403)),IF(AI403=Controles!$N$7,AJ402,""))),"")</f>
        <v/>
      </c>
      <c r="AK403" s="141" t="str">
        <f>IFERROR(IF(AND(AI402=Controles!$N$7,AI403=Controles!$N$7),(AK402-(+AK402*AE403)),IF(AND(AI402=Controles!$N$5,AI403=Controles!$N$7),(AK401-(+AK401*AE403)),IF(AI403=Controles!$N$5,AK402,""))),"")</f>
        <v/>
      </c>
      <c r="AL403" s="181" t="str">
        <f t="shared" si="221"/>
        <v/>
      </c>
      <c r="AM403" s="181" t="str">
        <f t="shared" si="222"/>
        <v/>
      </c>
      <c r="AN403" s="182" t="str">
        <f t="shared" si="223"/>
        <v xml:space="preserve"> </v>
      </c>
      <c r="AO403" s="183" t="str">
        <f>IFERROR(VLOOKUP(AN403,'Matriz Calificación'!$C$54:$F$78,2,FALSE),"")</f>
        <v/>
      </c>
      <c r="AP403" s="184" t="str">
        <f>IFERROR(VLOOKUP(AO403,'Matriz Calificación'!$D$54:$I$78,4,FALSE)," ")</f>
        <v xml:space="preserve"> </v>
      </c>
      <c r="AQ403" s="246"/>
      <c r="AR403" s="246"/>
      <c r="AS403" s="263"/>
      <c r="AT403" s="268"/>
      <c r="AU403" s="69"/>
      <c r="AV403" s="170"/>
      <c r="AW403" s="170"/>
      <c r="AX403" s="170"/>
      <c r="AY403" s="69"/>
      <c r="AZ403" s="170"/>
      <c r="BA403" s="172"/>
      <c r="BB403" s="172"/>
      <c r="BC403" s="256"/>
      <c r="BD403" s="248"/>
      <c r="BE403" s="172"/>
      <c r="BF403" s="248"/>
    </row>
    <row r="404" spans="2:58" s="173" customFormat="1" ht="21" customHeight="1" x14ac:dyDescent="0.25">
      <c r="B404" s="250"/>
      <c r="C404" s="253"/>
      <c r="D404" s="255"/>
      <c r="E404" s="256"/>
      <c r="F404" s="258"/>
      <c r="G404" s="255"/>
      <c r="H404" s="248"/>
      <c r="I404" s="266"/>
      <c r="J404" s="259"/>
      <c r="K404" s="185"/>
      <c r="L404" s="260"/>
      <c r="M404" s="260"/>
      <c r="N404" s="260"/>
      <c r="O404" s="261"/>
      <c r="P404" s="263"/>
      <c r="Q404" s="260"/>
      <c r="R404" s="264"/>
      <c r="S404" s="264"/>
      <c r="T404" s="264"/>
      <c r="U404" s="269"/>
      <c r="V404" s="263"/>
      <c r="W404" s="152"/>
      <c r="X404" s="168"/>
      <c r="Y404" s="168"/>
      <c r="Z404" s="168"/>
      <c r="AA404" s="169"/>
      <c r="AB404" s="178" t="str">
        <f>IF(AA404=Controles!$D$5,Controles!$E$5,IF(AA404=Controles!$D$6,Controles!$E$6,IF(AA404=Controles!$D$7,Controles!$E$7," ")))</f>
        <v xml:space="preserve"> </v>
      </c>
      <c r="AC404" s="169"/>
      <c r="AD404" s="68" t="str">
        <f>IF(AC404=Controles!$D$8,Controles!$E$8,IF(AC404=Controles!$D$9,Controles!$E$9," "))</f>
        <v xml:space="preserve"> </v>
      </c>
      <c r="AE404" s="68" t="str">
        <f t="shared" si="218"/>
        <v/>
      </c>
      <c r="AF404" s="169"/>
      <c r="AG404" s="169"/>
      <c r="AH404" s="169"/>
      <c r="AI404" s="100" t="str">
        <f>+IF(AA404=Controles!$D$5,Controles!$N$5,IF(AA404=Controles!$D$6,Controles!$N$6,IF(AA404=Controles!$D$7,Controles!$N$7," ")))</f>
        <v xml:space="preserve"> </v>
      </c>
      <c r="AJ404" s="141" t="str">
        <f>IFERROR(IF(AND(AI403=Controles!$N$5,AI404=Controles!$N$5),(AJ403-(+AJ403*AE404)),IF(AND(AI403=Controles!$N$7,AI404=Controles!$N$5),(AJ402-(+AJ402*AE404)),IF(AI404=Controles!$N$7,AJ403,""))),"")</f>
        <v/>
      </c>
      <c r="AK404" s="141" t="str">
        <f>IFERROR(IF(AND(AI403=Controles!$N$7,AI404=Controles!$N$7),(AK403-(+AK403*AE404)),IF(AND(AI403=Controles!$N$5,AI404=Controles!$N$7),(AK402-(+AK402*AE404)),IF(AI404=Controles!$N$5,AK403,""))),"")</f>
        <v/>
      </c>
      <c r="AL404" s="181" t="str">
        <f t="shared" si="221"/>
        <v/>
      </c>
      <c r="AM404" s="181" t="str">
        <f t="shared" si="222"/>
        <v/>
      </c>
      <c r="AN404" s="182" t="str">
        <f t="shared" si="223"/>
        <v xml:space="preserve"> </v>
      </c>
      <c r="AO404" s="183" t="str">
        <f>IFERROR(VLOOKUP(AN404,'Matriz Calificación'!$C$54:$F$78,2,FALSE),"")</f>
        <v/>
      </c>
      <c r="AP404" s="184" t="str">
        <f>IFERROR(VLOOKUP(AO404,'Matriz Calificación'!$D$54:$I$78,4,FALSE)," ")</f>
        <v xml:space="preserve"> </v>
      </c>
      <c r="AQ404" s="246"/>
      <c r="AR404" s="246"/>
      <c r="AS404" s="263"/>
      <c r="AT404" s="268"/>
      <c r="AU404" s="69"/>
      <c r="AV404" s="168"/>
      <c r="AW404" s="171"/>
      <c r="AX404" s="171"/>
      <c r="AY404" s="69"/>
      <c r="AZ404" s="170"/>
      <c r="BA404" s="172"/>
      <c r="BB404" s="172"/>
      <c r="BC404" s="256"/>
      <c r="BD404" s="248"/>
      <c r="BE404" s="172"/>
      <c r="BF404" s="248"/>
    </row>
    <row r="405" spans="2:58" s="173" customFormat="1" ht="21" customHeight="1" x14ac:dyDescent="0.25">
      <c r="B405" s="250"/>
      <c r="C405" s="253"/>
      <c r="D405" s="255"/>
      <c r="E405" s="256"/>
      <c r="F405" s="258"/>
      <c r="G405" s="255"/>
      <c r="H405" s="248"/>
      <c r="I405" s="266"/>
      <c r="J405" s="259"/>
      <c r="K405" s="185"/>
      <c r="L405" s="260"/>
      <c r="M405" s="260"/>
      <c r="N405" s="260"/>
      <c r="O405" s="261"/>
      <c r="P405" s="263"/>
      <c r="Q405" s="260"/>
      <c r="R405" s="264"/>
      <c r="S405" s="264"/>
      <c r="T405" s="264"/>
      <c r="U405" s="269"/>
      <c r="V405" s="263"/>
      <c r="W405" s="152"/>
      <c r="X405" s="168"/>
      <c r="Y405" s="168"/>
      <c r="Z405" s="168"/>
      <c r="AA405" s="169"/>
      <c r="AB405" s="178" t="str">
        <f>IF(AA405=Controles!$D$5,Controles!$E$5,IF(AA405=Controles!$D$6,Controles!$E$6,IF(AA405=Controles!$D$7,Controles!$E$7," ")))</f>
        <v xml:space="preserve"> </v>
      </c>
      <c r="AC405" s="169"/>
      <c r="AD405" s="68" t="str">
        <f>IF(AC405=Controles!$D$8,Controles!$E$8,IF(AC405=Controles!$D$9,Controles!$E$9," "))</f>
        <v xml:space="preserve"> </v>
      </c>
      <c r="AE405" s="68" t="str">
        <f t="shared" si="218"/>
        <v/>
      </c>
      <c r="AF405" s="169"/>
      <c r="AG405" s="169"/>
      <c r="AH405" s="169"/>
      <c r="AI405" s="100" t="str">
        <f>+IF(AA405=Controles!$D$5,Controles!$N$5,IF(AA405=Controles!$D$6,Controles!$N$6,IF(AA405=Controles!$D$7,Controles!$N$7," ")))</f>
        <v xml:space="preserve"> </v>
      </c>
      <c r="AJ405" s="141" t="str">
        <f>IFERROR(IF(AND(AI404=Controles!$N$5,AI405=Controles!$N$5),(AJ404-(+AJ404*AE405)),IF(AND(AI404=Controles!$N$7,AI405=Controles!$N$5),(AJ403-(+AJ403*AE405)),IF(AI405=Controles!$N$7,AJ404,""))),"")</f>
        <v/>
      </c>
      <c r="AK405" s="141" t="str">
        <f>IFERROR(IF(AND(AI404=Controles!$N$7,AI405=Controles!$N$7),(AK404-(+AK404*AE405)),IF(AND(AI404=Controles!$N$5,AI405=Controles!$N$7),(AK403-(+AK403*AE405)),IF(AI405=Controles!$N$5,AK404,""))),"")</f>
        <v/>
      </c>
      <c r="AL405" s="181" t="str">
        <f t="shared" si="221"/>
        <v/>
      </c>
      <c r="AM405" s="181" t="str">
        <f t="shared" si="222"/>
        <v/>
      </c>
      <c r="AN405" s="182" t="str">
        <f t="shared" si="223"/>
        <v xml:space="preserve"> </v>
      </c>
      <c r="AO405" s="183" t="str">
        <f>IFERROR(VLOOKUP(AN405,'Matriz Calificación'!$C$54:$F$78,2,FALSE),"")</f>
        <v/>
      </c>
      <c r="AP405" s="184" t="str">
        <f>IFERROR(VLOOKUP(AO405,'Matriz Calificación'!$D$54:$I$78,4,FALSE)," ")</f>
        <v xml:space="preserve"> </v>
      </c>
      <c r="AQ405" s="246"/>
      <c r="AR405" s="246"/>
      <c r="AS405" s="263"/>
      <c r="AT405" s="268"/>
      <c r="AU405" s="69"/>
      <c r="AV405" s="168"/>
      <c r="AW405" s="171"/>
      <c r="AX405" s="171"/>
      <c r="AY405" s="69"/>
      <c r="AZ405" s="170"/>
      <c r="BA405" s="172"/>
      <c r="BB405" s="172"/>
      <c r="BC405" s="256"/>
      <c r="BD405" s="248"/>
      <c r="BE405" s="172"/>
      <c r="BF405" s="248"/>
    </row>
    <row r="406" spans="2:58" s="173" customFormat="1" ht="21" customHeight="1" x14ac:dyDescent="0.25">
      <c r="B406" s="251"/>
      <c r="C406" s="254"/>
      <c r="D406" s="255"/>
      <c r="E406" s="256"/>
      <c r="F406" s="258"/>
      <c r="G406" s="255"/>
      <c r="H406" s="248"/>
      <c r="I406" s="267"/>
      <c r="J406" s="259"/>
      <c r="K406" s="185"/>
      <c r="L406" s="260"/>
      <c r="M406" s="260"/>
      <c r="N406" s="260"/>
      <c r="O406" s="262"/>
      <c r="P406" s="263"/>
      <c r="Q406" s="260"/>
      <c r="R406" s="264"/>
      <c r="S406" s="264"/>
      <c r="T406" s="264"/>
      <c r="U406" s="269"/>
      <c r="V406" s="263"/>
      <c r="W406" s="152"/>
      <c r="X406" s="168"/>
      <c r="Y406" s="168"/>
      <c r="Z406" s="168"/>
      <c r="AA406" s="169"/>
      <c r="AB406" s="178" t="str">
        <f>IF(AA406=Controles!$D$5,Controles!$E$5,IF(AA406=Controles!$D$6,Controles!$E$6,IF(AA406=Controles!$D$7,Controles!$E$7," ")))</f>
        <v xml:space="preserve"> </v>
      </c>
      <c r="AC406" s="169"/>
      <c r="AD406" s="68" t="str">
        <f>IF(AC406=Controles!$D$8,Controles!$E$8,IF(AC406=Controles!$D$9,Controles!$E$9," "))</f>
        <v xml:space="preserve"> </v>
      </c>
      <c r="AE406" s="68" t="str">
        <f t="shared" si="218"/>
        <v/>
      </c>
      <c r="AF406" s="169"/>
      <c r="AG406" s="169"/>
      <c r="AH406" s="169"/>
      <c r="AI406" s="100" t="str">
        <f>+IF(AA406=Controles!$D$5,Controles!$N$5,IF(AA406=Controles!$D$6,Controles!$N$6,IF(AA406=Controles!$D$7,Controles!$N$7," ")))</f>
        <v xml:space="preserve"> </v>
      </c>
      <c r="AJ406" s="141" t="str">
        <f>IFERROR(IF(AND(AI405=Controles!$N$5,AI406=Controles!$N$5),(AJ405-(+AJ405*AE406)),IF(AND(AI405=Controles!$N$7,AI406=Controles!$N$5),(AJ404-(+AJ404*AE406)),IF(AI406=Controles!$N$7,AJ405,""))),"")</f>
        <v/>
      </c>
      <c r="AK406" s="141" t="str">
        <f>IFERROR(IF(AND(AI405=Controles!$N$7,AI406=Controles!$N$7),(AK405-(+AK405*AE406)),IF(AND(AI405=Controles!$N$5,AI406=Controles!$N$7),(AK404-(+AK404*AE406)),IF(AI406=Controles!$N$5,AK405,""))),"")</f>
        <v/>
      </c>
      <c r="AL406" s="181" t="str">
        <f t="shared" si="221"/>
        <v/>
      </c>
      <c r="AM406" s="181" t="str">
        <f t="shared" si="222"/>
        <v/>
      </c>
      <c r="AN406" s="182" t="str">
        <f t="shared" si="223"/>
        <v xml:space="preserve"> </v>
      </c>
      <c r="AO406" s="183" t="str">
        <f>IFERROR(VLOOKUP(AN406,'Matriz Calificación'!$C$54:$F$78,2,FALSE),"")</f>
        <v/>
      </c>
      <c r="AP406" s="184" t="str">
        <f>IFERROR(VLOOKUP(AO406,'Matriz Calificación'!$D$54:$I$78,4,FALSE)," ")</f>
        <v xml:space="preserve"> </v>
      </c>
      <c r="AQ406" s="247"/>
      <c r="AR406" s="247"/>
      <c r="AS406" s="263"/>
      <c r="AT406" s="268"/>
      <c r="AU406" s="69"/>
      <c r="AV406" s="168"/>
      <c r="AW406" s="70"/>
      <c r="AX406" s="70"/>
      <c r="AY406" s="69"/>
      <c r="AZ406" s="170"/>
      <c r="BA406" s="172"/>
      <c r="BB406" s="172"/>
      <c r="BC406" s="256"/>
      <c r="BD406" s="248"/>
      <c r="BE406" s="172"/>
      <c r="BF406" s="248"/>
    </row>
    <row r="407" spans="2:58" s="173" customFormat="1" ht="21" customHeight="1" x14ac:dyDescent="0.25">
      <c r="B407" s="249"/>
      <c r="C407" s="252" t="str">
        <f>+IFERROR(VLOOKUP(B407,INF!$A$2:$B$90,2,FALSE)," ")</f>
        <v xml:space="preserve"> </v>
      </c>
      <c r="D407" s="255"/>
      <c r="E407" s="256"/>
      <c r="F407" s="257"/>
      <c r="G407" s="255"/>
      <c r="H407" s="248"/>
      <c r="I407" s="265"/>
      <c r="J407" s="259" t="str">
        <f t="shared" ref="J407" si="224">IF(G407&lt;&gt;"",CONCATENATE("Posibilidad de ",G407," por"," ",H407," debido a"," ",I407),"")</f>
        <v/>
      </c>
      <c r="K407" s="185"/>
      <c r="L407" s="260"/>
      <c r="M407" s="260"/>
      <c r="N407" s="260"/>
      <c r="O407" s="261"/>
      <c r="P407" s="263" t="str">
        <f>IF(O407="","",IF(O407&lt;=2,Probabilidad!$B$8,IF(O407&lt;=11.999,Probabilidad!$B$7,IF(O407&lt;=48,Probabilidad!$B$6,IF(O407&lt;=239.999,Probabilidad!$B$5,IF(O407&gt;=240,Probabilidad!$B$4,""))))))</f>
        <v/>
      </c>
      <c r="Q407" s="260"/>
      <c r="R407" s="264" t="str">
        <f>IFERROR(VLOOKUP(P407,Probabilidad!$B$4:$C$8,2,FALSE),"")</f>
        <v/>
      </c>
      <c r="S407" s="264" t="str">
        <f>IFERROR(VLOOKUP(Q407,Impacto!$B$4:$C$16,2,FALSE),"")</f>
        <v/>
      </c>
      <c r="T407" s="264" t="str">
        <f t="shared" ref="T407" si="225">IFERROR(VALUE((R407&amp;""&amp;S407))," ")</f>
        <v xml:space="preserve"> </v>
      </c>
      <c r="U407" s="269" t="str">
        <f>IFERROR(VLOOKUP(T407,'Matriz Calificación'!$C$54:$D$78,2,FALSE)," ")</f>
        <v xml:space="preserve"> </v>
      </c>
      <c r="V407" s="263" t="str">
        <f>IFERROR(VLOOKUP(T407,'Matriz Calificación'!$C$54:$F$78,3,FALSE)," ")</f>
        <v xml:space="preserve"> </v>
      </c>
      <c r="W407" s="152"/>
      <c r="X407" s="168"/>
      <c r="Y407" s="168"/>
      <c r="Z407" s="168"/>
      <c r="AA407" s="169"/>
      <c r="AB407" s="178" t="str">
        <f>IF(AA407=Controles!$D$5,Controles!$E$5,IF(AA407=Controles!$D$6,Controles!$E$6,IF(AA407=Controles!$D$7,Controles!$E$7," ")))</f>
        <v xml:space="preserve"> </v>
      </c>
      <c r="AC407" s="169"/>
      <c r="AD407" s="68" t="str">
        <f>IF(AC407=Controles!$D$8,Controles!$E$8,IF(AC407=Controles!$D$9,Controles!$E$9," "))</f>
        <v xml:space="preserve"> </v>
      </c>
      <c r="AE407" s="68" t="str">
        <f t="shared" si="218"/>
        <v/>
      </c>
      <c r="AF407" s="169"/>
      <c r="AG407" s="169"/>
      <c r="AH407" s="169"/>
      <c r="AI407" s="100" t="str">
        <f>+IF(AA407=Controles!$D$5,Controles!$N$5,IF(AA407=Controles!$D$6,Controles!$N$6,IF(AA407=Controles!$D$7,Controles!$N$7," ")))</f>
        <v xml:space="preserve"> </v>
      </c>
      <c r="AJ407" s="141" t="str">
        <f>IFERROR(IF(AI407=Controles!$N$5,(($R$407-($R$407*AE407))),IF(AI407=Controles!$N$7,$R$407,""))," ")</f>
        <v/>
      </c>
      <c r="AK407" s="141" t="str">
        <f>IFERROR(IF(AI407=Controles!$N$7,(($S$407-($S$407*AE407))),IF(AI407=Controles!$N$5,$S$407,""))," ")</f>
        <v/>
      </c>
      <c r="AL407" s="181" t="str">
        <f>IFERROR(IF(AJ407="","",IF(AJ407&lt;=20,"20",IF(AJ407&lt;=40,"40",IF(AJ407&lt;=60,"60",IF(AJ407&lt;=80,"80","100"))))),"")</f>
        <v/>
      </c>
      <c r="AM407" s="181" t="str">
        <f>IFERROR(IF(AK407="","",IF(AK407&lt;=20,"20",IF(AK407&lt;=40,"40",IF(AK407&lt;=60,"60",IF(AK407&lt;=80,"80","100"))))),"")</f>
        <v/>
      </c>
      <c r="AN407" s="182" t="str">
        <f>IFERROR(VALUE((AL407&amp;""&amp;AM407))," ")</f>
        <v xml:space="preserve"> </v>
      </c>
      <c r="AO407" s="183" t="str">
        <f>IFERROR(VLOOKUP(AN407,'Matriz Calificación'!$C$54:$F$78,2,FALSE),"")</f>
        <v/>
      </c>
      <c r="AP407" s="184" t="str">
        <f>IFERROR(VLOOKUP(AO407,'Matriz Calificación'!$D$54:$I$78,4,FALSE)," ")</f>
        <v xml:space="preserve"> </v>
      </c>
      <c r="AQ407" s="245" t="str" cm="1">
        <f t="array" ref="AQ407">INDEX(AN407:AN415,COUNT(AN407:AN415))</f>
        <v xml:space="preserve"> </v>
      </c>
      <c r="AR407" s="245" t="str">
        <f>IFERROR(VLOOKUP(AQ407,'Matriz Calificación'!$C$54:$F$78,2,FALSE),"")</f>
        <v/>
      </c>
      <c r="AS407" s="263" t="str">
        <f>IFERROR(VLOOKUP(AR407,'Matriz Calificación'!$D$54:$I$78,4,FALSE)," ")</f>
        <v xml:space="preserve"> </v>
      </c>
      <c r="AT407" s="268" t="str">
        <f>IFERROR(VLOOKUP(AR407,'Matriz Calificación'!$D$54:$I$78,5,FALSE)," ")</f>
        <v xml:space="preserve"> </v>
      </c>
      <c r="AU407" s="69"/>
      <c r="AV407" s="170"/>
      <c r="AW407" s="170"/>
      <c r="AX407" s="170"/>
      <c r="AY407" s="69"/>
      <c r="AZ407" s="170"/>
      <c r="BA407" s="172"/>
      <c r="BB407" s="172"/>
      <c r="BC407" s="256"/>
      <c r="BD407" s="248"/>
      <c r="BE407" s="172"/>
      <c r="BF407" s="248"/>
    </row>
    <row r="408" spans="2:58" s="173" customFormat="1" ht="21" customHeight="1" x14ac:dyDescent="0.25">
      <c r="B408" s="250"/>
      <c r="C408" s="253"/>
      <c r="D408" s="255"/>
      <c r="E408" s="256"/>
      <c r="F408" s="258"/>
      <c r="G408" s="255"/>
      <c r="H408" s="248"/>
      <c r="I408" s="266"/>
      <c r="J408" s="259"/>
      <c r="K408" s="185"/>
      <c r="L408" s="260"/>
      <c r="M408" s="260"/>
      <c r="N408" s="260"/>
      <c r="O408" s="261"/>
      <c r="P408" s="263"/>
      <c r="Q408" s="260"/>
      <c r="R408" s="264"/>
      <c r="S408" s="264"/>
      <c r="T408" s="264"/>
      <c r="U408" s="269"/>
      <c r="V408" s="263"/>
      <c r="W408" s="152"/>
      <c r="X408" s="168"/>
      <c r="Y408" s="168"/>
      <c r="Z408" s="168"/>
      <c r="AA408" s="169"/>
      <c r="AB408" s="178" t="str">
        <f>IF(AA408=Controles!$D$5,Controles!$E$5,IF(AA408=Controles!$D$6,Controles!$E$6,IF(AA408=Controles!$D$7,Controles!$E$7," ")))</f>
        <v xml:space="preserve"> </v>
      </c>
      <c r="AC408" s="169"/>
      <c r="AD408" s="68" t="str">
        <f>IF(AC408=Controles!$D$8,Controles!$E$8,IF(AC408=Controles!$D$9,Controles!$E$9," "))</f>
        <v xml:space="preserve"> </v>
      </c>
      <c r="AE408" s="68" t="str">
        <f t="shared" si="218"/>
        <v/>
      </c>
      <c r="AF408" s="169"/>
      <c r="AG408" s="169"/>
      <c r="AH408" s="169"/>
      <c r="AI408" s="100" t="str">
        <f>+IF(AA408=Controles!$D$5,Controles!$N$5,IF(AA408=Controles!$D$6,Controles!$N$6,IF(AA408=Controles!$D$7,Controles!$N$7," ")))</f>
        <v xml:space="preserve"> </v>
      </c>
      <c r="AJ408" s="141" t="str">
        <f>IFERROR(IF(AND(AI407=Controles!$N$5,AI408=Controles!$N$5),(AJ407-(+AJ407*AE408)),IF(AI408=Controles!$N$5,(R407-(+R407*AE408)),IF(AI408=Controles!$N$7,AJ407,""))),"")</f>
        <v/>
      </c>
      <c r="AK408" s="141" t="str">
        <f>IFERROR(IF(AND(AI407=Controles!$N$7,AI408=Controles!$N$7),(AK407-(+AK407*AE408)),IF(AI408=Controles!$N$7,($S$407-(+$S$407*AE408)),IF(AI408=Controles!$N$5,AK407,""))),"")</f>
        <v/>
      </c>
      <c r="AL408" s="181" t="str">
        <f t="shared" ref="AL408:AL415" si="226">IFERROR(IF(AJ408="","",IF(AJ408&lt;=20,"20",IF(AJ408&lt;=40,"40",IF(AJ408&lt;=60,"60",IF(AJ408&lt;=80,"80","100"))))),"")</f>
        <v/>
      </c>
      <c r="AM408" s="181" t="str">
        <f t="shared" ref="AM408:AM415" si="227">IFERROR(IF(AK408="","",IF(AK408&lt;=20,"20",IF(AK408&lt;=40,"40",IF(AK408&lt;=60,"60",IF(AK408&lt;=80,"80","100"))))),"")</f>
        <v/>
      </c>
      <c r="AN408" s="182" t="str">
        <f t="shared" ref="AN408:AN415" si="228">IFERROR(VALUE((AL408&amp;""&amp;AM408))," ")</f>
        <v xml:space="preserve"> </v>
      </c>
      <c r="AO408" s="183" t="str">
        <f>IFERROR(VLOOKUP(AN408,'Matriz Calificación'!$C$54:$F$78,2,FALSE),"")</f>
        <v/>
      </c>
      <c r="AP408" s="184" t="str">
        <f>IFERROR(VLOOKUP(AO408,'Matriz Calificación'!$D$54:$I$78,4,FALSE)," ")</f>
        <v xml:space="preserve"> </v>
      </c>
      <c r="AQ408" s="246"/>
      <c r="AR408" s="246"/>
      <c r="AS408" s="263"/>
      <c r="AT408" s="268"/>
      <c r="AU408" s="69"/>
      <c r="AV408" s="170"/>
      <c r="AW408" s="170"/>
      <c r="AX408" s="170"/>
      <c r="AY408" s="69"/>
      <c r="AZ408" s="170"/>
      <c r="BA408" s="172"/>
      <c r="BB408" s="172"/>
      <c r="BC408" s="256"/>
      <c r="BD408" s="248"/>
      <c r="BE408" s="172"/>
      <c r="BF408" s="248"/>
    </row>
    <row r="409" spans="2:58" s="173" customFormat="1" ht="21" customHeight="1" x14ac:dyDescent="0.25">
      <c r="B409" s="250"/>
      <c r="C409" s="253"/>
      <c r="D409" s="255"/>
      <c r="E409" s="256"/>
      <c r="F409" s="258"/>
      <c r="G409" s="255"/>
      <c r="H409" s="248"/>
      <c r="I409" s="266"/>
      <c r="J409" s="259"/>
      <c r="K409" s="185"/>
      <c r="L409" s="260"/>
      <c r="M409" s="260"/>
      <c r="N409" s="260"/>
      <c r="O409" s="261"/>
      <c r="P409" s="263"/>
      <c r="Q409" s="260"/>
      <c r="R409" s="264"/>
      <c r="S409" s="264"/>
      <c r="T409" s="264"/>
      <c r="U409" s="269"/>
      <c r="V409" s="263"/>
      <c r="W409" s="152"/>
      <c r="X409" s="168"/>
      <c r="Y409" s="168"/>
      <c r="Z409" s="168"/>
      <c r="AA409" s="169"/>
      <c r="AB409" s="178" t="str">
        <f>IF(AA409=Controles!$D$5,Controles!$E$5,IF(AA409=Controles!$D$6,Controles!$E$6,IF(AA409=Controles!$D$7,Controles!$E$7," ")))</f>
        <v xml:space="preserve"> </v>
      </c>
      <c r="AC409" s="169"/>
      <c r="AD409" s="68" t="str">
        <f>IF(AC409=Controles!$D$8,Controles!$E$8,IF(AC409=Controles!$D$9,Controles!$E$9," "))</f>
        <v xml:space="preserve"> </v>
      </c>
      <c r="AE409" s="68" t="str">
        <f t="shared" si="218"/>
        <v/>
      </c>
      <c r="AF409" s="169"/>
      <c r="AG409" s="169"/>
      <c r="AH409" s="169"/>
      <c r="AI409" s="100" t="str">
        <f>+IF(AA409=Controles!$D$5,Controles!$N$5,IF(AA409=Controles!$D$6,Controles!$N$6,IF(AA409=Controles!$D$7,Controles!$N$7," ")))</f>
        <v xml:space="preserve"> </v>
      </c>
      <c r="AJ409" s="141" t="str">
        <f>IFERROR(IF(AND(AI408=Controles!$N$5,AI409=Controles!$N$5),(AJ408-(+AJ408*AE409)),IF(AND(AI408=Controles!$N$7,AI409=Controles!$N$5),(AJ407-(+AJ407*AE409)),IF(AI409=Controles!$N$7,AJ408,""))),"")</f>
        <v/>
      </c>
      <c r="AK409" s="141" t="str">
        <f>IFERROR(IF(AND(AI408=Controles!$N$7,AI409=Controles!$N$7),(AK408-(+AK408*AE409)),IF(AND(AI408=Controles!$N$5,AI409=Controles!$N$7),(AK407-(+AK407*AE409)),IF(AI409=Controles!$N$5,AK408,""))),"")</f>
        <v/>
      </c>
      <c r="AL409" s="181" t="str">
        <f t="shared" si="226"/>
        <v/>
      </c>
      <c r="AM409" s="181" t="str">
        <f t="shared" si="227"/>
        <v/>
      </c>
      <c r="AN409" s="182" t="str">
        <f t="shared" si="228"/>
        <v xml:space="preserve"> </v>
      </c>
      <c r="AO409" s="183" t="str">
        <f>IFERROR(VLOOKUP(AN409,'Matriz Calificación'!$C$54:$F$78,2,FALSE),"")</f>
        <v/>
      </c>
      <c r="AP409" s="184" t="str">
        <f>IFERROR(VLOOKUP(AO409,'Matriz Calificación'!$D$54:$I$78,4,FALSE)," ")</f>
        <v xml:space="preserve"> </v>
      </c>
      <c r="AQ409" s="246"/>
      <c r="AR409" s="246"/>
      <c r="AS409" s="263"/>
      <c r="AT409" s="268"/>
      <c r="AU409" s="69"/>
      <c r="AV409" s="170"/>
      <c r="AW409" s="170"/>
      <c r="AX409" s="170"/>
      <c r="AY409" s="69"/>
      <c r="AZ409" s="170"/>
      <c r="BA409" s="172"/>
      <c r="BB409" s="172"/>
      <c r="BC409" s="256"/>
      <c r="BD409" s="248"/>
      <c r="BE409" s="172"/>
      <c r="BF409" s="248"/>
    </row>
    <row r="410" spans="2:58" s="173" customFormat="1" ht="21" customHeight="1" x14ac:dyDescent="0.25">
      <c r="B410" s="250"/>
      <c r="C410" s="253"/>
      <c r="D410" s="255"/>
      <c r="E410" s="256"/>
      <c r="F410" s="258"/>
      <c r="G410" s="255"/>
      <c r="H410" s="248"/>
      <c r="I410" s="266"/>
      <c r="J410" s="259"/>
      <c r="K410" s="185"/>
      <c r="L410" s="260"/>
      <c r="M410" s="260"/>
      <c r="N410" s="260"/>
      <c r="O410" s="261"/>
      <c r="P410" s="263"/>
      <c r="Q410" s="260"/>
      <c r="R410" s="264"/>
      <c r="S410" s="264"/>
      <c r="T410" s="264"/>
      <c r="U410" s="269"/>
      <c r="V410" s="263"/>
      <c r="W410" s="152"/>
      <c r="X410" s="168"/>
      <c r="Y410" s="168"/>
      <c r="Z410" s="168"/>
      <c r="AA410" s="169"/>
      <c r="AB410" s="178" t="str">
        <f>IF(AA410=Controles!$D$5,Controles!$E$5,IF(AA410=Controles!$D$6,Controles!$E$6,IF(AA410=Controles!$D$7,Controles!$E$7," ")))</f>
        <v xml:space="preserve"> </v>
      </c>
      <c r="AC410" s="169"/>
      <c r="AD410" s="68" t="str">
        <f>IF(AC410=Controles!$D$8,Controles!$E$8,IF(AC410=Controles!$D$9,Controles!$E$9," "))</f>
        <v xml:space="preserve"> </v>
      </c>
      <c r="AE410" s="68" t="str">
        <f t="shared" si="218"/>
        <v/>
      </c>
      <c r="AF410" s="169"/>
      <c r="AG410" s="169"/>
      <c r="AH410" s="169"/>
      <c r="AI410" s="100" t="str">
        <f>+IF(AA410=Controles!$D$5,Controles!$N$5,IF(AA410=Controles!$D$6,Controles!$N$6,IF(AA410=Controles!$D$7,Controles!$N$7," ")))</f>
        <v xml:space="preserve"> </v>
      </c>
      <c r="AJ410" s="141" t="str">
        <f>IFERROR(IF(AND(AI409=Controles!$N$5,AI410=Controles!$N$5),(AJ409-(+AJ409*AE410)),IF(AND(AI409=Controles!$N$7,AI410=Controles!$N$5),(AJ408-(+AJ408*AE410)),IF(AI410=Controles!$N$7,AJ409,""))),"")</f>
        <v/>
      </c>
      <c r="AK410" s="141" t="str">
        <f>IFERROR(IF(AND(AI409=Controles!$N$7,AI410=Controles!$N$7),(AK409-(+AK409*AE410)),IF(AND(AI409=Controles!$N$5,AI410=Controles!$N$7),(AK408-(+AK408*AE410)),IF(AI410=Controles!$N$5,AK409,""))),"")</f>
        <v/>
      </c>
      <c r="AL410" s="181" t="str">
        <f t="shared" si="226"/>
        <v/>
      </c>
      <c r="AM410" s="181" t="str">
        <f t="shared" si="227"/>
        <v/>
      </c>
      <c r="AN410" s="182" t="str">
        <f t="shared" si="228"/>
        <v xml:space="preserve"> </v>
      </c>
      <c r="AO410" s="183" t="str">
        <f>IFERROR(VLOOKUP(AN410,'Matriz Calificación'!$C$54:$F$78,2,FALSE),"")</f>
        <v/>
      </c>
      <c r="AP410" s="184" t="str">
        <f>IFERROR(VLOOKUP(AO410,'Matriz Calificación'!$D$54:$I$78,4,FALSE)," ")</f>
        <v xml:space="preserve"> </v>
      </c>
      <c r="AQ410" s="246"/>
      <c r="AR410" s="246"/>
      <c r="AS410" s="263"/>
      <c r="AT410" s="268"/>
      <c r="AU410" s="69"/>
      <c r="AV410" s="170"/>
      <c r="AW410" s="170"/>
      <c r="AX410" s="170"/>
      <c r="AY410" s="69"/>
      <c r="AZ410" s="170"/>
      <c r="BA410" s="172"/>
      <c r="BB410" s="172"/>
      <c r="BC410" s="256"/>
      <c r="BD410" s="248"/>
      <c r="BE410" s="172"/>
      <c r="BF410" s="248"/>
    </row>
    <row r="411" spans="2:58" s="173" customFormat="1" ht="21" customHeight="1" x14ac:dyDescent="0.25">
      <c r="B411" s="250"/>
      <c r="C411" s="253"/>
      <c r="D411" s="255"/>
      <c r="E411" s="256"/>
      <c r="F411" s="258"/>
      <c r="G411" s="255"/>
      <c r="H411" s="248"/>
      <c r="I411" s="266"/>
      <c r="J411" s="259"/>
      <c r="K411" s="185"/>
      <c r="L411" s="260"/>
      <c r="M411" s="260"/>
      <c r="N411" s="260"/>
      <c r="O411" s="261"/>
      <c r="P411" s="263"/>
      <c r="Q411" s="260"/>
      <c r="R411" s="264"/>
      <c r="S411" s="264"/>
      <c r="T411" s="264"/>
      <c r="U411" s="269"/>
      <c r="V411" s="263"/>
      <c r="W411" s="152"/>
      <c r="X411" s="168"/>
      <c r="Y411" s="168"/>
      <c r="Z411" s="168"/>
      <c r="AA411" s="169"/>
      <c r="AB411" s="178" t="str">
        <f>IF(AA411=Controles!$D$5,Controles!$E$5,IF(AA411=Controles!$D$6,Controles!$E$6,IF(AA411=Controles!$D$7,Controles!$E$7," ")))</f>
        <v xml:space="preserve"> </v>
      </c>
      <c r="AC411" s="169"/>
      <c r="AD411" s="68" t="str">
        <f>IF(AC411=Controles!$D$8,Controles!$E$8,IF(AC411=Controles!$D$9,Controles!$E$9," "))</f>
        <v xml:space="preserve"> </v>
      </c>
      <c r="AE411" s="68" t="str">
        <f t="shared" si="218"/>
        <v/>
      </c>
      <c r="AF411" s="169"/>
      <c r="AG411" s="169"/>
      <c r="AH411" s="169"/>
      <c r="AI411" s="100" t="str">
        <f>+IF(AA411=Controles!$D$5,Controles!$N$5,IF(AA411=Controles!$D$6,Controles!$N$6,IF(AA411=Controles!$D$7,Controles!$N$7," ")))</f>
        <v xml:space="preserve"> </v>
      </c>
      <c r="AJ411" s="141" t="str">
        <f>IFERROR(IF(AND(AI410=Controles!$N$5,AI411=Controles!$N$5),(AJ410-(+AJ410*AE411)),IF(AND(AI410=Controles!$N$7,AI411=Controles!$N$5),(AJ409-(+AJ409*AE411)),IF(AI411=Controles!$N$7,AJ410,""))),"")</f>
        <v/>
      </c>
      <c r="AK411" s="141" t="str">
        <f>IFERROR(IF(AND(AI410=Controles!$N$7,AI411=Controles!$N$7),(AK410-(+AK410*AE411)),IF(AND(AI410=Controles!$N$5,AI411=Controles!$N$7),(AK409-(+AK409*AE411)),IF(AI411=Controles!$N$5,AK410,""))),"")</f>
        <v/>
      </c>
      <c r="AL411" s="181" t="str">
        <f t="shared" si="226"/>
        <v/>
      </c>
      <c r="AM411" s="181" t="str">
        <f t="shared" si="227"/>
        <v/>
      </c>
      <c r="AN411" s="182" t="str">
        <f t="shared" si="228"/>
        <v xml:space="preserve"> </v>
      </c>
      <c r="AO411" s="183" t="str">
        <f>IFERROR(VLOOKUP(AN411,'Matriz Calificación'!$C$54:$F$78,2,FALSE),"")</f>
        <v/>
      </c>
      <c r="AP411" s="184" t="str">
        <f>IFERROR(VLOOKUP(AO411,'Matriz Calificación'!$D$54:$I$78,4,FALSE)," ")</f>
        <v xml:space="preserve"> </v>
      </c>
      <c r="AQ411" s="246"/>
      <c r="AR411" s="246"/>
      <c r="AS411" s="263"/>
      <c r="AT411" s="268"/>
      <c r="AU411" s="69"/>
      <c r="AV411" s="170"/>
      <c r="AW411" s="170"/>
      <c r="AX411" s="170"/>
      <c r="AY411" s="69"/>
      <c r="AZ411" s="170"/>
      <c r="BA411" s="172"/>
      <c r="BB411" s="172"/>
      <c r="BC411" s="256"/>
      <c r="BD411" s="248"/>
      <c r="BE411" s="172"/>
      <c r="BF411" s="248"/>
    </row>
    <row r="412" spans="2:58" s="173" customFormat="1" ht="21" customHeight="1" x14ac:dyDescent="0.25">
      <c r="B412" s="250"/>
      <c r="C412" s="253"/>
      <c r="D412" s="255"/>
      <c r="E412" s="256"/>
      <c r="F412" s="258"/>
      <c r="G412" s="255"/>
      <c r="H412" s="248"/>
      <c r="I412" s="266"/>
      <c r="J412" s="259"/>
      <c r="K412" s="185"/>
      <c r="L412" s="260"/>
      <c r="M412" s="260"/>
      <c r="N412" s="260"/>
      <c r="O412" s="261"/>
      <c r="P412" s="263"/>
      <c r="Q412" s="260"/>
      <c r="R412" s="264"/>
      <c r="S412" s="264"/>
      <c r="T412" s="264"/>
      <c r="U412" s="269"/>
      <c r="V412" s="263"/>
      <c r="W412" s="152"/>
      <c r="X412" s="168"/>
      <c r="Y412" s="168"/>
      <c r="Z412" s="168"/>
      <c r="AA412" s="169"/>
      <c r="AB412" s="178" t="str">
        <f>IF(AA412=Controles!$D$5,Controles!$E$5,IF(AA412=Controles!$D$6,Controles!$E$6,IF(AA412=Controles!$D$7,Controles!$E$7," ")))</f>
        <v xml:space="preserve"> </v>
      </c>
      <c r="AC412" s="169"/>
      <c r="AD412" s="68" t="str">
        <f>IF(AC412=Controles!$D$8,Controles!$E$8,IF(AC412=Controles!$D$9,Controles!$E$9," "))</f>
        <v xml:space="preserve"> </v>
      </c>
      <c r="AE412" s="68" t="str">
        <f t="shared" si="218"/>
        <v/>
      </c>
      <c r="AF412" s="169"/>
      <c r="AG412" s="169"/>
      <c r="AH412" s="169"/>
      <c r="AI412" s="100" t="str">
        <f>+IF(AA412=Controles!$D$5,Controles!$N$5,IF(AA412=Controles!$D$6,Controles!$N$6,IF(AA412=Controles!$D$7,Controles!$N$7," ")))</f>
        <v xml:space="preserve"> </v>
      </c>
      <c r="AJ412" s="141" t="str">
        <f>IFERROR(IF(AND(AI411=Controles!$N$5,AI412=Controles!$N$5),(AJ411-(+AJ411*AE412)),IF(AND(AI411=Controles!$N$7,AI412=Controles!$N$5),(AJ410-(+AJ410*AE412)),IF(AI412=Controles!$N$7,AJ411,""))),"")</f>
        <v/>
      </c>
      <c r="AK412" s="141" t="str">
        <f>IFERROR(IF(AND(AI411=Controles!$N$7,AI412=Controles!$N$7),(AK411-(+AK411*AE412)),IF(AND(AI411=Controles!$N$5,AI412=Controles!$N$7),(AK410-(+AK410*AE412)),IF(AI412=Controles!$N$5,AK411,""))),"")</f>
        <v/>
      </c>
      <c r="AL412" s="181" t="str">
        <f t="shared" si="226"/>
        <v/>
      </c>
      <c r="AM412" s="181" t="str">
        <f t="shared" si="227"/>
        <v/>
      </c>
      <c r="AN412" s="182" t="str">
        <f t="shared" si="228"/>
        <v xml:space="preserve"> </v>
      </c>
      <c r="AO412" s="183" t="str">
        <f>IFERROR(VLOOKUP(AN412,'Matriz Calificación'!$C$54:$F$78,2,FALSE),"")</f>
        <v/>
      </c>
      <c r="AP412" s="184" t="str">
        <f>IFERROR(VLOOKUP(AO412,'Matriz Calificación'!$D$54:$I$78,4,FALSE)," ")</f>
        <v xml:space="preserve"> </v>
      </c>
      <c r="AQ412" s="246"/>
      <c r="AR412" s="246"/>
      <c r="AS412" s="263"/>
      <c r="AT412" s="268"/>
      <c r="AU412" s="69"/>
      <c r="AV412" s="170"/>
      <c r="AW412" s="170"/>
      <c r="AX412" s="170"/>
      <c r="AY412" s="69"/>
      <c r="AZ412" s="170"/>
      <c r="BA412" s="172"/>
      <c r="BB412" s="172"/>
      <c r="BC412" s="256"/>
      <c r="BD412" s="248"/>
      <c r="BE412" s="172"/>
      <c r="BF412" s="248"/>
    </row>
    <row r="413" spans="2:58" s="173" customFormat="1" ht="21" customHeight="1" x14ac:dyDescent="0.25">
      <c r="B413" s="250"/>
      <c r="C413" s="253"/>
      <c r="D413" s="255"/>
      <c r="E413" s="256"/>
      <c r="F413" s="258"/>
      <c r="G413" s="255"/>
      <c r="H413" s="248"/>
      <c r="I413" s="266"/>
      <c r="J413" s="259"/>
      <c r="K413" s="185"/>
      <c r="L413" s="260"/>
      <c r="M413" s="260"/>
      <c r="N413" s="260"/>
      <c r="O413" s="261"/>
      <c r="P413" s="263"/>
      <c r="Q413" s="260"/>
      <c r="R413" s="264"/>
      <c r="S413" s="264"/>
      <c r="T413" s="264"/>
      <c r="U413" s="269"/>
      <c r="V413" s="263"/>
      <c r="W413" s="152"/>
      <c r="X413" s="168"/>
      <c r="Y413" s="168"/>
      <c r="Z413" s="168"/>
      <c r="AA413" s="169"/>
      <c r="AB413" s="178" t="str">
        <f>IF(AA413=Controles!$D$5,Controles!$E$5,IF(AA413=Controles!$D$6,Controles!$E$6,IF(AA413=Controles!$D$7,Controles!$E$7," ")))</f>
        <v xml:space="preserve"> </v>
      </c>
      <c r="AC413" s="169"/>
      <c r="AD413" s="68" t="str">
        <f>IF(AC413=Controles!$D$8,Controles!$E$8,IF(AC413=Controles!$D$9,Controles!$E$9," "))</f>
        <v xml:space="preserve"> </v>
      </c>
      <c r="AE413" s="68" t="str">
        <f t="shared" si="218"/>
        <v/>
      </c>
      <c r="AF413" s="169"/>
      <c r="AG413" s="169"/>
      <c r="AH413" s="169"/>
      <c r="AI413" s="100" t="str">
        <f>+IF(AA413=Controles!$D$5,Controles!$N$5,IF(AA413=Controles!$D$6,Controles!$N$6,IF(AA413=Controles!$D$7,Controles!$N$7," ")))</f>
        <v xml:space="preserve"> </v>
      </c>
      <c r="AJ413" s="141" t="str">
        <f>IFERROR(IF(AND(AI412=Controles!$N$5,AI413=Controles!$N$5),(AJ412-(+AJ412*AE413)),IF(AND(AI412=Controles!$N$7,AI413=Controles!$N$5),(AJ411-(+AJ411*AE413)),IF(AI413=Controles!$N$7,AJ412,""))),"")</f>
        <v/>
      </c>
      <c r="AK413" s="141" t="str">
        <f>IFERROR(IF(AND(AI412=Controles!$N$7,AI413=Controles!$N$7),(AK412-(+AK412*AE413)),IF(AND(AI412=Controles!$N$5,AI413=Controles!$N$7),(AK411-(+AK411*AE413)),IF(AI413=Controles!$N$5,AK412,""))),"")</f>
        <v/>
      </c>
      <c r="AL413" s="181" t="str">
        <f t="shared" si="226"/>
        <v/>
      </c>
      <c r="AM413" s="181" t="str">
        <f t="shared" si="227"/>
        <v/>
      </c>
      <c r="AN413" s="182" t="str">
        <f t="shared" si="228"/>
        <v xml:space="preserve"> </v>
      </c>
      <c r="AO413" s="183" t="str">
        <f>IFERROR(VLOOKUP(AN413,'Matriz Calificación'!$C$54:$F$78,2,FALSE),"")</f>
        <v/>
      </c>
      <c r="AP413" s="184" t="str">
        <f>IFERROR(VLOOKUP(AO413,'Matriz Calificación'!$D$54:$I$78,4,FALSE)," ")</f>
        <v xml:space="preserve"> </v>
      </c>
      <c r="AQ413" s="246"/>
      <c r="AR413" s="246"/>
      <c r="AS413" s="263"/>
      <c r="AT413" s="268"/>
      <c r="AU413" s="69"/>
      <c r="AV413" s="168"/>
      <c r="AW413" s="171"/>
      <c r="AX413" s="171"/>
      <c r="AY413" s="69"/>
      <c r="AZ413" s="170"/>
      <c r="BA413" s="172"/>
      <c r="BB413" s="172"/>
      <c r="BC413" s="256"/>
      <c r="BD413" s="248"/>
      <c r="BE413" s="172"/>
      <c r="BF413" s="248"/>
    </row>
    <row r="414" spans="2:58" s="173" customFormat="1" ht="21" customHeight="1" x14ac:dyDescent="0.25">
      <c r="B414" s="250"/>
      <c r="C414" s="253"/>
      <c r="D414" s="255"/>
      <c r="E414" s="256"/>
      <c r="F414" s="258"/>
      <c r="G414" s="255"/>
      <c r="H414" s="248"/>
      <c r="I414" s="266"/>
      <c r="J414" s="259"/>
      <c r="K414" s="185"/>
      <c r="L414" s="260"/>
      <c r="M414" s="260"/>
      <c r="N414" s="260"/>
      <c r="O414" s="261"/>
      <c r="P414" s="263"/>
      <c r="Q414" s="260"/>
      <c r="R414" s="264"/>
      <c r="S414" s="264"/>
      <c r="T414" s="264"/>
      <c r="U414" s="269"/>
      <c r="V414" s="263"/>
      <c r="W414" s="152"/>
      <c r="X414" s="168"/>
      <c r="Y414" s="168"/>
      <c r="Z414" s="168"/>
      <c r="AA414" s="169"/>
      <c r="AB414" s="178" t="str">
        <f>IF(AA414=Controles!$D$5,Controles!$E$5,IF(AA414=Controles!$D$6,Controles!$E$6,IF(AA414=Controles!$D$7,Controles!$E$7," ")))</f>
        <v xml:space="preserve"> </v>
      </c>
      <c r="AC414" s="169"/>
      <c r="AD414" s="68" t="str">
        <f>IF(AC414=Controles!$D$8,Controles!$E$8,IF(AC414=Controles!$D$9,Controles!$E$9," "))</f>
        <v xml:space="preserve"> </v>
      </c>
      <c r="AE414" s="68" t="str">
        <f t="shared" si="218"/>
        <v/>
      </c>
      <c r="AF414" s="169"/>
      <c r="AG414" s="169"/>
      <c r="AH414" s="169"/>
      <c r="AI414" s="100" t="str">
        <f>+IF(AA414=Controles!$D$5,Controles!$N$5,IF(AA414=Controles!$D$6,Controles!$N$6,IF(AA414=Controles!$D$7,Controles!$N$7," ")))</f>
        <v xml:space="preserve"> </v>
      </c>
      <c r="AJ414" s="141" t="str">
        <f>IFERROR(IF(AND(AI413=Controles!$N$5,AI414=Controles!$N$5),(AJ413-(+AJ413*AE414)),IF(AND(AI413=Controles!$N$7,AI414=Controles!$N$5),(AJ412-(+AJ412*AE414)),IF(AI414=Controles!$N$7,AJ413,""))),"")</f>
        <v/>
      </c>
      <c r="AK414" s="141" t="str">
        <f>IFERROR(IF(AND(AI413=Controles!$N$7,AI414=Controles!$N$7),(AK413-(+AK413*AE414)),IF(AND(AI413=Controles!$N$5,AI414=Controles!$N$7),(AK412-(+AK412*AE414)),IF(AI414=Controles!$N$5,AK413,""))),"")</f>
        <v/>
      </c>
      <c r="AL414" s="181" t="str">
        <f t="shared" si="226"/>
        <v/>
      </c>
      <c r="AM414" s="181" t="str">
        <f t="shared" si="227"/>
        <v/>
      </c>
      <c r="AN414" s="182" t="str">
        <f t="shared" si="228"/>
        <v xml:space="preserve"> </v>
      </c>
      <c r="AO414" s="183" t="str">
        <f>IFERROR(VLOOKUP(AN414,'Matriz Calificación'!$C$54:$F$78,2,FALSE),"")</f>
        <v/>
      </c>
      <c r="AP414" s="184" t="str">
        <f>IFERROR(VLOOKUP(AO414,'Matriz Calificación'!$D$54:$I$78,4,FALSE)," ")</f>
        <v xml:space="preserve"> </v>
      </c>
      <c r="AQ414" s="246"/>
      <c r="AR414" s="246"/>
      <c r="AS414" s="263"/>
      <c r="AT414" s="268"/>
      <c r="AU414" s="69"/>
      <c r="AV414" s="168"/>
      <c r="AW414" s="171"/>
      <c r="AX414" s="171"/>
      <c r="AY414" s="69"/>
      <c r="AZ414" s="170"/>
      <c r="BA414" s="172"/>
      <c r="BB414" s="172"/>
      <c r="BC414" s="256"/>
      <c r="BD414" s="248"/>
      <c r="BE414" s="172"/>
      <c r="BF414" s="248"/>
    </row>
    <row r="415" spans="2:58" s="173" customFormat="1" ht="21" customHeight="1" x14ac:dyDescent="0.25">
      <c r="B415" s="251"/>
      <c r="C415" s="254"/>
      <c r="D415" s="255"/>
      <c r="E415" s="256"/>
      <c r="F415" s="258"/>
      <c r="G415" s="255"/>
      <c r="H415" s="248"/>
      <c r="I415" s="267"/>
      <c r="J415" s="259"/>
      <c r="K415" s="185"/>
      <c r="L415" s="260"/>
      <c r="M415" s="260"/>
      <c r="N415" s="260"/>
      <c r="O415" s="262"/>
      <c r="P415" s="263"/>
      <c r="Q415" s="260"/>
      <c r="R415" s="264"/>
      <c r="S415" s="264"/>
      <c r="T415" s="264"/>
      <c r="U415" s="269"/>
      <c r="V415" s="263"/>
      <c r="W415" s="152"/>
      <c r="X415" s="168"/>
      <c r="Y415" s="168"/>
      <c r="Z415" s="168"/>
      <c r="AA415" s="169"/>
      <c r="AB415" s="178" t="str">
        <f>IF(AA415=Controles!$D$5,Controles!$E$5,IF(AA415=Controles!$D$6,Controles!$E$6,IF(AA415=Controles!$D$7,Controles!$E$7," ")))</f>
        <v xml:space="preserve"> </v>
      </c>
      <c r="AC415" s="169"/>
      <c r="AD415" s="68" t="str">
        <f>IF(AC415=Controles!$D$8,Controles!$E$8,IF(AC415=Controles!$D$9,Controles!$E$9," "))</f>
        <v xml:space="preserve"> </v>
      </c>
      <c r="AE415" s="68" t="str">
        <f t="shared" si="218"/>
        <v/>
      </c>
      <c r="AF415" s="169"/>
      <c r="AG415" s="169"/>
      <c r="AH415" s="169"/>
      <c r="AI415" s="100" t="str">
        <f>+IF(AA415=Controles!$D$5,Controles!$N$5,IF(AA415=Controles!$D$6,Controles!$N$6,IF(AA415=Controles!$D$7,Controles!$N$7," ")))</f>
        <v xml:space="preserve"> </v>
      </c>
      <c r="AJ415" s="141" t="str">
        <f>IFERROR(IF(AND(AI414=Controles!$N$5,AI415=Controles!$N$5),(AJ414-(+AJ414*AE415)),IF(AND(AI414=Controles!$N$7,AI415=Controles!$N$5),(AJ413-(+AJ413*AE415)),IF(AI415=Controles!$N$7,AJ414,""))),"")</f>
        <v/>
      </c>
      <c r="AK415" s="141" t="str">
        <f>IFERROR(IF(AND(AI414=Controles!$N$7,AI415=Controles!$N$7),(AK414-(+AK414*AE415)),IF(AND(AI414=Controles!$N$5,AI415=Controles!$N$7),(AK413-(+AK413*AE415)),IF(AI415=Controles!$N$5,AK414,""))),"")</f>
        <v/>
      </c>
      <c r="AL415" s="181" t="str">
        <f t="shared" si="226"/>
        <v/>
      </c>
      <c r="AM415" s="181" t="str">
        <f t="shared" si="227"/>
        <v/>
      </c>
      <c r="AN415" s="182" t="str">
        <f t="shared" si="228"/>
        <v xml:space="preserve"> </v>
      </c>
      <c r="AO415" s="183" t="str">
        <f>IFERROR(VLOOKUP(AN415,'Matriz Calificación'!$C$54:$F$78,2,FALSE),"")</f>
        <v/>
      </c>
      <c r="AP415" s="184" t="str">
        <f>IFERROR(VLOOKUP(AO415,'Matriz Calificación'!$D$54:$I$78,4,FALSE)," ")</f>
        <v xml:space="preserve"> </v>
      </c>
      <c r="AQ415" s="247"/>
      <c r="AR415" s="247"/>
      <c r="AS415" s="263"/>
      <c r="AT415" s="268"/>
      <c r="AU415" s="69"/>
      <c r="AV415" s="168"/>
      <c r="AW415" s="70"/>
      <c r="AX415" s="70"/>
      <c r="AY415" s="69"/>
      <c r="AZ415" s="170"/>
      <c r="BA415" s="172"/>
      <c r="BB415" s="172"/>
      <c r="BC415" s="256"/>
      <c r="BD415" s="248"/>
      <c r="BE415" s="172"/>
      <c r="BF415" s="248"/>
    </row>
    <row r="416" spans="2:58" s="173" customFormat="1" ht="21" customHeight="1" x14ac:dyDescent="0.25">
      <c r="B416" s="249"/>
      <c r="C416" s="252" t="str">
        <f>+IFERROR(VLOOKUP(B416,INF!$A$2:$B$90,2,FALSE)," ")</f>
        <v xml:space="preserve"> </v>
      </c>
      <c r="D416" s="255"/>
      <c r="E416" s="256"/>
      <c r="F416" s="257"/>
      <c r="G416" s="255"/>
      <c r="H416" s="248"/>
      <c r="I416" s="265"/>
      <c r="J416" s="259" t="str">
        <f t="shared" ref="J416" si="229">IF(G416&lt;&gt;"",CONCATENATE("Posibilidad de ",G416," por"," ",H416," debido a"," ",I416),"")</f>
        <v/>
      </c>
      <c r="K416" s="185"/>
      <c r="L416" s="260"/>
      <c r="M416" s="260"/>
      <c r="N416" s="260"/>
      <c r="O416" s="261"/>
      <c r="P416" s="263" t="str">
        <f>IF(O416="","",IF(O416&lt;=2,Probabilidad!$B$8,IF(O416&lt;=11.999,Probabilidad!$B$7,IF(O416&lt;=48,Probabilidad!$B$6,IF(O416&lt;=239.999,Probabilidad!$B$5,IF(O416&gt;=240,Probabilidad!$B$4,""))))))</f>
        <v/>
      </c>
      <c r="Q416" s="260"/>
      <c r="R416" s="264" t="str">
        <f>IFERROR(VLOOKUP(P416,Probabilidad!$B$4:$C$8,2,FALSE),"")</f>
        <v/>
      </c>
      <c r="S416" s="264" t="str">
        <f>IFERROR(VLOOKUP(Q416,Impacto!$B$4:$C$16,2,FALSE),"")</f>
        <v/>
      </c>
      <c r="T416" s="264" t="str">
        <f t="shared" ref="T416" si="230">IFERROR(VALUE((R416&amp;""&amp;S416))," ")</f>
        <v xml:space="preserve"> </v>
      </c>
      <c r="U416" s="269" t="str">
        <f>IFERROR(VLOOKUP(T416,'Matriz Calificación'!$C$54:$D$78,2,FALSE)," ")</f>
        <v xml:space="preserve"> </v>
      </c>
      <c r="V416" s="263" t="str">
        <f>IFERROR(VLOOKUP(T416,'Matriz Calificación'!$C$54:$F$78,3,FALSE)," ")</f>
        <v xml:space="preserve"> </v>
      </c>
      <c r="W416" s="152"/>
      <c r="X416" s="168"/>
      <c r="Y416" s="168"/>
      <c r="Z416" s="168"/>
      <c r="AA416" s="169"/>
      <c r="AB416" s="178" t="str">
        <f>IF(AA416=Controles!$D$5,Controles!$E$5,IF(AA416=Controles!$D$6,Controles!$E$6,IF(AA416=Controles!$D$7,Controles!$E$7," ")))</f>
        <v xml:space="preserve"> </v>
      </c>
      <c r="AC416" s="169"/>
      <c r="AD416" s="68" t="str">
        <f>IF(AC416=Controles!$D$8,Controles!$E$8,IF(AC416=Controles!$D$9,Controles!$E$9," "))</f>
        <v xml:space="preserve"> </v>
      </c>
      <c r="AE416" s="68" t="str">
        <f t="shared" si="218"/>
        <v/>
      </c>
      <c r="AF416" s="169"/>
      <c r="AG416" s="169"/>
      <c r="AH416" s="169"/>
      <c r="AI416" s="100" t="str">
        <f>+IF(AA416=Controles!$D$5,Controles!$N$5,IF(AA416=Controles!$D$6,Controles!$N$6,IF(AA416=Controles!$D$7,Controles!$N$7," ")))</f>
        <v xml:space="preserve"> </v>
      </c>
      <c r="AJ416" s="141" t="str">
        <f>IFERROR(IF(AI416=Controles!$N$5,(($R$416-($R$416*AE416))),IF(AI416=Controles!$N$7,$R$416,""))," ")</f>
        <v/>
      </c>
      <c r="AK416" s="141" t="str">
        <f>IFERROR(IF(AI416=Controles!$N$7,(($S$416-($S$416*AE416))),IF(AI416=Controles!$N$5,$S$416,""))," ")</f>
        <v/>
      </c>
      <c r="AL416" s="181" t="str">
        <f>IFERROR(IF(AJ416="","",IF(AJ416&lt;=20,"20",IF(AJ416&lt;=40,"40",IF(AJ416&lt;=60,"60",IF(AJ416&lt;=80,"80","100"))))),"")</f>
        <v/>
      </c>
      <c r="AM416" s="181" t="str">
        <f>IFERROR(IF(AK416="","",IF(AK416&lt;=20,"20",IF(AK416&lt;=40,"40",IF(AK416&lt;=60,"60",IF(AK416&lt;=80,"80","100"))))),"")</f>
        <v/>
      </c>
      <c r="AN416" s="182" t="str">
        <f>IFERROR(VALUE((AL416&amp;""&amp;AM416))," ")</f>
        <v xml:space="preserve"> </v>
      </c>
      <c r="AO416" s="183" t="str">
        <f>IFERROR(VLOOKUP(AN416,'Matriz Calificación'!$C$54:$F$78,2,FALSE),"")</f>
        <v/>
      </c>
      <c r="AP416" s="184" t="str">
        <f>IFERROR(VLOOKUP(AO416,'Matriz Calificación'!$D$54:$I$78,4,FALSE)," ")</f>
        <v xml:space="preserve"> </v>
      </c>
      <c r="AQ416" s="245" t="str" cm="1">
        <f t="array" ref="AQ416">INDEX(AN416:AN424,COUNT(AN416:AN424))</f>
        <v xml:space="preserve"> </v>
      </c>
      <c r="AR416" s="245" t="str">
        <f>IFERROR(VLOOKUP(AQ416,'Matriz Calificación'!$C$54:$F$78,2,FALSE),"")</f>
        <v/>
      </c>
      <c r="AS416" s="263" t="str">
        <f>IFERROR(VLOOKUP(AR416,'Matriz Calificación'!$D$54:$I$78,4,FALSE)," ")</f>
        <v xml:space="preserve"> </v>
      </c>
      <c r="AT416" s="268" t="str">
        <f>IFERROR(VLOOKUP(AR416,'Matriz Calificación'!$D$54:$I$78,5,FALSE)," ")</f>
        <v xml:space="preserve"> </v>
      </c>
      <c r="AU416" s="69"/>
      <c r="AV416" s="170"/>
      <c r="AW416" s="170"/>
      <c r="AX416" s="170"/>
      <c r="AY416" s="69"/>
      <c r="AZ416" s="170"/>
      <c r="BA416" s="172"/>
      <c r="BB416" s="172"/>
      <c r="BC416" s="256"/>
      <c r="BD416" s="248"/>
      <c r="BE416" s="172"/>
      <c r="BF416" s="248"/>
    </row>
    <row r="417" spans="2:58" s="173" customFormat="1" ht="21" customHeight="1" x14ac:dyDescent="0.25">
      <c r="B417" s="250"/>
      <c r="C417" s="253"/>
      <c r="D417" s="255"/>
      <c r="E417" s="256"/>
      <c r="F417" s="258"/>
      <c r="G417" s="255"/>
      <c r="H417" s="248"/>
      <c r="I417" s="266"/>
      <c r="J417" s="259"/>
      <c r="K417" s="185"/>
      <c r="L417" s="260"/>
      <c r="M417" s="260"/>
      <c r="N417" s="260"/>
      <c r="O417" s="261"/>
      <c r="P417" s="263"/>
      <c r="Q417" s="260"/>
      <c r="R417" s="264"/>
      <c r="S417" s="264"/>
      <c r="T417" s="264"/>
      <c r="U417" s="269"/>
      <c r="V417" s="263"/>
      <c r="W417" s="152"/>
      <c r="X417" s="168"/>
      <c r="Y417" s="168"/>
      <c r="Z417" s="168"/>
      <c r="AA417" s="169"/>
      <c r="AB417" s="178" t="str">
        <f>IF(AA417=Controles!$D$5,Controles!$E$5,IF(AA417=Controles!$D$6,Controles!$E$6,IF(AA417=Controles!$D$7,Controles!$E$7," ")))</f>
        <v xml:space="preserve"> </v>
      </c>
      <c r="AC417" s="169"/>
      <c r="AD417" s="68" t="str">
        <f>IF(AC417=Controles!$D$8,Controles!$E$8,IF(AC417=Controles!$D$9,Controles!$E$9," "))</f>
        <v xml:space="preserve"> </v>
      </c>
      <c r="AE417" s="68" t="str">
        <f t="shared" si="218"/>
        <v/>
      </c>
      <c r="AF417" s="169"/>
      <c r="AG417" s="169"/>
      <c r="AH417" s="169"/>
      <c r="AI417" s="100" t="str">
        <f>+IF(AA417=Controles!$D$5,Controles!$N$5,IF(AA417=Controles!$D$6,Controles!$N$6,IF(AA417=Controles!$D$7,Controles!$N$7," ")))</f>
        <v xml:space="preserve"> </v>
      </c>
      <c r="AJ417" s="141" t="str">
        <f>IFERROR(IF(AND(AI416=Controles!$N$5,AI417=Controles!$N$5),(AJ416-(+AJ416*AE417)),IF(AI417=Controles!$N$5,(R416-(+R416*AE417)),IF(AI417=Controles!$N$7,AJ416,""))),"")</f>
        <v/>
      </c>
      <c r="AK417" s="141" t="str">
        <f>IFERROR(IF(AND(AI416=Controles!$N$7,AI417=Controles!$N$7),(AK416-(+AK416*AE417)),IF(AI417=Controles!$N$7,($S$416-(+$S$416*AE417)),IF(AI417=Controles!$N$5,AK416,""))),"")</f>
        <v/>
      </c>
      <c r="AL417" s="181" t="str">
        <f t="shared" ref="AL417:AL424" si="231">IFERROR(IF(AJ417="","",IF(AJ417&lt;=20,"20",IF(AJ417&lt;=40,"40",IF(AJ417&lt;=60,"60",IF(AJ417&lt;=80,"80","100"))))),"")</f>
        <v/>
      </c>
      <c r="AM417" s="181" t="str">
        <f t="shared" ref="AM417:AM424" si="232">IFERROR(IF(AK417="","",IF(AK417&lt;=20,"20",IF(AK417&lt;=40,"40",IF(AK417&lt;=60,"60",IF(AK417&lt;=80,"80","100"))))),"")</f>
        <v/>
      </c>
      <c r="AN417" s="182" t="str">
        <f t="shared" ref="AN417:AN424" si="233">IFERROR(VALUE((AL417&amp;""&amp;AM417))," ")</f>
        <v xml:space="preserve"> </v>
      </c>
      <c r="AO417" s="183" t="str">
        <f>IFERROR(VLOOKUP(AN417,'Matriz Calificación'!$C$54:$F$78,2,FALSE),"")</f>
        <v/>
      </c>
      <c r="AP417" s="184" t="str">
        <f>IFERROR(VLOOKUP(AO417,'Matriz Calificación'!$D$54:$I$78,4,FALSE)," ")</f>
        <v xml:space="preserve"> </v>
      </c>
      <c r="AQ417" s="246"/>
      <c r="AR417" s="246"/>
      <c r="AS417" s="263"/>
      <c r="AT417" s="268"/>
      <c r="AU417" s="69"/>
      <c r="AV417" s="170"/>
      <c r="AW417" s="170"/>
      <c r="AX417" s="170"/>
      <c r="AY417" s="69"/>
      <c r="AZ417" s="170"/>
      <c r="BA417" s="172"/>
      <c r="BB417" s="172"/>
      <c r="BC417" s="256"/>
      <c r="BD417" s="248"/>
      <c r="BE417" s="172"/>
      <c r="BF417" s="248"/>
    </row>
    <row r="418" spans="2:58" s="173" customFormat="1" ht="21" customHeight="1" x14ac:dyDescent="0.25">
      <c r="B418" s="250"/>
      <c r="C418" s="253"/>
      <c r="D418" s="255"/>
      <c r="E418" s="256"/>
      <c r="F418" s="258"/>
      <c r="G418" s="255"/>
      <c r="H418" s="248"/>
      <c r="I418" s="266"/>
      <c r="J418" s="259"/>
      <c r="K418" s="185"/>
      <c r="L418" s="260"/>
      <c r="M418" s="260"/>
      <c r="N418" s="260"/>
      <c r="O418" s="261"/>
      <c r="P418" s="263"/>
      <c r="Q418" s="260"/>
      <c r="R418" s="264"/>
      <c r="S418" s="264"/>
      <c r="T418" s="264"/>
      <c r="U418" s="269"/>
      <c r="V418" s="263"/>
      <c r="W418" s="152"/>
      <c r="X418" s="168"/>
      <c r="Y418" s="168"/>
      <c r="Z418" s="168"/>
      <c r="AA418" s="169"/>
      <c r="AB418" s="178" t="str">
        <f>IF(AA418=Controles!$D$5,Controles!$E$5,IF(AA418=Controles!$D$6,Controles!$E$6,IF(AA418=Controles!$D$7,Controles!$E$7," ")))</f>
        <v xml:space="preserve"> </v>
      </c>
      <c r="AC418" s="169"/>
      <c r="AD418" s="68" t="str">
        <f>IF(AC418=Controles!$D$8,Controles!$E$8,IF(AC418=Controles!$D$9,Controles!$E$9," "))</f>
        <v xml:space="preserve"> </v>
      </c>
      <c r="AE418" s="68" t="str">
        <f t="shared" si="218"/>
        <v/>
      </c>
      <c r="AF418" s="169"/>
      <c r="AG418" s="169"/>
      <c r="AH418" s="169"/>
      <c r="AI418" s="100" t="str">
        <f>+IF(AA418=Controles!$D$5,Controles!$N$5,IF(AA418=Controles!$D$6,Controles!$N$6,IF(AA418=Controles!$D$7,Controles!$N$7," ")))</f>
        <v xml:space="preserve"> </v>
      </c>
      <c r="AJ418" s="141" t="str">
        <f>IFERROR(IF(AND(AI417=Controles!$N$5,AI418=Controles!$N$5),(AJ417-(+AJ417*AE418)),IF(AND(AI417=Controles!$N$7,AI418=Controles!$N$5),(AJ416-(+AJ416*AE418)),IF(AI418=Controles!$N$7,AJ417,""))),"")</f>
        <v/>
      </c>
      <c r="AK418" s="141" t="str">
        <f>IFERROR(IF(AND(AI417=Controles!$N$7,AI418=Controles!$N$7),(AK417-(+AK417*AE418)),IF(AND(AI417=Controles!$N$5,AI418=Controles!$N$7),(AK416-(+AK416*AE418)),IF(AI418=Controles!$N$5,AK417,""))),"")</f>
        <v/>
      </c>
      <c r="AL418" s="181" t="str">
        <f t="shared" si="231"/>
        <v/>
      </c>
      <c r="AM418" s="181" t="str">
        <f t="shared" si="232"/>
        <v/>
      </c>
      <c r="AN418" s="182" t="str">
        <f t="shared" si="233"/>
        <v xml:space="preserve"> </v>
      </c>
      <c r="AO418" s="183" t="str">
        <f>IFERROR(VLOOKUP(AN418,'Matriz Calificación'!$C$54:$F$78,2,FALSE),"")</f>
        <v/>
      </c>
      <c r="AP418" s="184" t="str">
        <f>IFERROR(VLOOKUP(AO418,'Matriz Calificación'!$D$54:$I$78,4,FALSE)," ")</f>
        <v xml:space="preserve"> </v>
      </c>
      <c r="AQ418" s="246"/>
      <c r="AR418" s="246"/>
      <c r="AS418" s="263"/>
      <c r="AT418" s="268"/>
      <c r="AU418" s="69"/>
      <c r="AV418" s="170"/>
      <c r="AW418" s="170"/>
      <c r="AX418" s="170"/>
      <c r="AY418" s="69"/>
      <c r="AZ418" s="170"/>
      <c r="BA418" s="172"/>
      <c r="BB418" s="172"/>
      <c r="BC418" s="256"/>
      <c r="BD418" s="248"/>
      <c r="BE418" s="172"/>
      <c r="BF418" s="248"/>
    </row>
    <row r="419" spans="2:58" s="173" customFormat="1" ht="21" customHeight="1" x14ac:dyDescent="0.25">
      <c r="B419" s="250"/>
      <c r="C419" s="253"/>
      <c r="D419" s="255"/>
      <c r="E419" s="256"/>
      <c r="F419" s="258"/>
      <c r="G419" s="255"/>
      <c r="H419" s="248"/>
      <c r="I419" s="266"/>
      <c r="J419" s="259"/>
      <c r="K419" s="185"/>
      <c r="L419" s="260"/>
      <c r="M419" s="260"/>
      <c r="N419" s="260"/>
      <c r="O419" s="261"/>
      <c r="P419" s="263"/>
      <c r="Q419" s="260"/>
      <c r="R419" s="264"/>
      <c r="S419" s="264"/>
      <c r="T419" s="264"/>
      <c r="U419" s="269"/>
      <c r="V419" s="263"/>
      <c r="W419" s="152"/>
      <c r="X419" s="168"/>
      <c r="Y419" s="168"/>
      <c r="Z419" s="168"/>
      <c r="AA419" s="169"/>
      <c r="AB419" s="178" t="str">
        <f>IF(AA419=Controles!$D$5,Controles!$E$5,IF(AA419=Controles!$D$6,Controles!$E$6,IF(AA419=Controles!$D$7,Controles!$E$7," ")))</f>
        <v xml:space="preserve"> </v>
      </c>
      <c r="AC419" s="169"/>
      <c r="AD419" s="68" t="str">
        <f>IF(AC419=Controles!$D$8,Controles!$E$8,IF(AC419=Controles!$D$9,Controles!$E$9," "))</f>
        <v xml:space="preserve"> </v>
      </c>
      <c r="AE419" s="68" t="str">
        <f t="shared" si="218"/>
        <v/>
      </c>
      <c r="AF419" s="169"/>
      <c r="AG419" s="169"/>
      <c r="AH419" s="169"/>
      <c r="AI419" s="100" t="str">
        <f>+IF(AA419=Controles!$D$5,Controles!$N$5,IF(AA419=Controles!$D$6,Controles!$N$6,IF(AA419=Controles!$D$7,Controles!$N$7," ")))</f>
        <v xml:space="preserve"> </v>
      </c>
      <c r="AJ419" s="141" t="str">
        <f>IFERROR(IF(AND(AI418=Controles!$N$5,AI419=Controles!$N$5),(AJ418-(+AJ418*AE419)),IF(AND(AI418=Controles!$N$7,AI419=Controles!$N$5),(AJ417-(+AJ417*AE419)),IF(AI419=Controles!$N$7,AJ418,""))),"")</f>
        <v/>
      </c>
      <c r="AK419" s="141" t="str">
        <f>IFERROR(IF(AND(AI418=Controles!$N$7,AI419=Controles!$N$7),(AK418-(+AK418*AE419)),IF(AND(AI418=Controles!$N$5,AI419=Controles!$N$7),(AK417-(+AK417*AE419)),IF(AI419=Controles!$N$5,AK418,""))),"")</f>
        <v/>
      </c>
      <c r="AL419" s="181" t="str">
        <f t="shared" si="231"/>
        <v/>
      </c>
      <c r="AM419" s="181" t="str">
        <f t="shared" si="232"/>
        <v/>
      </c>
      <c r="AN419" s="182" t="str">
        <f t="shared" si="233"/>
        <v xml:space="preserve"> </v>
      </c>
      <c r="AO419" s="183" t="str">
        <f>IFERROR(VLOOKUP(AN419,'Matriz Calificación'!$C$54:$F$78,2,FALSE),"")</f>
        <v/>
      </c>
      <c r="AP419" s="184" t="str">
        <f>IFERROR(VLOOKUP(AO419,'Matriz Calificación'!$D$54:$I$78,4,FALSE)," ")</f>
        <v xml:space="preserve"> </v>
      </c>
      <c r="AQ419" s="246"/>
      <c r="AR419" s="246"/>
      <c r="AS419" s="263"/>
      <c r="AT419" s="268"/>
      <c r="AU419" s="69"/>
      <c r="AV419" s="170"/>
      <c r="AW419" s="170"/>
      <c r="AX419" s="170"/>
      <c r="AY419" s="69"/>
      <c r="AZ419" s="170"/>
      <c r="BA419" s="172"/>
      <c r="BB419" s="172"/>
      <c r="BC419" s="256"/>
      <c r="BD419" s="248"/>
      <c r="BE419" s="172"/>
      <c r="BF419" s="248"/>
    </row>
    <row r="420" spans="2:58" s="173" customFormat="1" ht="21" customHeight="1" x14ac:dyDescent="0.25">
      <c r="B420" s="250"/>
      <c r="C420" s="253"/>
      <c r="D420" s="255"/>
      <c r="E420" s="256"/>
      <c r="F420" s="258"/>
      <c r="G420" s="255"/>
      <c r="H420" s="248"/>
      <c r="I420" s="266"/>
      <c r="J420" s="259"/>
      <c r="K420" s="185"/>
      <c r="L420" s="260"/>
      <c r="M420" s="260"/>
      <c r="N420" s="260"/>
      <c r="O420" s="261"/>
      <c r="P420" s="263"/>
      <c r="Q420" s="260"/>
      <c r="R420" s="264"/>
      <c r="S420" s="264"/>
      <c r="T420" s="264"/>
      <c r="U420" s="269"/>
      <c r="V420" s="263"/>
      <c r="W420" s="152"/>
      <c r="X420" s="168"/>
      <c r="Y420" s="168"/>
      <c r="Z420" s="168"/>
      <c r="AA420" s="169"/>
      <c r="AB420" s="178" t="str">
        <f>IF(AA420=Controles!$D$5,Controles!$E$5,IF(AA420=Controles!$D$6,Controles!$E$6,IF(AA420=Controles!$D$7,Controles!$E$7," ")))</f>
        <v xml:space="preserve"> </v>
      </c>
      <c r="AC420" s="169"/>
      <c r="AD420" s="68" t="str">
        <f>IF(AC420=Controles!$D$8,Controles!$E$8,IF(AC420=Controles!$D$9,Controles!$E$9," "))</f>
        <v xml:space="preserve"> </v>
      </c>
      <c r="AE420" s="68" t="str">
        <f t="shared" si="218"/>
        <v/>
      </c>
      <c r="AF420" s="169"/>
      <c r="AG420" s="169"/>
      <c r="AH420" s="169"/>
      <c r="AI420" s="100" t="str">
        <f>+IF(AA420=Controles!$D$5,Controles!$N$5,IF(AA420=Controles!$D$6,Controles!$N$6,IF(AA420=Controles!$D$7,Controles!$N$7," ")))</f>
        <v xml:space="preserve"> </v>
      </c>
      <c r="AJ420" s="141" t="str">
        <f>IFERROR(IF(AND(AI419=Controles!$N$5,AI420=Controles!$N$5),(AJ419-(+AJ419*AE420)),IF(AND(AI419=Controles!$N$7,AI420=Controles!$N$5),(AJ418-(+AJ418*AE420)),IF(AI420=Controles!$N$7,AJ419,""))),"")</f>
        <v/>
      </c>
      <c r="AK420" s="141" t="str">
        <f>IFERROR(IF(AND(AI419=Controles!$N$7,AI420=Controles!$N$7),(AK419-(+AK419*AE420)),IF(AND(AI419=Controles!$N$5,AI420=Controles!$N$7),(AK418-(+AK418*AE420)),IF(AI420=Controles!$N$5,AK419,""))),"")</f>
        <v/>
      </c>
      <c r="AL420" s="181" t="str">
        <f t="shared" si="231"/>
        <v/>
      </c>
      <c r="AM420" s="181" t="str">
        <f t="shared" si="232"/>
        <v/>
      </c>
      <c r="AN420" s="182" t="str">
        <f t="shared" si="233"/>
        <v xml:space="preserve"> </v>
      </c>
      <c r="AO420" s="183" t="str">
        <f>IFERROR(VLOOKUP(AN420,'Matriz Calificación'!$C$54:$F$78,2,FALSE),"")</f>
        <v/>
      </c>
      <c r="AP420" s="184" t="str">
        <f>IFERROR(VLOOKUP(AO420,'Matriz Calificación'!$D$54:$I$78,4,FALSE)," ")</f>
        <v xml:space="preserve"> </v>
      </c>
      <c r="AQ420" s="246"/>
      <c r="AR420" s="246"/>
      <c r="AS420" s="263"/>
      <c r="AT420" s="268"/>
      <c r="AU420" s="69"/>
      <c r="AV420" s="170"/>
      <c r="AW420" s="170"/>
      <c r="AX420" s="170"/>
      <c r="AY420" s="69"/>
      <c r="AZ420" s="170"/>
      <c r="BA420" s="172"/>
      <c r="BB420" s="172"/>
      <c r="BC420" s="256"/>
      <c r="BD420" s="248"/>
      <c r="BE420" s="172"/>
      <c r="BF420" s="248"/>
    </row>
    <row r="421" spans="2:58" s="173" customFormat="1" ht="21" customHeight="1" x14ac:dyDescent="0.25">
      <c r="B421" s="250"/>
      <c r="C421" s="253"/>
      <c r="D421" s="255"/>
      <c r="E421" s="256"/>
      <c r="F421" s="258"/>
      <c r="G421" s="255"/>
      <c r="H421" s="248"/>
      <c r="I421" s="266"/>
      <c r="J421" s="259"/>
      <c r="K421" s="185"/>
      <c r="L421" s="260"/>
      <c r="M421" s="260"/>
      <c r="N421" s="260"/>
      <c r="O421" s="261"/>
      <c r="P421" s="263"/>
      <c r="Q421" s="260"/>
      <c r="R421" s="264"/>
      <c r="S421" s="264"/>
      <c r="T421" s="264"/>
      <c r="U421" s="269"/>
      <c r="V421" s="263"/>
      <c r="W421" s="152"/>
      <c r="X421" s="168"/>
      <c r="Y421" s="168"/>
      <c r="Z421" s="168"/>
      <c r="AA421" s="169"/>
      <c r="AB421" s="178" t="str">
        <f>IF(AA421=Controles!$D$5,Controles!$E$5,IF(AA421=Controles!$D$6,Controles!$E$6,IF(AA421=Controles!$D$7,Controles!$E$7," ")))</f>
        <v xml:space="preserve"> </v>
      </c>
      <c r="AC421" s="169"/>
      <c r="AD421" s="68" t="str">
        <f>IF(AC421=Controles!$D$8,Controles!$E$8,IF(AC421=Controles!$D$9,Controles!$E$9," "))</f>
        <v xml:space="preserve"> </v>
      </c>
      <c r="AE421" s="68" t="str">
        <f t="shared" si="218"/>
        <v/>
      </c>
      <c r="AF421" s="169"/>
      <c r="AG421" s="169"/>
      <c r="AH421" s="169"/>
      <c r="AI421" s="100" t="str">
        <f>+IF(AA421=Controles!$D$5,Controles!$N$5,IF(AA421=Controles!$D$6,Controles!$N$6,IF(AA421=Controles!$D$7,Controles!$N$7," ")))</f>
        <v xml:space="preserve"> </v>
      </c>
      <c r="AJ421" s="141" t="str">
        <f>IFERROR(IF(AND(AI420=Controles!$N$5,AI421=Controles!$N$5),(AJ420-(+AJ420*AE421)),IF(AND(AI420=Controles!$N$7,AI421=Controles!$N$5),(AJ419-(+AJ419*AE421)),IF(AI421=Controles!$N$7,AJ420,""))),"")</f>
        <v/>
      </c>
      <c r="AK421" s="141" t="str">
        <f>IFERROR(IF(AND(AI420=Controles!$N$7,AI421=Controles!$N$7),(AK420-(+AK420*AE421)),IF(AND(AI420=Controles!$N$5,AI421=Controles!$N$7),(AK419-(+AK419*AE421)),IF(AI421=Controles!$N$5,AK420,""))),"")</f>
        <v/>
      </c>
      <c r="AL421" s="181" t="str">
        <f t="shared" si="231"/>
        <v/>
      </c>
      <c r="AM421" s="181" t="str">
        <f t="shared" si="232"/>
        <v/>
      </c>
      <c r="AN421" s="182" t="str">
        <f t="shared" si="233"/>
        <v xml:space="preserve"> </v>
      </c>
      <c r="AO421" s="183" t="str">
        <f>IFERROR(VLOOKUP(AN421,'Matriz Calificación'!$C$54:$F$78,2,FALSE),"")</f>
        <v/>
      </c>
      <c r="AP421" s="184" t="str">
        <f>IFERROR(VLOOKUP(AO421,'Matriz Calificación'!$D$54:$I$78,4,FALSE)," ")</f>
        <v xml:space="preserve"> </v>
      </c>
      <c r="AQ421" s="246"/>
      <c r="AR421" s="246"/>
      <c r="AS421" s="263"/>
      <c r="AT421" s="268"/>
      <c r="AU421" s="69"/>
      <c r="AV421" s="170"/>
      <c r="AW421" s="170"/>
      <c r="AX421" s="170"/>
      <c r="AY421" s="69"/>
      <c r="AZ421" s="170"/>
      <c r="BA421" s="172"/>
      <c r="BB421" s="172"/>
      <c r="BC421" s="256"/>
      <c r="BD421" s="248"/>
      <c r="BE421" s="172"/>
      <c r="BF421" s="248"/>
    </row>
    <row r="422" spans="2:58" s="173" customFormat="1" ht="21" customHeight="1" x14ac:dyDescent="0.25">
      <c r="B422" s="250"/>
      <c r="C422" s="253"/>
      <c r="D422" s="255"/>
      <c r="E422" s="256"/>
      <c r="F422" s="258"/>
      <c r="G422" s="255"/>
      <c r="H422" s="248"/>
      <c r="I422" s="266"/>
      <c r="J422" s="259"/>
      <c r="K422" s="185"/>
      <c r="L422" s="260"/>
      <c r="M422" s="260"/>
      <c r="N422" s="260"/>
      <c r="O422" s="261"/>
      <c r="P422" s="263"/>
      <c r="Q422" s="260"/>
      <c r="R422" s="264"/>
      <c r="S422" s="264"/>
      <c r="T422" s="264"/>
      <c r="U422" s="269"/>
      <c r="V422" s="263"/>
      <c r="W422" s="152"/>
      <c r="X422" s="168"/>
      <c r="Y422" s="168"/>
      <c r="Z422" s="168"/>
      <c r="AA422" s="169"/>
      <c r="AB422" s="178" t="str">
        <f>IF(AA422=Controles!$D$5,Controles!$E$5,IF(AA422=Controles!$D$6,Controles!$E$6,IF(AA422=Controles!$D$7,Controles!$E$7," ")))</f>
        <v xml:space="preserve"> </v>
      </c>
      <c r="AC422" s="169"/>
      <c r="AD422" s="68" t="str">
        <f>IF(AC422=Controles!$D$8,Controles!$E$8,IF(AC422=Controles!$D$9,Controles!$E$9," "))</f>
        <v xml:space="preserve"> </v>
      </c>
      <c r="AE422" s="68" t="str">
        <f t="shared" si="218"/>
        <v/>
      </c>
      <c r="AF422" s="169"/>
      <c r="AG422" s="169"/>
      <c r="AH422" s="169"/>
      <c r="AI422" s="100" t="str">
        <f>+IF(AA422=Controles!$D$5,Controles!$N$5,IF(AA422=Controles!$D$6,Controles!$N$6,IF(AA422=Controles!$D$7,Controles!$N$7," ")))</f>
        <v xml:space="preserve"> </v>
      </c>
      <c r="AJ422" s="141" t="str">
        <f>IFERROR(IF(AND(AI421=Controles!$N$5,AI422=Controles!$N$5),(AJ421-(+AJ421*AE422)),IF(AND(AI421=Controles!$N$7,AI422=Controles!$N$5),(AJ420-(+AJ420*AE422)),IF(AI422=Controles!$N$7,AJ421,""))),"")</f>
        <v/>
      </c>
      <c r="AK422" s="141" t="str">
        <f>IFERROR(IF(AND(AI421=Controles!$N$7,AI422=Controles!$N$7),(AK421-(+AK421*AE422)),IF(AND(AI421=Controles!$N$5,AI422=Controles!$N$7),(AK420-(+AK420*AE422)),IF(AI422=Controles!$N$5,AK421,""))),"")</f>
        <v/>
      </c>
      <c r="AL422" s="181" t="str">
        <f t="shared" si="231"/>
        <v/>
      </c>
      <c r="AM422" s="181" t="str">
        <f t="shared" si="232"/>
        <v/>
      </c>
      <c r="AN422" s="182" t="str">
        <f t="shared" si="233"/>
        <v xml:space="preserve"> </v>
      </c>
      <c r="AO422" s="183" t="str">
        <f>IFERROR(VLOOKUP(AN422,'Matriz Calificación'!$C$54:$F$78,2,FALSE),"")</f>
        <v/>
      </c>
      <c r="AP422" s="184" t="str">
        <f>IFERROR(VLOOKUP(AO422,'Matriz Calificación'!$D$54:$I$78,4,FALSE)," ")</f>
        <v xml:space="preserve"> </v>
      </c>
      <c r="AQ422" s="246"/>
      <c r="AR422" s="246"/>
      <c r="AS422" s="263"/>
      <c r="AT422" s="268"/>
      <c r="AU422" s="69"/>
      <c r="AV422" s="168"/>
      <c r="AW422" s="171"/>
      <c r="AX422" s="171"/>
      <c r="AY422" s="69"/>
      <c r="AZ422" s="170"/>
      <c r="BA422" s="172"/>
      <c r="BB422" s="172"/>
      <c r="BC422" s="256"/>
      <c r="BD422" s="248"/>
      <c r="BE422" s="172"/>
      <c r="BF422" s="248"/>
    </row>
    <row r="423" spans="2:58" s="173" customFormat="1" ht="21" customHeight="1" x14ac:dyDescent="0.25">
      <c r="B423" s="250"/>
      <c r="C423" s="253"/>
      <c r="D423" s="255"/>
      <c r="E423" s="256"/>
      <c r="F423" s="258"/>
      <c r="G423" s="255"/>
      <c r="H423" s="248"/>
      <c r="I423" s="266"/>
      <c r="J423" s="259"/>
      <c r="K423" s="185"/>
      <c r="L423" s="260"/>
      <c r="M423" s="260"/>
      <c r="N423" s="260"/>
      <c r="O423" s="261"/>
      <c r="P423" s="263"/>
      <c r="Q423" s="260"/>
      <c r="R423" s="264"/>
      <c r="S423" s="264"/>
      <c r="T423" s="264"/>
      <c r="U423" s="269"/>
      <c r="V423" s="263"/>
      <c r="W423" s="152"/>
      <c r="X423" s="168"/>
      <c r="Y423" s="168"/>
      <c r="Z423" s="168"/>
      <c r="AA423" s="169"/>
      <c r="AB423" s="178" t="str">
        <f>IF(AA423=Controles!$D$5,Controles!$E$5,IF(AA423=Controles!$D$6,Controles!$E$6,IF(AA423=Controles!$D$7,Controles!$E$7," ")))</f>
        <v xml:space="preserve"> </v>
      </c>
      <c r="AC423" s="169"/>
      <c r="AD423" s="68" t="str">
        <f>IF(AC423=Controles!$D$8,Controles!$E$8,IF(AC423=Controles!$D$9,Controles!$E$9," "))</f>
        <v xml:space="preserve"> </v>
      </c>
      <c r="AE423" s="68" t="str">
        <f t="shared" si="218"/>
        <v/>
      </c>
      <c r="AF423" s="169"/>
      <c r="AG423" s="169"/>
      <c r="AH423" s="169"/>
      <c r="AI423" s="100" t="str">
        <f>+IF(AA423=Controles!$D$5,Controles!$N$5,IF(AA423=Controles!$D$6,Controles!$N$6,IF(AA423=Controles!$D$7,Controles!$N$7," ")))</f>
        <v xml:space="preserve"> </v>
      </c>
      <c r="AJ423" s="141" t="str">
        <f>IFERROR(IF(AND(AI422=Controles!$N$5,AI423=Controles!$N$5),(AJ422-(+AJ422*AE423)),IF(AND(AI422=Controles!$N$7,AI423=Controles!$N$5),(AJ421-(+AJ421*AE423)),IF(AI423=Controles!$N$7,AJ422,""))),"")</f>
        <v/>
      </c>
      <c r="AK423" s="141" t="str">
        <f>IFERROR(IF(AND(AI422=Controles!$N$7,AI423=Controles!$N$7),(AK422-(+AK422*AE423)),IF(AND(AI422=Controles!$N$5,AI423=Controles!$N$7),(AK421-(+AK421*AE423)),IF(AI423=Controles!$N$5,AK422,""))),"")</f>
        <v/>
      </c>
      <c r="AL423" s="181" t="str">
        <f t="shared" si="231"/>
        <v/>
      </c>
      <c r="AM423" s="181" t="str">
        <f t="shared" si="232"/>
        <v/>
      </c>
      <c r="AN423" s="182" t="str">
        <f t="shared" si="233"/>
        <v xml:space="preserve"> </v>
      </c>
      <c r="AO423" s="183" t="str">
        <f>IFERROR(VLOOKUP(AN423,'Matriz Calificación'!$C$54:$F$78,2,FALSE),"")</f>
        <v/>
      </c>
      <c r="AP423" s="184" t="str">
        <f>IFERROR(VLOOKUP(AO423,'Matriz Calificación'!$D$54:$I$78,4,FALSE)," ")</f>
        <v xml:space="preserve"> </v>
      </c>
      <c r="AQ423" s="246"/>
      <c r="AR423" s="246"/>
      <c r="AS423" s="263"/>
      <c r="AT423" s="268"/>
      <c r="AU423" s="69"/>
      <c r="AV423" s="168"/>
      <c r="AW423" s="171"/>
      <c r="AX423" s="171"/>
      <c r="AY423" s="69"/>
      <c r="AZ423" s="170"/>
      <c r="BA423" s="172"/>
      <c r="BB423" s="172"/>
      <c r="BC423" s="256"/>
      <c r="BD423" s="248"/>
      <c r="BE423" s="172"/>
      <c r="BF423" s="248"/>
    </row>
    <row r="424" spans="2:58" s="173" customFormat="1" ht="21" customHeight="1" x14ac:dyDescent="0.25">
      <c r="B424" s="251"/>
      <c r="C424" s="254"/>
      <c r="D424" s="255"/>
      <c r="E424" s="256"/>
      <c r="F424" s="258"/>
      <c r="G424" s="255"/>
      <c r="H424" s="248"/>
      <c r="I424" s="267"/>
      <c r="J424" s="259"/>
      <c r="K424" s="185"/>
      <c r="L424" s="260"/>
      <c r="M424" s="260"/>
      <c r="N424" s="260"/>
      <c r="O424" s="262"/>
      <c r="P424" s="263"/>
      <c r="Q424" s="260"/>
      <c r="R424" s="264"/>
      <c r="S424" s="264"/>
      <c r="T424" s="264"/>
      <c r="U424" s="269"/>
      <c r="V424" s="263"/>
      <c r="W424" s="152"/>
      <c r="X424" s="168"/>
      <c r="Y424" s="168"/>
      <c r="Z424" s="168"/>
      <c r="AA424" s="169"/>
      <c r="AB424" s="178" t="str">
        <f>IF(AA424=Controles!$D$5,Controles!$E$5,IF(AA424=Controles!$D$6,Controles!$E$6,IF(AA424=Controles!$D$7,Controles!$E$7," ")))</f>
        <v xml:space="preserve"> </v>
      </c>
      <c r="AC424" s="169"/>
      <c r="AD424" s="68" t="str">
        <f>IF(AC424=Controles!$D$8,Controles!$E$8,IF(AC424=Controles!$D$9,Controles!$E$9," "))</f>
        <v xml:space="preserve"> </v>
      </c>
      <c r="AE424" s="68" t="str">
        <f t="shared" si="218"/>
        <v/>
      </c>
      <c r="AF424" s="169"/>
      <c r="AG424" s="169"/>
      <c r="AH424" s="169"/>
      <c r="AI424" s="100" t="str">
        <f>+IF(AA424=Controles!$D$5,Controles!$N$5,IF(AA424=Controles!$D$6,Controles!$N$6,IF(AA424=Controles!$D$7,Controles!$N$7," ")))</f>
        <v xml:space="preserve"> </v>
      </c>
      <c r="AJ424" s="141" t="str">
        <f>IFERROR(IF(AND(AI423=Controles!$N$5,AI424=Controles!$N$5),(AJ423-(+AJ423*AE424)),IF(AND(AI423=Controles!$N$7,AI424=Controles!$N$5),(AJ422-(+AJ422*AE424)),IF(AI424=Controles!$N$7,AJ423,""))),"")</f>
        <v/>
      </c>
      <c r="AK424" s="141" t="str">
        <f>IFERROR(IF(AND(AI423=Controles!$N$7,AI424=Controles!$N$7),(AK423-(+AK423*AE424)),IF(AND(AI423=Controles!$N$5,AI424=Controles!$N$7),(AK422-(+AK422*AE424)),IF(AI424=Controles!$N$5,AK423,""))),"")</f>
        <v/>
      </c>
      <c r="AL424" s="181" t="str">
        <f t="shared" si="231"/>
        <v/>
      </c>
      <c r="AM424" s="181" t="str">
        <f t="shared" si="232"/>
        <v/>
      </c>
      <c r="AN424" s="182" t="str">
        <f t="shared" si="233"/>
        <v xml:space="preserve"> </v>
      </c>
      <c r="AO424" s="183" t="str">
        <f>IFERROR(VLOOKUP(AN424,'Matriz Calificación'!$C$54:$F$78,2,FALSE),"")</f>
        <v/>
      </c>
      <c r="AP424" s="184" t="str">
        <f>IFERROR(VLOOKUP(AO424,'Matriz Calificación'!$D$54:$I$78,4,FALSE)," ")</f>
        <v xml:space="preserve"> </v>
      </c>
      <c r="AQ424" s="247"/>
      <c r="AR424" s="247"/>
      <c r="AS424" s="263"/>
      <c r="AT424" s="268"/>
      <c r="AU424" s="69"/>
      <c r="AV424" s="168"/>
      <c r="AW424" s="70"/>
      <c r="AX424" s="70"/>
      <c r="AY424" s="69"/>
      <c r="AZ424" s="170"/>
      <c r="BA424" s="172"/>
      <c r="BB424" s="172"/>
      <c r="BC424" s="256"/>
      <c r="BD424" s="248"/>
      <c r="BE424" s="172"/>
      <c r="BF424" s="248"/>
    </row>
    <row r="425" spans="2:58" s="173" customFormat="1" ht="21" customHeight="1" x14ac:dyDescent="0.25">
      <c r="B425" s="249"/>
      <c r="C425" s="252" t="str">
        <f>+IFERROR(VLOOKUP(B425,INF!$A$2:$B$90,2,FALSE)," ")</f>
        <v xml:space="preserve"> </v>
      </c>
      <c r="D425" s="255"/>
      <c r="E425" s="256"/>
      <c r="F425" s="257"/>
      <c r="G425" s="255"/>
      <c r="H425" s="248"/>
      <c r="I425" s="265"/>
      <c r="J425" s="259" t="str">
        <f t="shared" ref="J425" si="234">IF(G425&lt;&gt;"",CONCATENATE("Posibilidad de ",G425," por"," ",H425," debido a"," ",I425),"")</f>
        <v/>
      </c>
      <c r="K425" s="185"/>
      <c r="L425" s="260"/>
      <c r="M425" s="260"/>
      <c r="N425" s="260"/>
      <c r="O425" s="261"/>
      <c r="P425" s="263" t="str">
        <f>IF(O425="","",IF(O425&lt;=2,Probabilidad!$B$8,IF(O425&lt;=11.999,Probabilidad!$B$7,IF(O425&lt;=48,Probabilidad!$B$6,IF(O425&lt;=239.999,Probabilidad!$B$5,IF(O425&gt;=240,Probabilidad!$B$4,""))))))</f>
        <v/>
      </c>
      <c r="Q425" s="260"/>
      <c r="R425" s="264" t="str">
        <f>IFERROR(VLOOKUP(P425,Probabilidad!$B$4:$C$8,2,FALSE),"")</f>
        <v/>
      </c>
      <c r="S425" s="264" t="str">
        <f>IFERROR(VLOOKUP(Q425,Impacto!$B$4:$C$16,2,FALSE),"")</f>
        <v/>
      </c>
      <c r="T425" s="264" t="str">
        <f t="shared" ref="T425" si="235">IFERROR(VALUE((R425&amp;""&amp;S425))," ")</f>
        <v xml:space="preserve"> </v>
      </c>
      <c r="U425" s="269" t="str">
        <f>IFERROR(VLOOKUP(T425,'Matriz Calificación'!$C$54:$D$78,2,FALSE)," ")</f>
        <v xml:space="preserve"> </v>
      </c>
      <c r="V425" s="263" t="str">
        <f>IFERROR(VLOOKUP(T425,'Matriz Calificación'!$C$54:$F$78,3,FALSE)," ")</f>
        <v xml:space="preserve"> </v>
      </c>
      <c r="W425" s="152"/>
      <c r="X425" s="168"/>
      <c r="Y425" s="168"/>
      <c r="Z425" s="168"/>
      <c r="AA425" s="169"/>
      <c r="AB425" s="178" t="str">
        <f>IF(AA425=Controles!$D$5,Controles!$E$5,IF(AA425=Controles!$D$6,Controles!$E$6,IF(AA425=Controles!$D$7,Controles!$E$7," ")))</f>
        <v xml:space="preserve"> </v>
      </c>
      <c r="AC425" s="169"/>
      <c r="AD425" s="68" t="str">
        <f>IF(AC425=Controles!$D$8,Controles!$E$8,IF(AC425=Controles!$D$9,Controles!$E$9," "))</f>
        <v xml:space="preserve"> </v>
      </c>
      <c r="AE425" s="68" t="str">
        <f t="shared" si="218"/>
        <v/>
      </c>
      <c r="AF425" s="169"/>
      <c r="AG425" s="169"/>
      <c r="AH425" s="169"/>
      <c r="AI425" s="100" t="str">
        <f>+IF(AA425=Controles!$D$5,Controles!$N$5,IF(AA425=Controles!$D$6,Controles!$N$6,IF(AA425=Controles!$D$7,Controles!$N$7," ")))</f>
        <v xml:space="preserve"> </v>
      </c>
      <c r="AJ425" s="141" t="str">
        <f>IFERROR(IF(AI425=Controles!$N$5,(($R$425-($R$425*AE425))),IF(AI425=Controles!$N$7,$R$425,""))," ")</f>
        <v/>
      </c>
      <c r="AK425" s="141" t="str">
        <f>IFERROR(IF(AI425=Controles!$N$7,(($S$425-($S$425*AE425))),IF(AI425=Controles!$N$5,$S$425,""))," ")</f>
        <v/>
      </c>
      <c r="AL425" s="181" t="str">
        <f>IFERROR(IF(AJ425="","",IF(AJ425&lt;=20,"20",IF(AJ425&lt;=40,"40",IF(AJ425&lt;=60,"60",IF(AJ425&lt;=80,"80","100"))))),"")</f>
        <v/>
      </c>
      <c r="AM425" s="181" t="str">
        <f>IFERROR(IF(AK425="","",IF(AK425&lt;=20,"20",IF(AK425&lt;=40,"40",IF(AK425&lt;=60,"60",IF(AK425&lt;=80,"80","100"))))),"")</f>
        <v/>
      </c>
      <c r="AN425" s="182" t="str">
        <f>IFERROR(VALUE((AL425&amp;""&amp;AM425))," ")</f>
        <v xml:space="preserve"> </v>
      </c>
      <c r="AO425" s="183" t="str">
        <f>IFERROR(VLOOKUP(AN425,'Matriz Calificación'!$C$54:$F$78,2,FALSE),"")</f>
        <v/>
      </c>
      <c r="AP425" s="184" t="str">
        <f>IFERROR(VLOOKUP(AO425,'Matriz Calificación'!$D$54:$I$78,4,FALSE)," ")</f>
        <v xml:space="preserve"> </v>
      </c>
      <c r="AQ425" s="245" t="str" cm="1">
        <f t="array" ref="AQ425">INDEX(AN425:AN433,COUNT(AN425:AN433))</f>
        <v xml:space="preserve"> </v>
      </c>
      <c r="AR425" s="245" t="str">
        <f>IFERROR(VLOOKUP(AQ425,'Matriz Calificación'!$C$54:$F$78,2,FALSE),"")</f>
        <v/>
      </c>
      <c r="AS425" s="263" t="str">
        <f>IFERROR(VLOOKUP(AR425,'Matriz Calificación'!$D$54:$I$78,4,FALSE)," ")</f>
        <v xml:space="preserve"> </v>
      </c>
      <c r="AT425" s="268" t="str">
        <f>IFERROR(VLOOKUP(AR425,'Matriz Calificación'!$D$54:$I$78,5,FALSE)," ")</f>
        <v xml:space="preserve"> </v>
      </c>
      <c r="AU425" s="69"/>
      <c r="AV425" s="170"/>
      <c r="AW425" s="170"/>
      <c r="AX425" s="170"/>
      <c r="AY425" s="69"/>
      <c r="AZ425" s="170"/>
      <c r="BA425" s="172"/>
      <c r="BB425" s="172"/>
      <c r="BC425" s="256"/>
      <c r="BD425" s="248"/>
      <c r="BE425" s="172"/>
      <c r="BF425" s="248"/>
    </row>
    <row r="426" spans="2:58" s="173" customFormat="1" ht="21" customHeight="1" x14ac:dyDescent="0.25">
      <c r="B426" s="250"/>
      <c r="C426" s="253"/>
      <c r="D426" s="255"/>
      <c r="E426" s="256"/>
      <c r="F426" s="258"/>
      <c r="G426" s="255"/>
      <c r="H426" s="248"/>
      <c r="I426" s="266"/>
      <c r="J426" s="259"/>
      <c r="K426" s="185"/>
      <c r="L426" s="260"/>
      <c r="M426" s="260"/>
      <c r="N426" s="260"/>
      <c r="O426" s="261"/>
      <c r="P426" s="263"/>
      <c r="Q426" s="260"/>
      <c r="R426" s="264"/>
      <c r="S426" s="264"/>
      <c r="T426" s="264"/>
      <c r="U426" s="269"/>
      <c r="V426" s="263"/>
      <c r="W426" s="152"/>
      <c r="X426" s="168"/>
      <c r="Y426" s="168"/>
      <c r="Z426" s="168"/>
      <c r="AA426" s="169"/>
      <c r="AB426" s="178" t="str">
        <f>IF(AA426=Controles!$D$5,Controles!$E$5,IF(AA426=Controles!$D$6,Controles!$E$6,IF(AA426=Controles!$D$7,Controles!$E$7," ")))</f>
        <v xml:space="preserve"> </v>
      </c>
      <c r="AC426" s="169"/>
      <c r="AD426" s="68" t="str">
        <f>IF(AC426=Controles!$D$8,Controles!$E$8,IF(AC426=Controles!$D$9,Controles!$E$9," "))</f>
        <v xml:space="preserve"> </v>
      </c>
      <c r="AE426" s="68" t="str">
        <f t="shared" si="218"/>
        <v/>
      </c>
      <c r="AF426" s="169"/>
      <c r="AG426" s="169"/>
      <c r="AH426" s="169"/>
      <c r="AI426" s="100" t="str">
        <f>+IF(AA426=Controles!$D$5,Controles!$N$5,IF(AA426=Controles!$D$6,Controles!$N$6,IF(AA426=Controles!$D$7,Controles!$N$7," ")))</f>
        <v xml:space="preserve"> </v>
      </c>
      <c r="AJ426" s="141" t="str">
        <f>IFERROR(IF(AND(AI425=Controles!$N$5,AI426=Controles!$N$5),(AJ425-(+AJ425*AE426)),IF(AI426=Controles!$N$5,(R425-(+R425*AE426)),IF(AI426=Controles!$N$7,AJ425,""))),"")</f>
        <v/>
      </c>
      <c r="AK426" s="141" t="str">
        <f>IFERROR(IF(AND(AI425=Controles!$N$7,AI426=Controles!$N$7),(AK425-(+AK425*AE426)),IF(AI426=Controles!$N$7,($S$425-(+$S$425*AE426)),IF(AI426=Controles!$N$5,AK425,""))),"")</f>
        <v/>
      </c>
      <c r="AL426" s="181" t="str">
        <f t="shared" ref="AL426:AL433" si="236">IFERROR(IF(AJ426="","",IF(AJ426&lt;=20,"20",IF(AJ426&lt;=40,"40",IF(AJ426&lt;=60,"60",IF(AJ426&lt;=80,"80","100"))))),"")</f>
        <v/>
      </c>
      <c r="AM426" s="181" t="str">
        <f t="shared" ref="AM426:AM433" si="237">IFERROR(IF(AK426="","",IF(AK426&lt;=20,"20",IF(AK426&lt;=40,"40",IF(AK426&lt;=60,"60",IF(AK426&lt;=80,"80","100"))))),"")</f>
        <v/>
      </c>
      <c r="AN426" s="182" t="str">
        <f t="shared" ref="AN426:AN433" si="238">IFERROR(VALUE((AL426&amp;""&amp;AM426))," ")</f>
        <v xml:space="preserve"> </v>
      </c>
      <c r="AO426" s="183" t="str">
        <f>IFERROR(VLOOKUP(AN426,'Matriz Calificación'!$C$54:$F$78,2,FALSE),"")</f>
        <v/>
      </c>
      <c r="AP426" s="184" t="str">
        <f>IFERROR(VLOOKUP(AO426,'Matriz Calificación'!$D$54:$I$78,4,FALSE)," ")</f>
        <v xml:space="preserve"> </v>
      </c>
      <c r="AQ426" s="246"/>
      <c r="AR426" s="246"/>
      <c r="AS426" s="263"/>
      <c r="AT426" s="268"/>
      <c r="AU426" s="69"/>
      <c r="AV426" s="170"/>
      <c r="AW426" s="170"/>
      <c r="AX426" s="170"/>
      <c r="AY426" s="69"/>
      <c r="AZ426" s="170"/>
      <c r="BA426" s="172"/>
      <c r="BB426" s="172"/>
      <c r="BC426" s="256"/>
      <c r="BD426" s="248"/>
      <c r="BE426" s="172"/>
      <c r="BF426" s="248"/>
    </row>
    <row r="427" spans="2:58" s="173" customFormat="1" ht="21" customHeight="1" x14ac:dyDescent="0.25">
      <c r="B427" s="250"/>
      <c r="C427" s="253"/>
      <c r="D427" s="255"/>
      <c r="E427" s="256"/>
      <c r="F427" s="258"/>
      <c r="G427" s="255"/>
      <c r="H427" s="248"/>
      <c r="I427" s="266"/>
      <c r="J427" s="259"/>
      <c r="K427" s="185"/>
      <c r="L427" s="260"/>
      <c r="M427" s="260"/>
      <c r="N427" s="260"/>
      <c r="O427" s="261"/>
      <c r="P427" s="263"/>
      <c r="Q427" s="260"/>
      <c r="R427" s="264"/>
      <c r="S427" s="264"/>
      <c r="T427" s="264"/>
      <c r="U427" s="269"/>
      <c r="V427" s="263"/>
      <c r="W427" s="152"/>
      <c r="X427" s="168"/>
      <c r="Y427" s="168"/>
      <c r="Z427" s="168"/>
      <c r="AA427" s="169"/>
      <c r="AB427" s="178" t="str">
        <f>IF(AA427=Controles!$D$5,Controles!$E$5,IF(AA427=Controles!$D$6,Controles!$E$6,IF(AA427=Controles!$D$7,Controles!$E$7," ")))</f>
        <v xml:space="preserve"> </v>
      </c>
      <c r="AC427" s="169"/>
      <c r="AD427" s="68" t="str">
        <f>IF(AC427=Controles!$D$8,Controles!$E$8,IF(AC427=Controles!$D$9,Controles!$E$9," "))</f>
        <v xml:space="preserve"> </v>
      </c>
      <c r="AE427" s="68" t="str">
        <f t="shared" si="218"/>
        <v/>
      </c>
      <c r="AF427" s="169"/>
      <c r="AG427" s="169"/>
      <c r="AH427" s="169"/>
      <c r="AI427" s="100" t="str">
        <f>+IF(AA427=Controles!$D$5,Controles!$N$5,IF(AA427=Controles!$D$6,Controles!$N$6,IF(AA427=Controles!$D$7,Controles!$N$7," ")))</f>
        <v xml:space="preserve"> </v>
      </c>
      <c r="AJ427" s="141" t="str">
        <f>IFERROR(IF(AND(AI426=Controles!$N$5,AI427=Controles!$N$5),(AJ426-(+AJ426*AE427)),IF(AND(AI426=Controles!$N$7,AI427=Controles!$N$5),(AJ425-(+AJ425*AE427)),IF(AI427=Controles!$N$7,AJ426,""))),"")</f>
        <v/>
      </c>
      <c r="AK427" s="141" t="str">
        <f>IFERROR(IF(AND(AI426=Controles!$N$7,AI427=Controles!$N$7),(AK426-(+AK426*AE427)),IF(AND(AI426=Controles!$N$5,AI427=Controles!$N$7),(AK425-(+AK425*AE427)),IF(AI427=Controles!$N$5,AK426,""))),"")</f>
        <v/>
      </c>
      <c r="AL427" s="181" t="str">
        <f t="shared" si="236"/>
        <v/>
      </c>
      <c r="AM427" s="181" t="str">
        <f t="shared" si="237"/>
        <v/>
      </c>
      <c r="AN427" s="182" t="str">
        <f t="shared" si="238"/>
        <v xml:space="preserve"> </v>
      </c>
      <c r="AO427" s="183" t="str">
        <f>IFERROR(VLOOKUP(AN427,'Matriz Calificación'!$C$54:$F$78,2,FALSE),"")</f>
        <v/>
      </c>
      <c r="AP427" s="184" t="str">
        <f>IFERROR(VLOOKUP(AO427,'Matriz Calificación'!$D$54:$I$78,4,FALSE)," ")</f>
        <v xml:space="preserve"> </v>
      </c>
      <c r="AQ427" s="246"/>
      <c r="AR427" s="246"/>
      <c r="AS427" s="263"/>
      <c r="AT427" s="268"/>
      <c r="AU427" s="69"/>
      <c r="AV427" s="170"/>
      <c r="AW427" s="170"/>
      <c r="AX427" s="170"/>
      <c r="AY427" s="69"/>
      <c r="AZ427" s="170"/>
      <c r="BA427" s="172"/>
      <c r="BB427" s="172"/>
      <c r="BC427" s="256"/>
      <c r="BD427" s="248"/>
      <c r="BE427" s="172"/>
      <c r="BF427" s="248"/>
    </row>
    <row r="428" spans="2:58" s="173" customFormat="1" ht="21" customHeight="1" x14ac:dyDescent="0.25">
      <c r="B428" s="250"/>
      <c r="C428" s="253"/>
      <c r="D428" s="255"/>
      <c r="E428" s="256"/>
      <c r="F428" s="258"/>
      <c r="G428" s="255"/>
      <c r="H428" s="248"/>
      <c r="I428" s="266"/>
      <c r="J428" s="259"/>
      <c r="K428" s="185"/>
      <c r="L428" s="260"/>
      <c r="M428" s="260"/>
      <c r="N428" s="260"/>
      <c r="O428" s="261"/>
      <c r="P428" s="263"/>
      <c r="Q428" s="260"/>
      <c r="R428" s="264"/>
      <c r="S428" s="264"/>
      <c r="T428" s="264"/>
      <c r="U428" s="269"/>
      <c r="V428" s="263"/>
      <c r="W428" s="152"/>
      <c r="X428" s="168"/>
      <c r="Y428" s="168"/>
      <c r="Z428" s="168"/>
      <c r="AA428" s="169"/>
      <c r="AB428" s="178" t="str">
        <f>IF(AA428=Controles!$D$5,Controles!$E$5,IF(AA428=Controles!$D$6,Controles!$E$6,IF(AA428=Controles!$D$7,Controles!$E$7," ")))</f>
        <v xml:space="preserve"> </v>
      </c>
      <c r="AC428" s="169"/>
      <c r="AD428" s="68" t="str">
        <f>IF(AC428=Controles!$D$8,Controles!$E$8,IF(AC428=Controles!$D$9,Controles!$E$9," "))</f>
        <v xml:space="preserve"> </v>
      </c>
      <c r="AE428" s="68" t="str">
        <f t="shared" si="218"/>
        <v/>
      </c>
      <c r="AF428" s="169"/>
      <c r="AG428" s="169"/>
      <c r="AH428" s="169"/>
      <c r="AI428" s="100" t="str">
        <f>+IF(AA428=Controles!$D$5,Controles!$N$5,IF(AA428=Controles!$D$6,Controles!$N$6,IF(AA428=Controles!$D$7,Controles!$N$7," ")))</f>
        <v xml:space="preserve"> </v>
      </c>
      <c r="AJ428" s="141" t="str">
        <f>IFERROR(IF(AND(AI427=Controles!$N$5,AI428=Controles!$N$5),(AJ427-(+AJ427*AE428)),IF(AND(AI427=Controles!$N$7,AI428=Controles!$N$5),(AJ426-(+AJ426*AE428)),IF(AI428=Controles!$N$7,AJ427,""))),"")</f>
        <v/>
      </c>
      <c r="AK428" s="141" t="str">
        <f>IFERROR(IF(AND(AI427=Controles!$N$7,AI428=Controles!$N$7),(AK427-(+AK427*AE428)),IF(AND(AI427=Controles!$N$5,AI428=Controles!$N$7),(AK426-(+AK426*AE428)),IF(AI428=Controles!$N$5,AK427,""))),"")</f>
        <v/>
      </c>
      <c r="AL428" s="181" t="str">
        <f t="shared" si="236"/>
        <v/>
      </c>
      <c r="AM428" s="181" t="str">
        <f t="shared" si="237"/>
        <v/>
      </c>
      <c r="AN428" s="182" t="str">
        <f t="shared" si="238"/>
        <v xml:space="preserve"> </v>
      </c>
      <c r="AO428" s="183" t="str">
        <f>IFERROR(VLOOKUP(AN428,'Matriz Calificación'!$C$54:$F$78,2,FALSE),"")</f>
        <v/>
      </c>
      <c r="AP428" s="184" t="str">
        <f>IFERROR(VLOOKUP(AO428,'Matriz Calificación'!$D$54:$I$78,4,FALSE)," ")</f>
        <v xml:space="preserve"> </v>
      </c>
      <c r="AQ428" s="246"/>
      <c r="AR428" s="246"/>
      <c r="AS428" s="263"/>
      <c r="AT428" s="268"/>
      <c r="AU428" s="69"/>
      <c r="AV428" s="170"/>
      <c r="AW428" s="170"/>
      <c r="AX428" s="170"/>
      <c r="AY428" s="69"/>
      <c r="AZ428" s="170"/>
      <c r="BA428" s="172"/>
      <c r="BB428" s="172"/>
      <c r="BC428" s="256"/>
      <c r="BD428" s="248"/>
      <c r="BE428" s="172"/>
      <c r="BF428" s="248"/>
    </row>
    <row r="429" spans="2:58" s="173" customFormat="1" ht="21" customHeight="1" x14ac:dyDescent="0.25">
      <c r="B429" s="250"/>
      <c r="C429" s="253"/>
      <c r="D429" s="255"/>
      <c r="E429" s="256"/>
      <c r="F429" s="258"/>
      <c r="G429" s="255"/>
      <c r="H429" s="248"/>
      <c r="I429" s="266"/>
      <c r="J429" s="259"/>
      <c r="K429" s="185"/>
      <c r="L429" s="260"/>
      <c r="M429" s="260"/>
      <c r="N429" s="260"/>
      <c r="O429" s="261"/>
      <c r="P429" s="263"/>
      <c r="Q429" s="260"/>
      <c r="R429" s="264"/>
      <c r="S429" s="264"/>
      <c r="T429" s="264"/>
      <c r="U429" s="269"/>
      <c r="V429" s="263"/>
      <c r="W429" s="152"/>
      <c r="X429" s="168"/>
      <c r="Y429" s="168"/>
      <c r="Z429" s="168"/>
      <c r="AA429" s="169"/>
      <c r="AB429" s="178" t="str">
        <f>IF(AA429=Controles!$D$5,Controles!$E$5,IF(AA429=Controles!$D$6,Controles!$E$6,IF(AA429=Controles!$D$7,Controles!$E$7," ")))</f>
        <v xml:space="preserve"> </v>
      </c>
      <c r="AC429" s="169"/>
      <c r="AD429" s="68" t="str">
        <f>IF(AC429=Controles!$D$8,Controles!$E$8,IF(AC429=Controles!$D$9,Controles!$E$9," "))</f>
        <v xml:space="preserve"> </v>
      </c>
      <c r="AE429" s="68" t="str">
        <f t="shared" si="218"/>
        <v/>
      </c>
      <c r="AF429" s="169"/>
      <c r="AG429" s="169"/>
      <c r="AH429" s="169"/>
      <c r="AI429" s="100" t="str">
        <f>+IF(AA429=Controles!$D$5,Controles!$N$5,IF(AA429=Controles!$D$6,Controles!$N$6,IF(AA429=Controles!$D$7,Controles!$N$7," ")))</f>
        <v xml:space="preserve"> </v>
      </c>
      <c r="AJ429" s="141" t="str">
        <f>IFERROR(IF(AND(AI428=Controles!$N$5,AI429=Controles!$N$5),(AJ428-(+AJ428*AE429)),IF(AND(AI428=Controles!$N$7,AI429=Controles!$N$5),(AJ427-(+AJ427*AE429)),IF(AI429=Controles!$N$7,AJ428,""))),"")</f>
        <v/>
      </c>
      <c r="AK429" s="141" t="str">
        <f>IFERROR(IF(AND(AI428=Controles!$N$7,AI429=Controles!$N$7),(AK428-(+AK428*AE429)),IF(AND(AI428=Controles!$N$5,AI429=Controles!$N$7),(AK427-(+AK427*AE429)),IF(AI429=Controles!$N$5,AK428,""))),"")</f>
        <v/>
      </c>
      <c r="AL429" s="181" t="str">
        <f t="shared" si="236"/>
        <v/>
      </c>
      <c r="AM429" s="181" t="str">
        <f t="shared" si="237"/>
        <v/>
      </c>
      <c r="AN429" s="182" t="str">
        <f t="shared" si="238"/>
        <v xml:space="preserve"> </v>
      </c>
      <c r="AO429" s="183" t="str">
        <f>IFERROR(VLOOKUP(AN429,'Matriz Calificación'!$C$54:$F$78,2,FALSE),"")</f>
        <v/>
      </c>
      <c r="AP429" s="184" t="str">
        <f>IFERROR(VLOOKUP(AO429,'Matriz Calificación'!$D$54:$I$78,4,FALSE)," ")</f>
        <v xml:space="preserve"> </v>
      </c>
      <c r="AQ429" s="246"/>
      <c r="AR429" s="246"/>
      <c r="AS429" s="263"/>
      <c r="AT429" s="268"/>
      <c r="AU429" s="69"/>
      <c r="AV429" s="170"/>
      <c r="AW429" s="170"/>
      <c r="AX429" s="170"/>
      <c r="AY429" s="69"/>
      <c r="AZ429" s="170"/>
      <c r="BA429" s="172"/>
      <c r="BB429" s="172"/>
      <c r="BC429" s="256"/>
      <c r="BD429" s="248"/>
      <c r="BE429" s="172"/>
      <c r="BF429" s="248"/>
    </row>
    <row r="430" spans="2:58" s="173" customFormat="1" ht="21" customHeight="1" x14ac:dyDescent="0.25">
      <c r="B430" s="250"/>
      <c r="C430" s="253"/>
      <c r="D430" s="255"/>
      <c r="E430" s="256"/>
      <c r="F430" s="258"/>
      <c r="G430" s="255"/>
      <c r="H430" s="248"/>
      <c r="I430" s="266"/>
      <c r="J430" s="259"/>
      <c r="K430" s="185"/>
      <c r="L430" s="260"/>
      <c r="M430" s="260"/>
      <c r="N430" s="260"/>
      <c r="O430" s="261"/>
      <c r="P430" s="263"/>
      <c r="Q430" s="260"/>
      <c r="R430" s="264"/>
      <c r="S430" s="264"/>
      <c r="T430" s="264"/>
      <c r="U430" s="269"/>
      <c r="V430" s="263"/>
      <c r="W430" s="152"/>
      <c r="X430" s="168"/>
      <c r="Y430" s="168"/>
      <c r="Z430" s="168"/>
      <c r="AA430" s="169"/>
      <c r="AB430" s="178" t="str">
        <f>IF(AA430=Controles!$D$5,Controles!$E$5,IF(AA430=Controles!$D$6,Controles!$E$6,IF(AA430=Controles!$D$7,Controles!$E$7," ")))</f>
        <v xml:space="preserve"> </v>
      </c>
      <c r="AC430" s="169"/>
      <c r="AD430" s="68" t="str">
        <f>IF(AC430=Controles!$D$8,Controles!$E$8,IF(AC430=Controles!$D$9,Controles!$E$9," "))</f>
        <v xml:space="preserve"> </v>
      </c>
      <c r="AE430" s="68" t="str">
        <f t="shared" si="218"/>
        <v/>
      </c>
      <c r="AF430" s="169"/>
      <c r="AG430" s="169"/>
      <c r="AH430" s="169"/>
      <c r="AI430" s="100" t="str">
        <f>+IF(AA430=Controles!$D$5,Controles!$N$5,IF(AA430=Controles!$D$6,Controles!$N$6,IF(AA430=Controles!$D$7,Controles!$N$7," ")))</f>
        <v xml:space="preserve"> </v>
      </c>
      <c r="AJ430" s="141" t="str">
        <f>IFERROR(IF(AND(AI429=Controles!$N$5,AI430=Controles!$N$5),(AJ429-(+AJ429*AE430)),IF(AND(AI429=Controles!$N$7,AI430=Controles!$N$5),(AJ428-(+AJ428*AE430)),IF(AI430=Controles!$N$7,AJ429,""))),"")</f>
        <v/>
      </c>
      <c r="AK430" s="141" t="str">
        <f>IFERROR(IF(AND(AI429=Controles!$N$7,AI430=Controles!$N$7),(AK429-(+AK429*AE430)),IF(AND(AI429=Controles!$N$5,AI430=Controles!$N$7),(AK428-(+AK428*AE430)),IF(AI430=Controles!$N$5,AK429,""))),"")</f>
        <v/>
      </c>
      <c r="AL430" s="181" t="str">
        <f t="shared" si="236"/>
        <v/>
      </c>
      <c r="AM430" s="181" t="str">
        <f t="shared" si="237"/>
        <v/>
      </c>
      <c r="AN430" s="182" t="str">
        <f t="shared" si="238"/>
        <v xml:space="preserve"> </v>
      </c>
      <c r="AO430" s="183" t="str">
        <f>IFERROR(VLOOKUP(AN430,'Matriz Calificación'!$C$54:$F$78,2,FALSE),"")</f>
        <v/>
      </c>
      <c r="AP430" s="184" t="str">
        <f>IFERROR(VLOOKUP(AO430,'Matriz Calificación'!$D$54:$I$78,4,FALSE)," ")</f>
        <v xml:space="preserve"> </v>
      </c>
      <c r="AQ430" s="246"/>
      <c r="AR430" s="246"/>
      <c r="AS430" s="263"/>
      <c r="AT430" s="268"/>
      <c r="AU430" s="69"/>
      <c r="AV430" s="170"/>
      <c r="AW430" s="170"/>
      <c r="AX430" s="170"/>
      <c r="AY430" s="69"/>
      <c r="AZ430" s="170"/>
      <c r="BA430" s="172"/>
      <c r="BB430" s="172"/>
      <c r="BC430" s="256"/>
      <c r="BD430" s="248"/>
      <c r="BE430" s="172"/>
      <c r="BF430" s="248"/>
    </row>
    <row r="431" spans="2:58" s="173" customFormat="1" ht="21" customHeight="1" x14ac:dyDescent="0.25">
      <c r="B431" s="250"/>
      <c r="C431" s="253"/>
      <c r="D431" s="255"/>
      <c r="E431" s="256"/>
      <c r="F431" s="258"/>
      <c r="G431" s="255"/>
      <c r="H431" s="248"/>
      <c r="I431" s="266"/>
      <c r="J431" s="259"/>
      <c r="K431" s="185"/>
      <c r="L431" s="260"/>
      <c r="M431" s="260"/>
      <c r="N431" s="260"/>
      <c r="O431" s="261"/>
      <c r="P431" s="263"/>
      <c r="Q431" s="260"/>
      <c r="R431" s="264"/>
      <c r="S431" s="264"/>
      <c r="T431" s="264"/>
      <c r="U431" s="269"/>
      <c r="V431" s="263"/>
      <c r="W431" s="152"/>
      <c r="X431" s="168"/>
      <c r="Y431" s="168"/>
      <c r="Z431" s="168"/>
      <c r="AA431" s="169"/>
      <c r="AB431" s="178" t="str">
        <f>IF(AA431=Controles!$D$5,Controles!$E$5,IF(AA431=Controles!$D$6,Controles!$E$6,IF(AA431=Controles!$D$7,Controles!$E$7," ")))</f>
        <v xml:space="preserve"> </v>
      </c>
      <c r="AC431" s="169"/>
      <c r="AD431" s="68" t="str">
        <f>IF(AC431=Controles!$D$8,Controles!$E$8,IF(AC431=Controles!$D$9,Controles!$E$9," "))</f>
        <v xml:space="preserve"> </v>
      </c>
      <c r="AE431" s="68" t="str">
        <f t="shared" si="218"/>
        <v/>
      </c>
      <c r="AF431" s="169"/>
      <c r="AG431" s="169"/>
      <c r="AH431" s="169"/>
      <c r="AI431" s="100" t="str">
        <f>+IF(AA431=Controles!$D$5,Controles!$N$5,IF(AA431=Controles!$D$6,Controles!$N$6,IF(AA431=Controles!$D$7,Controles!$N$7," ")))</f>
        <v xml:space="preserve"> </v>
      </c>
      <c r="AJ431" s="141" t="str">
        <f>IFERROR(IF(AND(AI430=Controles!$N$5,AI431=Controles!$N$5),(AJ430-(+AJ430*AE431)),IF(AND(AI430=Controles!$N$7,AI431=Controles!$N$5),(AJ429-(+AJ429*AE431)),IF(AI431=Controles!$N$7,AJ430,""))),"")</f>
        <v/>
      </c>
      <c r="AK431" s="141" t="str">
        <f>IFERROR(IF(AND(AI430=Controles!$N$7,AI431=Controles!$N$7),(AK430-(+AK430*AE431)),IF(AND(AI430=Controles!$N$5,AI431=Controles!$N$7),(AK429-(+AK429*AE431)),IF(AI431=Controles!$N$5,AK430,""))),"")</f>
        <v/>
      </c>
      <c r="AL431" s="181" t="str">
        <f t="shared" si="236"/>
        <v/>
      </c>
      <c r="AM431" s="181" t="str">
        <f t="shared" si="237"/>
        <v/>
      </c>
      <c r="AN431" s="182" t="str">
        <f t="shared" si="238"/>
        <v xml:space="preserve"> </v>
      </c>
      <c r="AO431" s="183" t="str">
        <f>IFERROR(VLOOKUP(AN431,'Matriz Calificación'!$C$54:$F$78,2,FALSE),"")</f>
        <v/>
      </c>
      <c r="AP431" s="184" t="str">
        <f>IFERROR(VLOOKUP(AO431,'Matriz Calificación'!$D$54:$I$78,4,FALSE)," ")</f>
        <v xml:space="preserve"> </v>
      </c>
      <c r="AQ431" s="246"/>
      <c r="AR431" s="246"/>
      <c r="AS431" s="263"/>
      <c r="AT431" s="268"/>
      <c r="AU431" s="69"/>
      <c r="AV431" s="168"/>
      <c r="AW431" s="171"/>
      <c r="AX431" s="171"/>
      <c r="AY431" s="69"/>
      <c r="AZ431" s="170"/>
      <c r="BA431" s="172"/>
      <c r="BB431" s="172"/>
      <c r="BC431" s="256"/>
      <c r="BD431" s="248"/>
      <c r="BE431" s="172"/>
      <c r="BF431" s="248"/>
    </row>
    <row r="432" spans="2:58" s="173" customFormat="1" ht="21" customHeight="1" x14ac:dyDescent="0.25">
      <c r="B432" s="250"/>
      <c r="C432" s="253"/>
      <c r="D432" s="255"/>
      <c r="E432" s="256"/>
      <c r="F432" s="258"/>
      <c r="G432" s="255"/>
      <c r="H432" s="248"/>
      <c r="I432" s="266"/>
      <c r="J432" s="259"/>
      <c r="K432" s="185"/>
      <c r="L432" s="260"/>
      <c r="M432" s="260"/>
      <c r="N432" s="260"/>
      <c r="O432" s="261"/>
      <c r="P432" s="263"/>
      <c r="Q432" s="260"/>
      <c r="R432" s="264"/>
      <c r="S432" s="264"/>
      <c r="T432" s="264"/>
      <c r="U432" s="269"/>
      <c r="V432" s="263"/>
      <c r="W432" s="152"/>
      <c r="X432" s="168"/>
      <c r="Y432" s="168"/>
      <c r="Z432" s="168"/>
      <c r="AA432" s="169"/>
      <c r="AB432" s="178" t="str">
        <f>IF(AA432=Controles!$D$5,Controles!$E$5,IF(AA432=Controles!$D$6,Controles!$E$6,IF(AA432=Controles!$D$7,Controles!$E$7," ")))</f>
        <v xml:space="preserve"> </v>
      </c>
      <c r="AC432" s="169"/>
      <c r="AD432" s="68" t="str">
        <f>IF(AC432=Controles!$D$8,Controles!$E$8,IF(AC432=Controles!$D$9,Controles!$E$9," "))</f>
        <v xml:space="preserve"> </v>
      </c>
      <c r="AE432" s="68" t="str">
        <f t="shared" si="218"/>
        <v/>
      </c>
      <c r="AF432" s="169"/>
      <c r="AG432" s="169"/>
      <c r="AH432" s="169"/>
      <c r="AI432" s="100" t="str">
        <f>+IF(AA432=Controles!$D$5,Controles!$N$5,IF(AA432=Controles!$D$6,Controles!$N$6,IF(AA432=Controles!$D$7,Controles!$N$7," ")))</f>
        <v xml:space="preserve"> </v>
      </c>
      <c r="AJ432" s="141" t="str">
        <f>IFERROR(IF(AND(AI431=Controles!$N$5,AI432=Controles!$N$5),(AJ431-(+AJ431*AE432)),IF(AND(AI431=Controles!$N$7,AI432=Controles!$N$5),(AJ430-(+AJ430*AE432)),IF(AI432=Controles!$N$7,AJ431,""))),"")</f>
        <v/>
      </c>
      <c r="AK432" s="141" t="str">
        <f>IFERROR(IF(AND(AI431=Controles!$N$7,AI432=Controles!$N$7),(AK431-(+AK431*AE432)),IF(AND(AI431=Controles!$N$5,AI432=Controles!$N$7),(AK430-(+AK430*AE432)),IF(AI432=Controles!$N$5,AK431,""))),"")</f>
        <v/>
      </c>
      <c r="AL432" s="181" t="str">
        <f t="shared" si="236"/>
        <v/>
      </c>
      <c r="AM432" s="181" t="str">
        <f t="shared" si="237"/>
        <v/>
      </c>
      <c r="AN432" s="182" t="str">
        <f t="shared" si="238"/>
        <v xml:space="preserve"> </v>
      </c>
      <c r="AO432" s="183" t="str">
        <f>IFERROR(VLOOKUP(AN432,'Matriz Calificación'!$C$54:$F$78,2,FALSE),"")</f>
        <v/>
      </c>
      <c r="AP432" s="184" t="str">
        <f>IFERROR(VLOOKUP(AO432,'Matriz Calificación'!$D$54:$I$78,4,FALSE)," ")</f>
        <v xml:space="preserve"> </v>
      </c>
      <c r="AQ432" s="246"/>
      <c r="AR432" s="246"/>
      <c r="AS432" s="263"/>
      <c r="AT432" s="268"/>
      <c r="AU432" s="69"/>
      <c r="AV432" s="168"/>
      <c r="AW432" s="171"/>
      <c r="AX432" s="171"/>
      <c r="AY432" s="69"/>
      <c r="AZ432" s="170"/>
      <c r="BA432" s="172"/>
      <c r="BB432" s="172"/>
      <c r="BC432" s="256"/>
      <c r="BD432" s="248"/>
      <c r="BE432" s="172"/>
      <c r="BF432" s="248"/>
    </row>
    <row r="433" spans="2:58" s="173" customFormat="1" ht="21" customHeight="1" x14ac:dyDescent="0.25">
      <c r="B433" s="251"/>
      <c r="C433" s="254"/>
      <c r="D433" s="255"/>
      <c r="E433" s="256"/>
      <c r="F433" s="258"/>
      <c r="G433" s="255"/>
      <c r="H433" s="248"/>
      <c r="I433" s="267"/>
      <c r="J433" s="259"/>
      <c r="K433" s="185"/>
      <c r="L433" s="260"/>
      <c r="M433" s="260"/>
      <c r="N433" s="260"/>
      <c r="O433" s="262"/>
      <c r="P433" s="263"/>
      <c r="Q433" s="260"/>
      <c r="R433" s="264"/>
      <c r="S433" s="264"/>
      <c r="T433" s="264"/>
      <c r="U433" s="269"/>
      <c r="V433" s="263"/>
      <c r="W433" s="152"/>
      <c r="X433" s="168"/>
      <c r="Y433" s="168"/>
      <c r="Z433" s="168"/>
      <c r="AA433" s="169"/>
      <c r="AB433" s="178" t="str">
        <f>IF(AA433=Controles!$D$5,Controles!$E$5,IF(AA433=Controles!$D$6,Controles!$E$6,IF(AA433=Controles!$D$7,Controles!$E$7," ")))</f>
        <v xml:space="preserve"> </v>
      </c>
      <c r="AC433" s="169"/>
      <c r="AD433" s="68" t="str">
        <f>IF(AC433=Controles!$D$8,Controles!$E$8,IF(AC433=Controles!$D$9,Controles!$E$9," "))</f>
        <v xml:space="preserve"> </v>
      </c>
      <c r="AE433" s="68" t="str">
        <f t="shared" si="218"/>
        <v/>
      </c>
      <c r="AF433" s="169"/>
      <c r="AG433" s="169"/>
      <c r="AH433" s="169"/>
      <c r="AI433" s="100" t="str">
        <f>+IF(AA433=Controles!$D$5,Controles!$N$5,IF(AA433=Controles!$D$6,Controles!$N$6,IF(AA433=Controles!$D$7,Controles!$N$7," ")))</f>
        <v xml:space="preserve"> </v>
      </c>
      <c r="AJ433" s="141" t="str">
        <f>IFERROR(IF(AND(AI432=Controles!$N$5,AI433=Controles!$N$5),(AJ432-(+AJ432*AE433)),IF(AND(AI432=Controles!$N$7,AI433=Controles!$N$5),(AJ431-(+AJ431*AE433)),IF(AI433=Controles!$N$7,AJ432,""))),"")</f>
        <v/>
      </c>
      <c r="AK433" s="141" t="str">
        <f>IFERROR(IF(AND(AI432=Controles!$N$7,AI433=Controles!$N$7),(AK432-(+AK432*AE433)),IF(AND(AI432=Controles!$N$5,AI433=Controles!$N$7),(AK431-(+AK431*AE433)),IF(AI433=Controles!$N$5,AK432,""))),"")</f>
        <v/>
      </c>
      <c r="AL433" s="181" t="str">
        <f t="shared" si="236"/>
        <v/>
      </c>
      <c r="AM433" s="181" t="str">
        <f t="shared" si="237"/>
        <v/>
      </c>
      <c r="AN433" s="182" t="str">
        <f t="shared" si="238"/>
        <v xml:space="preserve"> </v>
      </c>
      <c r="AO433" s="183" t="str">
        <f>IFERROR(VLOOKUP(AN433,'Matriz Calificación'!$C$54:$F$78,2,FALSE),"")</f>
        <v/>
      </c>
      <c r="AP433" s="184" t="str">
        <f>IFERROR(VLOOKUP(AO433,'Matriz Calificación'!$D$54:$I$78,4,FALSE)," ")</f>
        <v xml:space="preserve"> </v>
      </c>
      <c r="AQ433" s="247"/>
      <c r="AR433" s="247"/>
      <c r="AS433" s="263"/>
      <c r="AT433" s="268"/>
      <c r="AU433" s="69"/>
      <c r="AV433" s="168"/>
      <c r="AW433" s="70"/>
      <c r="AX433" s="70"/>
      <c r="AY433" s="69"/>
      <c r="AZ433" s="170"/>
      <c r="BA433" s="172"/>
      <c r="BB433" s="172"/>
      <c r="BC433" s="256"/>
      <c r="BD433" s="248"/>
      <c r="BE433" s="172"/>
      <c r="BF433" s="248"/>
    </row>
    <row r="434" spans="2:58" s="173" customFormat="1" ht="21" customHeight="1" x14ac:dyDescent="0.25">
      <c r="B434" s="249"/>
      <c r="C434" s="252" t="str">
        <f>+IFERROR(VLOOKUP(B434,INF!$A$2:$B$90,2,FALSE)," ")</f>
        <v xml:space="preserve"> </v>
      </c>
      <c r="D434" s="255"/>
      <c r="E434" s="256"/>
      <c r="F434" s="257"/>
      <c r="G434" s="255"/>
      <c r="H434" s="248"/>
      <c r="I434" s="265"/>
      <c r="J434" s="259" t="str">
        <f t="shared" ref="J434" si="239">IF(G434&lt;&gt;"",CONCATENATE("Posibilidad de ",G434," por"," ",H434," debido a"," ",I434),"")</f>
        <v/>
      </c>
      <c r="K434" s="185"/>
      <c r="L434" s="260"/>
      <c r="M434" s="260"/>
      <c r="N434" s="260"/>
      <c r="O434" s="261"/>
      <c r="P434" s="263" t="str">
        <f>IF(O434="","",IF(O434&lt;=2,Probabilidad!$B$8,IF(O434&lt;=11.999,Probabilidad!$B$7,IF(O434&lt;=48,Probabilidad!$B$6,IF(O434&lt;=239.999,Probabilidad!$B$5,IF(O434&gt;=240,Probabilidad!$B$4,""))))))</f>
        <v/>
      </c>
      <c r="Q434" s="260"/>
      <c r="R434" s="264" t="str">
        <f>IFERROR(VLOOKUP(P434,Probabilidad!$B$4:$C$8,2,FALSE),"")</f>
        <v/>
      </c>
      <c r="S434" s="264" t="str">
        <f>IFERROR(VLOOKUP(Q434,Impacto!$B$4:$C$16,2,FALSE),"")</f>
        <v/>
      </c>
      <c r="T434" s="264" t="str">
        <f t="shared" ref="T434" si="240">IFERROR(VALUE((R434&amp;""&amp;S434))," ")</f>
        <v xml:space="preserve"> </v>
      </c>
      <c r="U434" s="269" t="str">
        <f>IFERROR(VLOOKUP(T434,'Matriz Calificación'!$C$54:$D$78,2,FALSE)," ")</f>
        <v xml:space="preserve"> </v>
      </c>
      <c r="V434" s="263" t="str">
        <f>IFERROR(VLOOKUP(T434,'Matriz Calificación'!$C$54:$F$78,3,FALSE)," ")</f>
        <v xml:space="preserve"> </v>
      </c>
      <c r="W434" s="152"/>
      <c r="X434" s="168"/>
      <c r="Y434" s="168"/>
      <c r="Z434" s="168"/>
      <c r="AA434" s="169"/>
      <c r="AB434" s="178" t="str">
        <f>IF(AA434=Controles!$D$5,Controles!$E$5,IF(AA434=Controles!$D$6,Controles!$E$6,IF(AA434=Controles!$D$7,Controles!$E$7," ")))</f>
        <v xml:space="preserve"> </v>
      </c>
      <c r="AC434" s="169"/>
      <c r="AD434" s="68" t="str">
        <f>IF(AC434=Controles!$D$8,Controles!$E$8,IF(AC434=Controles!$D$9,Controles!$E$9," "))</f>
        <v xml:space="preserve"> </v>
      </c>
      <c r="AE434" s="68" t="str">
        <f t="shared" si="218"/>
        <v/>
      </c>
      <c r="AF434" s="169"/>
      <c r="AG434" s="169"/>
      <c r="AH434" s="169"/>
      <c r="AI434" s="100" t="str">
        <f>+IF(AA434=Controles!$D$5,Controles!$N$5,IF(AA434=Controles!$D$6,Controles!$N$6,IF(AA434=Controles!$D$7,Controles!$N$7," ")))</f>
        <v xml:space="preserve"> </v>
      </c>
      <c r="AJ434" s="141" t="str">
        <f>IFERROR(IF(AI434=Controles!$N$5,(($R$434-($R$434*AE434))),IF(AI434=Controles!$N$7,$R$434,""))," ")</f>
        <v/>
      </c>
      <c r="AK434" s="141" t="str">
        <f>IFERROR(IF(AI434=Controles!$N$7,(($S$434-($S$434*AE434))),IF(AI434=Controles!$N$5,$S$434,""))," ")</f>
        <v/>
      </c>
      <c r="AL434" s="181" t="str">
        <f>IFERROR(IF(AJ434="","",IF(AJ434&lt;=20,"20",IF(AJ434&lt;=40,"40",IF(AJ434&lt;=60,"60",IF(AJ434&lt;=80,"80","100"))))),"")</f>
        <v/>
      </c>
      <c r="AM434" s="181" t="str">
        <f>IFERROR(IF(AK434="","",IF(AK434&lt;=20,"20",IF(AK434&lt;=40,"40",IF(AK434&lt;=60,"60",IF(AK434&lt;=80,"80","100"))))),"")</f>
        <v/>
      </c>
      <c r="AN434" s="182" t="str">
        <f>IFERROR(VALUE((AL434&amp;""&amp;AM434))," ")</f>
        <v xml:space="preserve"> </v>
      </c>
      <c r="AO434" s="183" t="str">
        <f>IFERROR(VLOOKUP(AN434,'Matriz Calificación'!$C$54:$F$78,2,FALSE),"")</f>
        <v/>
      </c>
      <c r="AP434" s="184" t="str">
        <f>IFERROR(VLOOKUP(AO434,'Matriz Calificación'!$D$54:$I$78,4,FALSE)," ")</f>
        <v xml:space="preserve"> </v>
      </c>
      <c r="AQ434" s="245" t="str" cm="1">
        <f t="array" ref="AQ434">INDEX(AN434:AN442,COUNT(AN434:AN442))</f>
        <v xml:space="preserve"> </v>
      </c>
      <c r="AR434" s="245" t="str">
        <f>IFERROR(VLOOKUP(AQ434,'Matriz Calificación'!$C$54:$F$78,2,FALSE),"")</f>
        <v/>
      </c>
      <c r="AS434" s="263" t="str">
        <f>IFERROR(VLOOKUP(AR434,'Matriz Calificación'!$D$54:$I$78,4,FALSE)," ")</f>
        <v xml:space="preserve"> </v>
      </c>
      <c r="AT434" s="268" t="str">
        <f>IFERROR(VLOOKUP(AR434,'Matriz Calificación'!$D$54:$I$78,5,FALSE)," ")</f>
        <v xml:space="preserve"> </v>
      </c>
      <c r="AU434" s="69"/>
      <c r="AV434" s="170"/>
      <c r="AW434" s="170"/>
      <c r="AX434" s="170"/>
      <c r="AY434" s="69"/>
      <c r="AZ434" s="170"/>
      <c r="BA434" s="172"/>
      <c r="BB434" s="172"/>
      <c r="BC434" s="256"/>
      <c r="BD434" s="248"/>
      <c r="BE434" s="172"/>
      <c r="BF434" s="248"/>
    </row>
    <row r="435" spans="2:58" s="173" customFormat="1" ht="21" customHeight="1" x14ac:dyDescent="0.25">
      <c r="B435" s="250"/>
      <c r="C435" s="253"/>
      <c r="D435" s="255"/>
      <c r="E435" s="256"/>
      <c r="F435" s="258"/>
      <c r="G435" s="255"/>
      <c r="H435" s="248"/>
      <c r="I435" s="266"/>
      <c r="J435" s="259"/>
      <c r="K435" s="185"/>
      <c r="L435" s="260"/>
      <c r="M435" s="260"/>
      <c r="N435" s="260"/>
      <c r="O435" s="261"/>
      <c r="P435" s="263"/>
      <c r="Q435" s="260"/>
      <c r="R435" s="264"/>
      <c r="S435" s="264"/>
      <c r="T435" s="264"/>
      <c r="U435" s="269"/>
      <c r="V435" s="263"/>
      <c r="W435" s="152"/>
      <c r="X435" s="168"/>
      <c r="Y435" s="168"/>
      <c r="Z435" s="168"/>
      <c r="AA435" s="169"/>
      <c r="AB435" s="178" t="str">
        <f>IF(AA435=Controles!$D$5,Controles!$E$5,IF(AA435=Controles!$D$6,Controles!$E$6,IF(AA435=Controles!$D$7,Controles!$E$7," ")))</f>
        <v xml:space="preserve"> </v>
      </c>
      <c r="AC435" s="169"/>
      <c r="AD435" s="68" t="str">
        <f>IF(AC435=Controles!$D$8,Controles!$E$8,IF(AC435=Controles!$D$9,Controles!$E$9," "))</f>
        <v xml:space="preserve"> </v>
      </c>
      <c r="AE435" s="68" t="str">
        <f t="shared" si="218"/>
        <v/>
      </c>
      <c r="AF435" s="169"/>
      <c r="AG435" s="169"/>
      <c r="AH435" s="169"/>
      <c r="AI435" s="100" t="str">
        <f>+IF(AA435=Controles!$D$5,Controles!$N$5,IF(AA435=Controles!$D$6,Controles!$N$6,IF(AA435=Controles!$D$7,Controles!$N$7," ")))</f>
        <v xml:space="preserve"> </v>
      </c>
      <c r="AJ435" s="141" t="str">
        <f>IFERROR(IF(AND(AI434=Controles!$N$5,AI435=Controles!$N$5),(AJ434-(+AJ434*AE435)),IF(AI435=Controles!$N$5,(R434-(+R434*AE435)),IF(AI435=Controles!$N$7,AJ434,""))),"")</f>
        <v/>
      </c>
      <c r="AK435" s="141" t="str">
        <f>IFERROR(IF(AND(AI434=Controles!$N$7,AI435=Controles!$N$7),(AK434-(+AK434*AE435)),IF(AI435=Controles!$N$7,($S$434-(+$S$434*AE435)),IF(AI435=Controles!$N$5,AK434,""))),"")</f>
        <v/>
      </c>
      <c r="AL435" s="181" t="str">
        <f t="shared" ref="AL435:AL442" si="241">IFERROR(IF(AJ435="","",IF(AJ435&lt;=20,"20",IF(AJ435&lt;=40,"40",IF(AJ435&lt;=60,"60",IF(AJ435&lt;=80,"80","100"))))),"")</f>
        <v/>
      </c>
      <c r="AM435" s="181" t="str">
        <f t="shared" ref="AM435:AM442" si="242">IFERROR(IF(AK435="","",IF(AK435&lt;=20,"20",IF(AK435&lt;=40,"40",IF(AK435&lt;=60,"60",IF(AK435&lt;=80,"80","100"))))),"")</f>
        <v/>
      </c>
      <c r="AN435" s="182" t="str">
        <f t="shared" ref="AN435:AN442" si="243">IFERROR(VALUE((AL435&amp;""&amp;AM435))," ")</f>
        <v xml:space="preserve"> </v>
      </c>
      <c r="AO435" s="183" t="str">
        <f>IFERROR(VLOOKUP(AN435,'Matriz Calificación'!$C$54:$F$78,2,FALSE),"")</f>
        <v/>
      </c>
      <c r="AP435" s="184" t="str">
        <f>IFERROR(VLOOKUP(AO435,'Matriz Calificación'!$D$54:$I$78,4,FALSE)," ")</f>
        <v xml:space="preserve"> </v>
      </c>
      <c r="AQ435" s="246"/>
      <c r="AR435" s="246"/>
      <c r="AS435" s="263"/>
      <c r="AT435" s="268"/>
      <c r="AU435" s="69"/>
      <c r="AV435" s="170"/>
      <c r="AW435" s="170"/>
      <c r="AX435" s="170"/>
      <c r="AY435" s="69"/>
      <c r="AZ435" s="170"/>
      <c r="BA435" s="172"/>
      <c r="BB435" s="172"/>
      <c r="BC435" s="256"/>
      <c r="BD435" s="248"/>
      <c r="BE435" s="172"/>
      <c r="BF435" s="248"/>
    </row>
    <row r="436" spans="2:58" s="173" customFormat="1" ht="21" customHeight="1" x14ac:dyDescent="0.25">
      <c r="B436" s="250"/>
      <c r="C436" s="253"/>
      <c r="D436" s="255"/>
      <c r="E436" s="256"/>
      <c r="F436" s="258"/>
      <c r="G436" s="255"/>
      <c r="H436" s="248"/>
      <c r="I436" s="266"/>
      <c r="J436" s="259"/>
      <c r="K436" s="185"/>
      <c r="L436" s="260"/>
      <c r="M436" s="260"/>
      <c r="N436" s="260"/>
      <c r="O436" s="261"/>
      <c r="P436" s="263"/>
      <c r="Q436" s="260"/>
      <c r="R436" s="264"/>
      <c r="S436" s="264"/>
      <c r="T436" s="264"/>
      <c r="U436" s="269"/>
      <c r="V436" s="263"/>
      <c r="W436" s="152"/>
      <c r="X436" s="168"/>
      <c r="Y436" s="168"/>
      <c r="Z436" s="168"/>
      <c r="AA436" s="169"/>
      <c r="AB436" s="178" t="str">
        <f>IF(AA436=Controles!$D$5,Controles!$E$5,IF(AA436=Controles!$D$6,Controles!$E$6,IF(AA436=Controles!$D$7,Controles!$E$7," ")))</f>
        <v xml:space="preserve"> </v>
      </c>
      <c r="AC436" s="169"/>
      <c r="AD436" s="68" t="str">
        <f>IF(AC436=Controles!$D$8,Controles!$E$8,IF(AC436=Controles!$D$9,Controles!$E$9," "))</f>
        <v xml:space="preserve"> </v>
      </c>
      <c r="AE436" s="68" t="str">
        <f t="shared" si="218"/>
        <v/>
      </c>
      <c r="AF436" s="169"/>
      <c r="AG436" s="169"/>
      <c r="AH436" s="169"/>
      <c r="AI436" s="100" t="str">
        <f>+IF(AA436=Controles!$D$5,Controles!$N$5,IF(AA436=Controles!$D$6,Controles!$N$6,IF(AA436=Controles!$D$7,Controles!$N$7," ")))</f>
        <v xml:space="preserve"> </v>
      </c>
      <c r="AJ436" s="141" t="str">
        <f>IFERROR(IF(AND(AI435=Controles!$N$5,AI436=Controles!$N$5),(AJ435-(+AJ435*AE436)),IF(AND(AI435=Controles!$N$7,AI436=Controles!$N$5),(AJ434-(+AJ434*AE436)),IF(AI436=Controles!$N$7,AJ435,""))),"")</f>
        <v/>
      </c>
      <c r="AK436" s="141" t="str">
        <f>IFERROR(IF(AND(AI435=Controles!$N$7,AI436=Controles!$N$7),(AK435-(+AK435*AE436)),IF(AND(AI435=Controles!$N$5,AI436=Controles!$N$7),(AK434-(+AK434*AE436)),IF(AI436=Controles!$N$5,AK435,""))),"")</f>
        <v/>
      </c>
      <c r="AL436" s="181" t="str">
        <f t="shared" si="241"/>
        <v/>
      </c>
      <c r="AM436" s="181" t="str">
        <f t="shared" si="242"/>
        <v/>
      </c>
      <c r="AN436" s="182" t="str">
        <f t="shared" si="243"/>
        <v xml:space="preserve"> </v>
      </c>
      <c r="AO436" s="183" t="str">
        <f>IFERROR(VLOOKUP(AN436,'Matriz Calificación'!$C$54:$F$78,2,FALSE),"")</f>
        <v/>
      </c>
      <c r="AP436" s="184" t="str">
        <f>IFERROR(VLOOKUP(AO436,'Matriz Calificación'!$D$54:$I$78,4,FALSE)," ")</f>
        <v xml:space="preserve"> </v>
      </c>
      <c r="AQ436" s="246"/>
      <c r="AR436" s="246"/>
      <c r="AS436" s="263"/>
      <c r="AT436" s="268"/>
      <c r="AU436" s="69"/>
      <c r="AV436" s="170"/>
      <c r="AW436" s="170"/>
      <c r="AX436" s="170"/>
      <c r="AY436" s="69"/>
      <c r="AZ436" s="170"/>
      <c r="BA436" s="172"/>
      <c r="BB436" s="172"/>
      <c r="BC436" s="256"/>
      <c r="BD436" s="248"/>
      <c r="BE436" s="172"/>
      <c r="BF436" s="248"/>
    </row>
    <row r="437" spans="2:58" s="173" customFormat="1" ht="21" customHeight="1" x14ac:dyDescent="0.25">
      <c r="B437" s="250"/>
      <c r="C437" s="253"/>
      <c r="D437" s="255"/>
      <c r="E437" s="256"/>
      <c r="F437" s="258"/>
      <c r="G437" s="255"/>
      <c r="H437" s="248"/>
      <c r="I437" s="266"/>
      <c r="J437" s="259"/>
      <c r="K437" s="185"/>
      <c r="L437" s="260"/>
      <c r="M437" s="260"/>
      <c r="N437" s="260"/>
      <c r="O437" s="261"/>
      <c r="P437" s="263"/>
      <c r="Q437" s="260"/>
      <c r="R437" s="264"/>
      <c r="S437" s="264"/>
      <c r="T437" s="264"/>
      <c r="U437" s="269"/>
      <c r="V437" s="263"/>
      <c r="W437" s="152"/>
      <c r="X437" s="168"/>
      <c r="Y437" s="168"/>
      <c r="Z437" s="168"/>
      <c r="AA437" s="169"/>
      <c r="AB437" s="178" t="str">
        <f>IF(AA437=Controles!$D$5,Controles!$E$5,IF(AA437=Controles!$D$6,Controles!$E$6,IF(AA437=Controles!$D$7,Controles!$E$7," ")))</f>
        <v xml:space="preserve"> </v>
      </c>
      <c r="AC437" s="169"/>
      <c r="AD437" s="68" t="str">
        <f>IF(AC437=Controles!$D$8,Controles!$E$8,IF(AC437=Controles!$D$9,Controles!$E$9," "))</f>
        <v xml:space="preserve"> </v>
      </c>
      <c r="AE437" s="68" t="str">
        <f t="shared" si="218"/>
        <v/>
      </c>
      <c r="AF437" s="169"/>
      <c r="AG437" s="169"/>
      <c r="AH437" s="169"/>
      <c r="AI437" s="100" t="str">
        <f>+IF(AA437=Controles!$D$5,Controles!$N$5,IF(AA437=Controles!$D$6,Controles!$N$6,IF(AA437=Controles!$D$7,Controles!$N$7," ")))</f>
        <v xml:space="preserve"> </v>
      </c>
      <c r="AJ437" s="141" t="str">
        <f>IFERROR(IF(AND(AI436=Controles!$N$5,AI437=Controles!$N$5),(AJ436-(+AJ436*AE437)),IF(AND(AI436=Controles!$N$7,AI437=Controles!$N$5),(AJ435-(+AJ435*AE437)),IF(AI437=Controles!$N$7,AJ436,""))),"")</f>
        <v/>
      </c>
      <c r="AK437" s="141" t="str">
        <f>IFERROR(IF(AND(AI436=Controles!$N$7,AI437=Controles!$N$7),(AK436-(+AK436*AE437)),IF(AND(AI436=Controles!$N$5,AI437=Controles!$N$7),(AK435-(+AK435*AE437)),IF(AI437=Controles!$N$5,AK436,""))),"")</f>
        <v/>
      </c>
      <c r="AL437" s="181" t="str">
        <f t="shared" si="241"/>
        <v/>
      </c>
      <c r="AM437" s="181" t="str">
        <f t="shared" si="242"/>
        <v/>
      </c>
      <c r="AN437" s="182" t="str">
        <f t="shared" si="243"/>
        <v xml:space="preserve"> </v>
      </c>
      <c r="AO437" s="183" t="str">
        <f>IFERROR(VLOOKUP(AN437,'Matriz Calificación'!$C$54:$F$78,2,FALSE),"")</f>
        <v/>
      </c>
      <c r="AP437" s="184" t="str">
        <f>IFERROR(VLOOKUP(AO437,'Matriz Calificación'!$D$54:$I$78,4,FALSE)," ")</f>
        <v xml:space="preserve"> </v>
      </c>
      <c r="AQ437" s="246"/>
      <c r="AR437" s="246"/>
      <c r="AS437" s="263"/>
      <c r="AT437" s="268"/>
      <c r="AU437" s="69"/>
      <c r="AV437" s="170"/>
      <c r="AW437" s="170"/>
      <c r="AX437" s="170"/>
      <c r="AY437" s="69"/>
      <c r="AZ437" s="170"/>
      <c r="BA437" s="172"/>
      <c r="BB437" s="172"/>
      <c r="BC437" s="256"/>
      <c r="BD437" s="248"/>
      <c r="BE437" s="172"/>
      <c r="BF437" s="248"/>
    </row>
    <row r="438" spans="2:58" s="173" customFormat="1" ht="21" customHeight="1" x14ac:dyDescent="0.25">
      <c r="B438" s="250"/>
      <c r="C438" s="253"/>
      <c r="D438" s="255"/>
      <c r="E438" s="256"/>
      <c r="F438" s="258"/>
      <c r="G438" s="255"/>
      <c r="H438" s="248"/>
      <c r="I438" s="266"/>
      <c r="J438" s="259"/>
      <c r="K438" s="185"/>
      <c r="L438" s="260"/>
      <c r="M438" s="260"/>
      <c r="N438" s="260"/>
      <c r="O438" s="261"/>
      <c r="P438" s="263"/>
      <c r="Q438" s="260"/>
      <c r="R438" s="264"/>
      <c r="S438" s="264"/>
      <c r="T438" s="264"/>
      <c r="U438" s="269"/>
      <c r="V438" s="263"/>
      <c r="W438" s="152"/>
      <c r="X438" s="168"/>
      <c r="Y438" s="168"/>
      <c r="Z438" s="168"/>
      <c r="AA438" s="169"/>
      <c r="AB438" s="178" t="str">
        <f>IF(AA438=Controles!$D$5,Controles!$E$5,IF(AA438=Controles!$D$6,Controles!$E$6,IF(AA438=Controles!$D$7,Controles!$E$7," ")))</f>
        <v xml:space="preserve"> </v>
      </c>
      <c r="AC438" s="169"/>
      <c r="AD438" s="68" t="str">
        <f>IF(AC438=Controles!$D$8,Controles!$E$8,IF(AC438=Controles!$D$9,Controles!$E$9," "))</f>
        <v xml:space="preserve"> </v>
      </c>
      <c r="AE438" s="68" t="str">
        <f t="shared" si="218"/>
        <v/>
      </c>
      <c r="AF438" s="169"/>
      <c r="AG438" s="169"/>
      <c r="AH438" s="169"/>
      <c r="AI438" s="100" t="str">
        <f>+IF(AA438=Controles!$D$5,Controles!$N$5,IF(AA438=Controles!$D$6,Controles!$N$6,IF(AA438=Controles!$D$7,Controles!$N$7," ")))</f>
        <v xml:space="preserve"> </v>
      </c>
      <c r="AJ438" s="141" t="str">
        <f>IFERROR(IF(AND(AI437=Controles!$N$5,AI438=Controles!$N$5),(AJ437-(+AJ437*AE438)),IF(AND(AI437=Controles!$N$7,AI438=Controles!$N$5),(AJ436-(+AJ436*AE438)),IF(AI438=Controles!$N$7,AJ437,""))),"")</f>
        <v/>
      </c>
      <c r="AK438" s="141" t="str">
        <f>IFERROR(IF(AND(AI437=Controles!$N$7,AI438=Controles!$N$7),(AK437-(+AK437*AE438)),IF(AND(AI437=Controles!$N$5,AI438=Controles!$N$7),(AK436-(+AK436*AE438)),IF(AI438=Controles!$N$5,AK437,""))),"")</f>
        <v/>
      </c>
      <c r="AL438" s="181" t="str">
        <f t="shared" si="241"/>
        <v/>
      </c>
      <c r="AM438" s="181" t="str">
        <f t="shared" si="242"/>
        <v/>
      </c>
      <c r="AN438" s="182" t="str">
        <f t="shared" si="243"/>
        <v xml:space="preserve"> </v>
      </c>
      <c r="AO438" s="183" t="str">
        <f>IFERROR(VLOOKUP(AN438,'Matriz Calificación'!$C$54:$F$78,2,FALSE),"")</f>
        <v/>
      </c>
      <c r="AP438" s="184" t="str">
        <f>IFERROR(VLOOKUP(AO438,'Matriz Calificación'!$D$54:$I$78,4,FALSE)," ")</f>
        <v xml:space="preserve"> </v>
      </c>
      <c r="AQ438" s="246"/>
      <c r="AR438" s="246"/>
      <c r="AS438" s="263"/>
      <c r="AT438" s="268"/>
      <c r="AU438" s="69"/>
      <c r="AV438" s="170"/>
      <c r="AW438" s="170"/>
      <c r="AX438" s="170"/>
      <c r="AY438" s="69"/>
      <c r="AZ438" s="170"/>
      <c r="BA438" s="172"/>
      <c r="BB438" s="172"/>
      <c r="BC438" s="256"/>
      <c r="BD438" s="248"/>
      <c r="BE438" s="172"/>
      <c r="BF438" s="248"/>
    </row>
    <row r="439" spans="2:58" s="173" customFormat="1" ht="21" customHeight="1" x14ac:dyDescent="0.25">
      <c r="B439" s="250"/>
      <c r="C439" s="253"/>
      <c r="D439" s="255"/>
      <c r="E439" s="256"/>
      <c r="F439" s="258"/>
      <c r="G439" s="255"/>
      <c r="H439" s="248"/>
      <c r="I439" s="266"/>
      <c r="J439" s="259"/>
      <c r="K439" s="185"/>
      <c r="L439" s="260"/>
      <c r="M439" s="260"/>
      <c r="N439" s="260"/>
      <c r="O439" s="261"/>
      <c r="P439" s="263"/>
      <c r="Q439" s="260"/>
      <c r="R439" s="264"/>
      <c r="S439" s="264"/>
      <c r="T439" s="264"/>
      <c r="U439" s="269"/>
      <c r="V439" s="263"/>
      <c r="W439" s="152"/>
      <c r="X439" s="168"/>
      <c r="Y439" s="168"/>
      <c r="Z439" s="168"/>
      <c r="AA439" s="169"/>
      <c r="AB439" s="178" t="str">
        <f>IF(AA439=Controles!$D$5,Controles!$E$5,IF(AA439=Controles!$D$6,Controles!$E$6,IF(AA439=Controles!$D$7,Controles!$E$7," ")))</f>
        <v xml:space="preserve"> </v>
      </c>
      <c r="AC439" s="169"/>
      <c r="AD439" s="68" t="str">
        <f>IF(AC439=Controles!$D$8,Controles!$E$8,IF(AC439=Controles!$D$9,Controles!$E$9," "))</f>
        <v xml:space="preserve"> </v>
      </c>
      <c r="AE439" s="68" t="str">
        <f t="shared" si="218"/>
        <v/>
      </c>
      <c r="AF439" s="169"/>
      <c r="AG439" s="169"/>
      <c r="AH439" s="169"/>
      <c r="AI439" s="100" t="str">
        <f>+IF(AA439=Controles!$D$5,Controles!$N$5,IF(AA439=Controles!$D$6,Controles!$N$6,IF(AA439=Controles!$D$7,Controles!$N$7," ")))</f>
        <v xml:space="preserve"> </v>
      </c>
      <c r="AJ439" s="141" t="str">
        <f>IFERROR(IF(AND(AI438=Controles!$N$5,AI439=Controles!$N$5),(AJ438-(+AJ438*AE439)),IF(AND(AI438=Controles!$N$7,AI439=Controles!$N$5),(AJ437-(+AJ437*AE439)),IF(AI439=Controles!$N$7,AJ438,""))),"")</f>
        <v/>
      </c>
      <c r="AK439" s="141" t="str">
        <f>IFERROR(IF(AND(AI438=Controles!$N$7,AI439=Controles!$N$7),(AK438-(+AK438*AE439)),IF(AND(AI438=Controles!$N$5,AI439=Controles!$N$7),(AK437-(+AK437*AE439)),IF(AI439=Controles!$N$5,AK438,""))),"")</f>
        <v/>
      </c>
      <c r="AL439" s="181" t="str">
        <f t="shared" si="241"/>
        <v/>
      </c>
      <c r="AM439" s="181" t="str">
        <f t="shared" si="242"/>
        <v/>
      </c>
      <c r="AN439" s="182" t="str">
        <f t="shared" si="243"/>
        <v xml:space="preserve"> </v>
      </c>
      <c r="AO439" s="183" t="str">
        <f>IFERROR(VLOOKUP(AN439,'Matriz Calificación'!$C$54:$F$78,2,FALSE),"")</f>
        <v/>
      </c>
      <c r="AP439" s="184" t="str">
        <f>IFERROR(VLOOKUP(AO439,'Matriz Calificación'!$D$54:$I$78,4,FALSE)," ")</f>
        <v xml:space="preserve"> </v>
      </c>
      <c r="AQ439" s="246"/>
      <c r="AR439" s="246"/>
      <c r="AS439" s="263"/>
      <c r="AT439" s="268"/>
      <c r="AU439" s="69"/>
      <c r="AV439" s="170"/>
      <c r="AW439" s="170"/>
      <c r="AX439" s="170"/>
      <c r="AY439" s="69"/>
      <c r="AZ439" s="170"/>
      <c r="BA439" s="172"/>
      <c r="BB439" s="172"/>
      <c r="BC439" s="256"/>
      <c r="BD439" s="248"/>
      <c r="BE439" s="172"/>
      <c r="BF439" s="248"/>
    </row>
    <row r="440" spans="2:58" s="173" customFormat="1" ht="21" customHeight="1" x14ac:dyDescent="0.25">
      <c r="B440" s="250"/>
      <c r="C440" s="253"/>
      <c r="D440" s="255"/>
      <c r="E440" s="256"/>
      <c r="F440" s="258"/>
      <c r="G440" s="255"/>
      <c r="H440" s="248"/>
      <c r="I440" s="266"/>
      <c r="J440" s="259"/>
      <c r="K440" s="185"/>
      <c r="L440" s="260"/>
      <c r="M440" s="260"/>
      <c r="N440" s="260"/>
      <c r="O440" s="261"/>
      <c r="P440" s="263"/>
      <c r="Q440" s="260"/>
      <c r="R440" s="264"/>
      <c r="S440" s="264"/>
      <c r="T440" s="264"/>
      <c r="U440" s="269"/>
      <c r="V440" s="263"/>
      <c r="W440" s="152"/>
      <c r="X440" s="168"/>
      <c r="Y440" s="168"/>
      <c r="Z440" s="168"/>
      <c r="AA440" s="169"/>
      <c r="AB440" s="178" t="str">
        <f>IF(AA440=Controles!$D$5,Controles!$E$5,IF(AA440=Controles!$D$6,Controles!$E$6,IF(AA440=Controles!$D$7,Controles!$E$7," ")))</f>
        <v xml:space="preserve"> </v>
      </c>
      <c r="AC440" s="169"/>
      <c r="AD440" s="68" t="str">
        <f>IF(AC440=Controles!$D$8,Controles!$E$8,IF(AC440=Controles!$D$9,Controles!$E$9," "))</f>
        <v xml:space="preserve"> </v>
      </c>
      <c r="AE440" s="68" t="str">
        <f t="shared" si="218"/>
        <v/>
      </c>
      <c r="AF440" s="169"/>
      <c r="AG440" s="169"/>
      <c r="AH440" s="169"/>
      <c r="AI440" s="100" t="str">
        <f>+IF(AA440=Controles!$D$5,Controles!$N$5,IF(AA440=Controles!$D$6,Controles!$N$6,IF(AA440=Controles!$D$7,Controles!$N$7," ")))</f>
        <v xml:space="preserve"> </v>
      </c>
      <c r="AJ440" s="141" t="str">
        <f>IFERROR(IF(AND(AI439=Controles!$N$5,AI440=Controles!$N$5),(AJ439-(+AJ439*AE440)),IF(AND(AI439=Controles!$N$7,AI440=Controles!$N$5),(AJ438-(+AJ438*AE440)),IF(AI440=Controles!$N$7,AJ439,""))),"")</f>
        <v/>
      </c>
      <c r="AK440" s="141" t="str">
        <f>IFERROR(IF(AND(AI439=Controles!$N$7,AI440=Controles!$N$7),(AK439-(+AK439*AE440)),IF(AND(AI439=Controles!$N$5,AI440=Controles!$N$7),(AK438-(+AK438*AE440)),IF(AI440=Controles!$N$5,AK439,""))),"")</f>
        <v/>
      </c>
      <c r="AL440" s="181" t="str">
        <f t="shared" si="241"/>
        <v/>
      </c>
      <c r="AM440" s="181" t="str">
        <f t="shared" si="242"/>
        <v/>
      </c>
      <c r="AN440" s="182" t="str">
        <f t="shared" si="243"/>
        <v xml:space="preserve"> </v>
      </c>
      <c r="AO440" s="183" t="str">
        <f>IFERROR(VLOOKUP(AN440,'Matriz Calificación'!$C$54:$F$78,2,FALSE),"")</f>
        <v/>
      </c>
      <c r="AP440" s="184" t="str">
        <f>IFERROR(VLOOKUP(AO440,'Matriz Calificación'!$D$54:$I$78,4,FALSE)," ")</f>
        <v xml:space="preserve"> </v>
      </c>
      <c r="AQ440" s="246"/>
      <c r="AR440" s="246"/>
      <c r="AS440" s="263"/>
      <c r="AT440" s="268"/>
      <c r="AU440" s="69"/>
      <c r="AV440" s="168"/>
      <c r="AW440" s="171"/>
      <c r="AX440" s="171"/>
      <c r="AY440" s="69"/>
      <c r="AZ440" s="170"/>
      <c r="BA440" s="172"/>
      <c r="BB440" s="172"/>
      <c r="BC440" s="256"/>
      <c r="BD440" s="248"/>
      <c r="BE440" s="172"/>
      <c r="BF440" s="248"/>
    </row>
    <row r="441" spans="2:58" s="173" customFormat="1" ht="21" customHeight="1" x14ac:dyDescent="0.25">
      <c r="B441" s="250"/>
      <c r="C441" s="253"/>
      <c r="D441" s="255"/>
      <c r="E441" s="256"/>
      <c r="F441" s="258"/>
      <c r="G441" s="255"/>
      <c r="H441" s="248"/>
      <c r="I441" s="266"/>
      <c r="J441" s="259"/>
      <c r="K441" s="185"/>
      <c r="L441" s="260"/>
      <c r="M441" s="260"/>
      <c r="N441" s="260"/>
      <c r="O441" s="261"/>
      <c r="P441" s="263"/>
      <c r="Q441" s="260"/>
      <c r="R441" s="264"/>
      <c r="S441" s="264"/>
      <c r="T441" s="264"/>
      <c r="U441" s="269"/>
      <c r="V441" s="263"/>
      <c r="W441" s="152"/>
      <c r="X441" s="168"/>
      <c r="Y441" s="168"/>
      <c r="Z441" s="168"/>
      <c r="AA441" s="169"/>
      <c r="AB441" s="178" t="str">
        <f>IF(AA441=Controles!$D$5,Controles!$E$5,IF(AA441=Controles!$D$6,Controles!$E$6,IF(AA441=Controles!$D$7,Controles!$E$7," ")))</f>
        <v xml:space="preserve"> </v>
      </c>
      <c r="AC441" s="169"/>
      <c r="AD441" s="68" t="str">
        <f>IF(AC441=Controles!$D$8,Controles!$E$8,IF(AC441=Controles!$D$9,Controles!$E$9," "))</f>
        <v xml:space="preserve"> </v>
      </c>
      <c r="AE441" s="68" t="str">
        <f t="shared" si="218"/>
        <v/>
      </c>
      <c r="AF441" s="169"/>
      <c r="AG441" s="169"/>
      <c r="AH441" s="169"/>
      <c r="AI441" s="100" t="str">
        <f>+IF(AA441=Controles!$D$5,Controles!$N$5,IF(AA441=Controles!$D$6,Controles!$N$6,IF(AA441=Controles!$D$7,Controles!$N$7," ")))</f>
        <v xml:space="preserve"> </v>
      </c>
      <c r="AJ441" s="141" t="str">
        <f>IFERROR(IF(AND(AI440=Controles!$N$5,AI441=Controles!$N$5),(AJ440-(+AJ440*AE441)),IF(AND(AI440=Controles!$N$7,AI441=Controles!$N$5),(AJ439-(+AJ439*AE441)),IF(AI441=Controles!$N$7,AJ440,""))),"")</f>
        <v/>
      </c>
      <c r="AK441" s="141" t="str">
        <f>IFERROR(IF(AND(AI440=Controles!$N$7,AI441=Controles!$N$7),(AK440-(+AK440*AE441)),IF(AND(AI440=Controles!$N$5,AI441=Controles!$N$7),(AK439-(+AK439*AE441)),IF(AI441=Controles!$N$5,AK440,""))),"")</f>
        <v/>
      </c>
      <c r="AL441" s="181" t="str">
        <f t="shared" si="241"/>
        <v/>
      </c>
      <c r="AM441" s="181" t="str">
        <f t="shared" si="242"/>
        <v/>
      </c>
      <c r="AN441" s="182" t="str">
        <f t="shared" si="243"/>
        <v xml:space="preserve"> </v>
      </c>
      <c r="AO441" s="183" t="str">
        <f>IFERROR(VLOOKUP(AN441,'Matriz Calificación'!$C$54:$F$78,2,FALSE),"")</f>
        <v/>
      </c>
      <c r="AP441" s="184" t="str">
        <f>IFERROR(VLOOKUP(AO441,'Matriz Calificación'!$D$54:$I$78,4,FALSE)," ")</f>
        <v xml:space="preserve"> </v>
      </c>
      <c r="AQ441" s="246"/>
      <c r="AR441" s="246"/>
      <c r="AS441" s="263"/>
      <c r="AT441" s="268"/>
      <c r="AU441" s="69"/>
      <c r="AV441" s="168"/>
      <c r="AW441" s="171"/>
      <c r="AX441" s="171"/>
      <c r="AY441" s="69"/>
      <c r="AZ441" s="170"/>
      <c r="BA441" s="172"/>
      <c r="BB441" s="172"/>
      <c r="BC441" s="256"/>
      <c r="BD441" s="248"/>
      <c r="BE441" s="172"/>
      <c r="BF441" s="248"/>
    </row>
    <row r="442" spans="2:58" s="173" customFormat="1" ht="21" customHeight="1" x14ac:dyDescent="0.25">
      <c r="B442" s="251"/>
      <c r="C442" s="254"/>
      <c r="D442" s="255"/>
      <c r="E442" s="256"/>
      <c r="F442" s="258"/>
      <c r="G442" s="255"/>
      <c r="H442" s="248"/>
      <c r="I442" s="267"/>
      <c r="J442" s="259"/>
      <c r="K442" s="185"/>
      <c r="L442" s="260"/>
      <c r="M442" s="260"/>
      <c r="N442" s="260"/>
      <c r="O442" s="262"/>
      <c r="P442" s="263"/>
      <c r="Q442" s="260"/>
      <c r="R442" s="264"/>
      <c r="S442" s="264"/>
      <c r="T442" s="264"/>
      <c r="U442" s="269"/>
      <c r="V442" s="263"/>
      <c r="W442" s="152"/>
      <c r="X442" s="168"/>
      <c r="Y442" s="168"/>
      <c r="Z442" s="168"/>
      <c r="AA442" s="169"/>
      <c r="AB442" s="178" t="str">
        <f>IF(AA442=Controles!$D$5,Controles!$E$5,IF(AA442=Controles!$D$6,Controles!$E$6,IF(AA442=Controles!$D$7,Controles!$E$7," ")))</f>
        <v xml:space="preserve"> </v>
      </c>
      <c r="AC442" s="169"/>
      <c r="AD442" s="68" t="str">
        <f>IF(AC442=Controles!$D$8,Controles!$E$8,IF(AC442=Controles!$D$9,Controles!$E$9," "))</f>
        <v xml:space="preserve"> </v>
      </c>
      <c r="AE442" s="68" t="str">
        <f t="shared" si="218"/>
        <v/>
      </c>
      <c r="AF442" s="169"/>
      <c r="AG442" s="169"/>
      <c r="AH442" s="169"/>
      <c r="AI442" s="100" t="str">
        <f>+IF(AA442=Controles!$D$5,Controles!$N$5,IF(AA442=Controles!$D$6,Controles!$N$6,IF(AA442=Controles!$D$7,Controles!$N$7," ")))</f>
        <v xml:space="preserve"> </v>
      </c>
      <c r="AJ442" s="141" t="str">
        <f>IFERROR(IF(AND(AI441=Controles!$N$5,AI442=Controles!$N$5),(AJ441-(+AJ441*AE442)),IF(AND(AI441=Controles!$N$7,AI442=Controles!$N$5),(AJ440-(+AJ440*AE442)),IF(AI442=Controles!$N$7,AJ441,""))),"")</f>
        <v/>
      </c>
      <c r="AK442" s="141" t="str">
        <f>IFERROR(IF(AND(AI441=Controles!$N$7,AI442=Controles!$N$7),(AK441-(+AK441*AE442)),IF(AND(AI441=Controles!$N$5,AI442=Controles!$N$7),(AK440-(+AK440*AE442)),IF(AI442=Controles!$N$5,AK441,""))),"")</f>
        <v/>
      </c>
      <c r="AL442" s="181" t="str">
        <f t="shared" si="241"/>
        <v/>
      </c>
      <c r="AM442" s="181" t="str">
        <f t="shared" si="242"/>
        <v/>
      </c>
      <c r="AN442" s="182" t="str">
        <f t="shared" si="243"/>
        <v xml:space="preserve"> </v>
      </c>
      <c r="AO442" s="183" t="str">
        <f>IFERROR(VLOOKUP(AN442,'Matriz Calificación'!$C$54:$F$78,2,FALSE),"")</f>
        <v/>
      </c>
      <c r="AP442" s="184" t="str">
        <f>IFERROR(VLOOKUP(AO442,'Matriz Calificación'!$D$54:$I$78,4,FALSE)," ")</f>
        <v xml:space="preserve"> </v>
      </c>
      <c r="AQ442" s="247"/>
      <c r="AR442" s="247"/>
      <c r="AS442" s="263"/>
      <c r="AT442" s="268"/>
      <c r="AU442" s="69"/>
      <c r="AV442" s="168"/>
      <c r="AW442" s="70"/>
      <c r="AX442" s="70"/>
      <c r="AY442" s="69"/>
      <c r="AZ442" s="170"/>
      <c r="BA442" s="172"/>
      <c r="BB442" s="172"/>
      <c r="BC442" s="256"/>
      <c r="BD442" s="248"/>
      <c r="BE442" s="172"/>
      <c r="BF442" s="248"/>
    </row>
    <row r="443" spans="2:58" s="173" customFormat="1" ht="21" customHeight="1" x14ac:dyDescent="0.25">
      <c r="B443" s="249"/>
      <c r="C443" s="252" t="str">
        <f>+IFERROR(VLOOKUP(B443,INF!$A$2:$B$90,2,FALSE)," ")</f>
        <v xml:space="preserve"> </v>
      </c>
      <c r="D443" s="255"/>
      <c r="E443" s="256"/>
      <c r="F443" s="257"/>
      <c r="G443" s="255"/>
      <c r="H443" s="248"/>
      <c r="I443" s="265"/>
      <c r="J443" s="259" t="str">
        <f t="shared" ref="J443" si="244">IF(G443&lt;&gt;"",CONCATENATE("Posibilidad de ",G443," por"," ",H443," debido a"," ",I443),"")</f>
        <v/>
      </c>
      <c r="K443" s="185"/>
      <c r="L443" s="260"/>
      <c r="M443" s="260"/>
      <c r="N443" s="260"/>
      <c r="O443" s="261"/>
      <c r="P443" s="263" t="str">
        <f>IF(O443="","",IF(O443&lt;=2,Probabilidad!$B$8,IF(O443&lt;=11.999,Probabilidad!$B$7,IF(O443&lt;=48,Probabilidad!$B$6,IF(O443&lt;=239.999,Probabilidad!$B$5,IF(O443&gt;=240,Probabilidad!$B$4,""))))))</f>
        <v/>
      </c>
      <c r="Q443" s="260"/>
      <c r="R443" s="264" t="str">
        <f>IFERROR(VLOOKUP(P443,Probabilidad!$B$4:$C$8,2,FALSE),"")</f>
        <v/>
      </c>
      <c r="S443" s="264" t="str">
        <f>IFERROR(VLOOKUP(Q443,Impacto!$B$4:$C$16,2,FALSE),"")</f>
        <v/>
      </c>
      <c r="T443" s="264" t="str">
        <f t="shared" ref="T443" si="245">IFERROR(VALUE((R443&amp;""&amp;S443))," ")</f>
        <v xml:space="preserve"> </v>
      </c>
      <c r="U443" s="269" t="str">
        <f>IFERROR(VLOOKUP(T443,'Matriz Calificación'!$C$54:$D$78,2,FALSE)," ")</f>
        <v xml:space="preserve"> </v>
      </c>
      <c r="V443" s="263" t="str">
        <f>IFERROR(VLOOKUP(T443,'Matriz Calificación'!$C$54:$F$78,3,FALSE)," ")</f>
        <v xml:space="preserve"> </v>
      </c>
      <c r="W443" s="152"/>
      <c r="X443" s="168"/>
      <c r="Y443" s="168"/>
      <c r="Z443" s="168"/>
      <c r="AA443" s="169"/>
      <c r="AB443" s="178" t="str">
        <f>IF(AA443=Controles!$D$5,Controles!$E$5,IF(AA443=Controles!$D$6,Controles!$E$6,IF(AA443=Controles!$D$7,Controles!$E$7," ")))</f>
        <v xml:space="preserve"> </v>
      </c>
      <c r="AC443" s="169"/>
      <c r="AD443" s="68" t="str">
        <f>IF(AC443=Controles!$D$8,Controles!$E$8,IF(AC443=Controles!$D$9,Controles!$E$9," "))</f>
        <v xml:space="preserve"> </v>
      </c>
      <c r="AE443" s="68" t="str">
        <f t="shared" si="218"/>
        <v/>
      </c>
      <c r="AF443" s="169"/>
      <c r="AG443" s="169"/>
      <c r="AH443" s="169"/>
      <c r="AI443" s="100" t="str">
        <f>+IF(AA443=Controles!$D$5,Controles!$N$5,IF(AA443=Controles!$D$6,Controles!$N$6,IF(AA443=Controles!$D$7,Controles!$N$7," ")))</f>
        <v xml:space="preserve"> </v>
      </c>
      <c r="AJ443" s="141" t="str">
        <f>IFERROR(IF(AI443=Controles!$N$5,(($R$443-($R$443*AE443))),IF(AI443=Controles!$N$7,$R$443,""))," ")</f>
        <v/>
      </c>
      <c r="AK443" s="141" t="str">
        <f>IFERROR(IF(AI443=Controles!$N$7,(($S$443-($S$443*AE443))),IF(AI443=Controles!$N$5,$S$443,""))," ")</f>
        <v/>
      </c>
      <c r="AL443" s="181" t="str">
        <f>IFERROR(IF(AJ443="","",IF(AJ443&lt;=20,"20",IF(AJ443&lt;=40,"40",IF(AJ443&lt;=60,"60",IF(AJ443&lt;=80,"80","100"))))),"")</f>
        <v/>
      </c>
      <c r="AM443" s="181" t="str">
        <f>IFERROR(IF(AK443="","",IF(AK443&lt;=20,"20",IF(AK443&lt;=40,"40",IF(AK443&lt;=60,"60",IF(AK443&lt;=80,"80","100"))))),"")</f>
        <v/>
      </c>
      <c r="AN443" s="182" t="str">
        <f>IFERROR(VALUE((AL443&amp;""&amp;AM443))," ")</f>
        <v xml:space="preserve"> </v>
      </c>
      <c r="AO443" s="183" t="str">
        <f>IFERROR(VLOOKUP(AN443,'Matriz Calificación'!$C$54:$F$78,2,FALSE),"")</f>
        <v/>
      </c>
      <c r="AP443" s="184" t="str">
        <f>IFERROR(VLOOKUP(AO443,'Matriz Calificación'!$D$54:$I$78,4,FALSE)," ")</f>
        <v xml:space="preserve"> </v>
      </c>
      <c r="AQ443" s="245" t="str" cm="1">
        <f t="array" ref="AQ443">INDEX(AN443:AN451,COUNT(AN443:AN451))</f>
        <v xml:space="preserve"> </v>
      </c>
      <c r="AR443" s="245" t="str">
        <f>IFERROR(VLOOKUP(AQ443,'Matriz Calificación'!$C$54:$F$78,2,FALSE),"")</f>
        <v/>
      </c>
      <c r="AS443" s="263" t="str">
        <f>IFERROR(VLOOKUP(AR443,'Matriz Calificación'!$D$54:$I$78,4,FALSE)," ")</f>
        <v xml:space="preserve"> </v>
      </c>
      <c r="AT443" s="268" t="str">
        <f>IFERROR(VLOOKUP(AR443,'Matriz Calificación'!$D$54:$I$78,5,FALSE)," ")</f>
        <v xml:space="preserve"> </v>
      </c>
      <c r="AU443" s="69"/>
      <c r="AV443" s="170"/>
      <c r="AW443" s="170"/>
      <c r="AX443" s="170"/>
      <c r="AY443" s="69"/>
      <c r="AZ443" s="170"/>
      <c r="BA443" s="172"/>
      <c r="BB443" s="172"/>
      <c r="BC443" s="256"/>
      <c r="BD443" s="248"/>
      <c r="BE443" s="172"/>
      <c r="BF443" s="248"/>
    </row>
    <row r="444" spans="2:58" s="173" customFormat="1" ht="21" customHeight="1" x14ac:dyDescent="0.25">
      <c r="B444" s="250"/>
      <c r="C444" s="253"/>
      <c r="D444" s="255"/>
      <c r="E444" s="256"/>
      <c r="F444" s="258"/>
      <c r="G444" s="255"/>
      <c r="H444" s="248"/>
      <c r="I444" s="266"/>
      <c r="J444" s="259"/>
      <c r="K444" s="185"/>
      <c r="L444" s="260"/>
      <c r="M444" s="260"/>
      <c r="N444" s="260"/>
      <c r="O444" s="261"/>
      <c r="P444" s="263"/>
      <c r="Q444" s="260"/>
      <c r="R444" s="264"/>
      <c r="S444" s="264"/>
      <c r="T444" s="264"/>
      <c r="U444" s="269"/>
      <c r="V444" s="263"/>
      <c r="W444" s="152"/>
      <c r="X444" s="168"/>
      <c r="Y444" s="168"/>
      <c r="Z444" s="168"/>
      <c r="AA444" s="169"/>
      <c r="AB444" s="178" t="str">
        <f>IF(AA444=Controles!$D$5,Controles!$E$5,IF(AA444=Controles!$D$6,Controles!$E$6,IF(AA444=Controles!$D$7,Controles!$E$7," ")))</f>
        <v xml:space="preserve"> </v>
      </c>
      <c r="AC444" s="169"/>
      <c r="AD444" s="68" t="str">
        <f>IF(AC444=Controles!$D$8,Controles!$E$8,IF(AC444=Controles!$D$9,Controles!$E$9," "))</f>
        <v xml:space="preserve"> </v>
      </c>
      <c r="AE444" s="68" t="str">
        <f t="shared" si="218"/>
        <v/>
      </c>
      <c r="AF444" s="169"/>
      <c r="AG444" s="169"/>
      <c r="AH444" s="169"/>
      <c r="AI444" s="100" t="str">
        <f>+IF(AA444=Controles!$D$5,Controles!$N$5,IF(AA444=Controles!$D$6,Controles!$N$6,IF(AA444=Controles!$D$7,Controles!$N$7," ")))</f>
        <v xml:space="preserve"> </v>
      </c>
      <c r="AJ444" s="141" t="str">
        <f>IFERROR(IF(AND(AI443=Controles!$N$5,AI444=Controles!$N$5),(AJ443-(+AJ443*AE444)),IF(AI444=Controles!$N$5,(R443-(+R443*AE444)),IF(AI444=Controles!$N$7,AJ443,""))),"")</f>
        <v/>
      </c>
      <c r="AK444" s="141" t="str">
        <f>IFERROR(IF(AND(AI443=Controles!$N$7,AI444=Controles!$N$7),(AK443-(+AK443*AE444)),IF(AI444=Controles!$N$7,($S$443-(+$S$443*AE444)),IF(AI444=Controles!$N$5,AK443,""))),"")</f>
        <v/>
      </c>
      <c r="AL444" s="181" t="str">
        <f t="shared" ref="AL444:AL451" si="246">IFERROR(IF(AJ444="","",IF(AJ444&lt;=20,"20",IF(AJ444&lt;=40,"40",IF(AJ444&lt;=60,"60",IF(AJ444&lt;=80,"80","100"))))),"")</f>
        <v/>
      </c>
      <c r="AM444" s="181" t="str">
        <f t="shared" ref="AM444:AM451" si="247">IFERROR(IF(AK444="","",IF(AK444&lt;=20,"20",IF(AK444&lt;=40,"40",IF(AK444&lt;=60,"60",IF(AK444&lt;=80,"80","100"))))),"")</f>
        <v/>
      </c>
      <c r="AN444" s="182" t="str">
        <f t="shared" ref="AN444:AN451" si="248">IFERROR(VALUE((AL444&amp;""&amp;AM444))," ")</f>
        <v xml:space="preserve"> </v>
      </c>
      <c r="AO444" s="183" t="str">
        <f>IFERROR(VLOOKUP(AN444,'Matriz Calificación'!$C$54:$F$78,2,FALSE),"")</f>
        <v/>
      </c>
      <c r="AP444" s="184" t="str">
        <f>IFERROR(VLOOKUP(AO444,'Matriz Calificación'!$D$54:$I$78,4,FALSE)," ")</f>
        <v xml:space="preserve"> </v>
      </c>
      <c r="AQ444" s="246"/>
      <c r="AR444" s="246"/>
      <c r="AS444" s="263"/>
      <c r="AT444" s="268"/>
      <c r="AU444" s="69"/>
      <c r="AV444" s="170"/>
      <c r="AW444" s="170"/>
      <c r="AX444" s="170"/>
      <c r="AY444" s="69"/>
      <c r="AZ444" s="170"/>
      <c r="BA444" s="172"/>
      <c r="BB444" s="172"/>
      <c r="BC444" s="256"/>
      <c r="BD444" s="248"/>
      <c r="BE444" s="172"/>
      <c r="BF444" s="248"/>
    </row>
    <row r="445" spans="2:58" s="173" customFormat="1" ht="21" customHeight="1" x14ac:dyDescent="0.25">
      <c r="B445" s="250"/>
      <c r="C445" s="253"/>
      <c r="D445" s="255"/>
      <c r="E445" s="256"/>
      <c r="F445" s="258"/>
      <c r="G445" s="255"/>
      <c r="H445" s="248"/>
      <c r="I445" s="266"/>
      <c r="J445" s="259"/>
      <c r="K445" s="185"/>
      <c r="L445" s="260"/>
      <c r="M445" s="260"/>
      <c r="N445" s="260"/>
      <c r="O445" s="261"/>
      <c r="P445" s="263"/>
      <c r="Q445" s="260"/>
      <c r="R445" s="264"/>
      <c r="S445" s="264"/>
      <c r="T445" s="264"/>
      <c r="U445" s="269"/>
      <c r="V445" s="263"/>
      <c r="W445" s="152"/>
      <c r="X445" s="168"/>
      <c r="Y445" s="168"/>
      <c r="Z445" s="168"/>
      <c r="AA445" s="169"/>
      <c r="AB445" s="178" t="str">
        <f>IF(AA445=Controles!$D$5,Controles!$E$5,IF(AA445=Controles!$D$6,Controles!$E$6,IF(AA445=Controles!$D$7,Controles!$E$7," ")))</f>
        <v xml:space="preserve"> </v>
      </c>
      <c r="AC445" s="169"/>
      <c r="AD445" s="68" t="str">
        <f>IF(AC445=Controles!$D$8,Controles!$E$8,IF(AC445=Controles!$D$9,Controles!$E$9," "))</f>
        <v xml:space="preserve"> </v>
      </c>
      <c r="AE445" s="68" t="str">
        <f t="shared" si="218"/>
        <v/>
      </c>
      <c r="AF445" s="169"/>
      <c r="AG445" s="169"/>
      <c r="AH445" s="169"/>
      <c r="AI445" s="100" t="str">
        <f>+IF(AA445=Controles!$D$5,Controles!$N$5,IF(AA445=Controles!$D$6,Controles!$N$6,IF(AA445=Controles!$D$7,Controles!$N$7," ")))</f>
        <v xml:space="preserve"> </v>
      </c>
      <c r="AJ445" s="141" t="str">
        <f>IFERROR(IF(AND(AI444=Controles!$N$5,AI445=Controles!$N$5),(AJ444-(+AJ444*AE445)),IF(AND(AI444=Controles!$N$7,AI445=Controles!$N$5),(AJ443-(+AJ443*AE445)),IF(AI445=Controles!$N$7,AJ444,""))),"")</f>
        <v/>
      </c>
      <c r="AK445" s="141" t="str">
        <f>IFERROR(IF(AND(AI444=Controles!$N$7,AI445=Controles!$N$7),(AK444-(+AK444*AE445)),IF(AND(AI444=Controles!$N$5,AI445=Controles!$N$7),(AK443-(+AK443*AE445)),IF(AI445=Controles!$N$5,AK444,""))),"")</f>
        <v/>
      </c>
      <c r="AL445" s="181" t="str">
        <f t="shared" si="246"/>
        <v/>
      </c>
      <c r="AM445" s="181" t="str">
        <f t="shared" si="247"/>
        <v/>
      </c>
      <c r="AN445" s="182" t="str">
        <f t="shared" si="248"/>
        <v xml:space="preserve"> </v>
      </c>
      <c r="AO445" s="183" t="str">
        <f>IFERROR(VLOOKUP(AN445,'Matriz Calificación'!$C$54:$F$78,2,FALSE),"")</f>
        <v/>
      </c>
      <c r="AP445" s="184" t="str">
        <f>IFERROR(VLOOKUP(AO445,'Matriz Calificación'!$D$54:$I$78,4,FALSE)," ")</f>
        <v xml:space="preserve"> </v>
      </c>
      <c r="AQ445" s="246"/>
      <c r="AR445" s="246"/>
      <c r="AS445" s="263"/>
      <c r="AT445" s="268"/>
      <c r="AU445" s="69"/>
      <c r="AV445" s="170"/>
      <c r="AW445" s="170"/>
      <c r="AX445" s="170"/>
      <c r="AY445" s="69"/>
      <c r="AZ445" s="170"/>
      <c r="BA445" s="172"/>
      <c r="BB445" s="172"/>
      <c r="BC445" s="256"/>
      <c r="BD445" s="248"/>
      <c r="BE445" s="172"/>
      <c r="BF445" s="248"/>
    </row>
    <row r="446" spans="2:58" s="173" customFormat="1" ht="21" customHeight="1" x14ac:dyDescent="0.25">
      <c r="B446" s="250"/>
      <c r="C446" s="253"/>
      <c r="D446" s="255"/>
      <c r="E446" s="256"/>
      <c r="F446" s="258"/>
      <c r="G446" s="255"/>
      <c r="H446" s="248"/>
      <c r="I446" s="266"/>
      <c r="J446" s="259"/>
      <c r="K446" s="185"/>
      <c r="L446" s="260"/>
      <c r="M446" s="260"/>
      <c r="N446" s="260"/>
      <c r="O446" s="261"/>
      <c r="P446" s="263"/>
      <c r="Q446" s="260"/>
      <c r="R446" s="264"/>
      <c r="S446" s="264"/>
      <c r="T446" s="264"/>
      <c r="U446" s="269"/>
      <c r="V446" s="263"/>
      <c r="W446" s="152"/>
      <c r="X446" s="168"/>
      <c r="Y446" s="168"/>
      <c r="Z446" s="168"/>
      <c r="AA446" s="169"/>
      <c r="AB446" s="178" t="str">
        <f>IF(AA446=Controles!$D$5,Controles!$E$5,IF(AA446=Controles!$D$6,Controles!$E$6,IF(AA446=Controles!$D$7,Controles!$E$7," ")))</f>
        <v xml:space="preserve"> </v>
      </c>
      <c r="AC446" s="169"/>
      <c r="AD446" s="68" t="str">
        <f>IF(AC446=Controles!$D$8,Controles!$E$8,IF(AC446=Controles!$D$9,Controles!$E$9," "))</f>
        <v xml:space="preserve"> </v>
      </c>
      <c r="AE446" s="68" t="str">
        <f t="shared" si="218"/>
        <v/>
      </c>
      <c r="AF446" s="169"/>
      <c r="AG446" s="169"/>
      <c r="AH446" s="169"/>
      <c r="AI446" s="100" t="str">
        <f>+IF(AA446=Controles!$D$5,Controles!$N$5,IF(AA446=Controles!$D$6,Controles!$N$6,IF(AA446=Controles!$D$7,Controles!$N$7," ")))</f>
        <v xml:space="preserve"> </v>
      </c>
      <c r="AJ446" s="141" t="str">
        <f>IFERROR(IF(AND(AI445=Controles!$N$5,AI446=Controles!$N$5),(AJ445-(+AJ445*AE446)),IF(AND(AI445=Controles!$N$7,AI446=Controles!$N$5),(AJ444-(+AJ444*AE446)),IF(AI446=Controles!$N$7,AJ445,""))),"")</f>
        <v/>
      </c>
      <c r="AK446" s="141" t="str">
        <f>IFERROR(IF(AND(AI445=Controles!$N$7,AI446=Controles!$N$7),(AK445-(+AK445*AE446)),IF(AND(AI445=Controles!$N$5,AI446=Controles!$N$7),(AK444-(+AK444*AE446)),IF(AI446=Controles!$N$5,AK445,""))),"")</f>
        <v/>
      </c>
      <c r="AL446" s="181" t="str">
        <f t="shared" si="246"/>
        <v/>
      </c>
      <c r="AM446" s="181" t="str">
        <f t="shared" si="247"/>
        <v/>
      </c>
      <c r="AN446" s="182" t="str">
        <f t="shared" si="248"/>
        <v xml:space="preserve"> </v>
      </c>
      <c r="AO446" s="183" t="str">
        <f>IFERROR(VLOOKUP(AN446,'Matriz Calificación'!$C$54:$F$78,2,FALSE),"")</f>
        <v/>
      </c>
      <c r="AP446" s="184" t="str">
        <f>IFERROR(VLOOKUP(AO446,'Matriz Calificación'!$D$54:$I$78,4,FALSE)," ")</f>
        <v xml:space="preserve"> </v>
      </c>
      <c r="AQ446" s="246"/>
      <c r="AR446" s="246"/>
      <c r="AS446" s="263"/>
      <c r="AT446" s="268"/>
      <c r="AU446" s="69"/>
      <c r="AV446" s="170"/>
      <c r="AW446" s="170"/>
      <c r="AX446" s="170"/>
      <c r="AY446" s="69"/>
      <c r="AZ446" s="170"/>
      <c r="BA446" s="172"/>
      <c r="BB446" s="172"/>
      <c r="BC446" s="256"/>
      <c r="BD446" s="248"/>
      <c r="BE446" s="172"/>
      <c r="BF446" s="248"/>
    </row>
    <row r="447" spans="2:58" s="173" customFormat="1" ht="21" customHeight="1" x14ac:dyDescent="0.25">
      <c r="B447" s="250"/>
      <c r="C447" s="253"/>
      <c r="D447" s="255"/>
      <c r="E447" s="256"/>
      <c r="F447" s="258"/>
      <c r="G447" s="255"/>
      <c r="H447" s="248"/>
      <c r="I447" s="266"/>
      <c r="J447" s="259"/>
      <c r="K447" s="185"/>
      <c r="L447" s="260"/>
      <c r="M447" s="260"/>
      <c r="N447" s="260"/>
      <c r="O447" s="261"/>
      <c r="P447" s="263"/>
      <c r="Q447" s="260"/>
      <c r="R447" s="264"/>
      <c r="S447" s="264"/>
      <c r="T447" s="264"/>
      <c r="U447" s="269"/>
      <c r="V447" s="263"/>
      <c r="W447" s="152"/>
      <c r="X447" s="168"/>
      <c r="Y447" s="168"/>
      <c r="Z447" s="168"/>
      <c r="AA447" s="169"/>
      <c r="AB447" s="178" t="str">
        <f>IF(AA447=Controles!$D$5,Controles!$E$5,IF(AA447=Controles!$D$6,Controles!$E$6,IF(AA447=Controles!$D$7,Controles!$E$7," ")))</f>
        <v xml:space="preserve"> </v>
      </c>
      <c r="AC447" s="169"/>
      <c r="AD447" s="68" t="str">
        <f>IF(AC447=Controles!$D$8,Controles!$E$8,IF(AC447=Controles!$D$9,Controles!$E$9," "))</f>
        <v xml:space="preserve"> </v>
      </c>
      <c r="AE447" s="68" t="str">
        <f t="shared" si="218"/>
        <v/>
      </c>
      <c r="AF447" s="169"/>
      <c r="AG447" s="169"/>
      <c r="AH447" s="169"/>
      <c r="AI447" s="100" t="str">
        <f>+IF(AA447=Controles!$D$5,Controles!$N$5,IF(AA447=Controles!$D$6,Controles!$N$6,IF(AA447=Controles!$D$7,Controles!$N$7," ")))</f>
        <v xml:space="preserve"> </v>
      </c>
      <c r="AJ447" s="141" t="str">
        <f>IFERROR(IF(AND(AI446=Controles!$N$5,AI447=Controles!$N$5),(AJ446-(+AJ446*AE447)),IF(AND(AI446=Controles!$N$7,AI447=Controles!$N$5),(AJ445-(+AJ445*AE447)),IF(AI447=Controles!$N$7,AJ446,""))),"")</f>
        <v/>
      </c>
      <c r="AK447" s="141" t="str">
        <f>IFERROR(IF(AND(AI446=Controles!$N$7,AI447=Controles!$N$7),(AK446-(+AK446*AE447)),IF(AND(AI446=Controles!$N$5,AI447=Controles!$N$7),(AK445-(+AK445*AE447)),IF(AI447=Controles!$N$5,AK446,""))),"")</f>
        <v/>
      </c>
      <c r="AL447" s="181" t="str">
        <f t="shared" si="246"/>
        <v/>
      </c>
      <c r="AM447" s="181" t="str">
        <f t="shared" si="247"/>
        <v/>
      </c>
      <c r="AN447" s="182" t="str">
        <f t="shared" si="248"/>
        <v xml:space="preserve"> </v>
      </c>
      <c r="AO447" s="183" t="str">
        <f>IFERROR(VLOOKUP(AN447,'Matriz Calificación'!$C$54:$F$78,2,FALSE),"")</f>
        <v/>
      </c>
      <c r="AP447" s="184" t="str">
        <f>IFERROR(VLOOKUP(AO447,'Matriz Calificación'!$D$54:$I$78,4,FALSE)," ")</f>
        <v xml:space="preserve"> </v>
      </c>
      <c r="AQ447" s="246"/>
      <c r="AR447" s="246"/>
      <c r="AS447" s="263"/>
      <c r="AT447" s="268"/>
      <c r="AU447" s="69"/>
      <c r="AV447" s="170"/>
      <c r="AW447" s="170"/>
      <c r="AX447" s="170"/>
      <c r="AY447" s="69"/>
      <c r="AZ447" s="170"/>
      <c r="BA447" s="172"/>
      <c r="BB447" s="172"/>
      <c r="BC447" s="256"/>
      <c r="BD447" s="248"/>
      <c r="BE447" s="172"/>
      <c r="BF447" s="248"/>
    </row>
    <row r="448" spans="2:58" s="173" customFormat="1" ht="21" customHeight="1" x14ac:dyDescent="0.25">
      <c r="B448" s="250"/>
      <c r="C448" s="253"/>
      <c r="D448" s="255"/>
      <c r="E448" s="256"/>
      <c r="F448" s="258"/>
      <c r="G448" s="255"/>
      <c r="H448" s="248"/>
      <c r="I448" s="266"/>
      <c r="J448" s="259"/>
      <c r="K448" s="185"/>
      <c r="L448" s="260"/>
      <c r="M448" s="260"/>
      <c r="N448" s="260"/>
      <c r="O448" s="261"/>
      <c r="P448" s="263"/>
      <c r="Q448" s="260"/>
      <c r="R448" s="264"/>
      <c r="S448" s="264"/>
      <c r="T448" s="264"/>
      <c r="U448" s="269"/>
      <c r="V448" s="263"/>
      <c r="W448" s="152"/>
      <c r="X448" s="168"/>
      <c r="Y448" s="168"/>
      <c r="Z448" s="168"/>
      <c r="AA448" s="169"/>
      <c r="AB448" s="178" t="str">
        <f>IF(AA448=Controles!$D$5,Controles!$E$5,IF(AA448=Controles!$D$6,Controles!$E$6,IF(AA448=Controles!$D$7,Controles!$E$7," ")))</f>
        <v xml:space="preserve"> </v>
      </c>
      <c r="AC448" s="169"/>
      <c r="AD448" s="68" t="str">
        <f>IF(AC448=Controles!$D$8,Controles!$E$8,IF(AC448=Controles!$D$9,Controles!$E$9," "))</f>
        <v xml:space="preserve"> </v>
      </c>
      <c r="AE448" s="68" t="str">
        <f t="shared" si="218"/>
        <v/>
      </c>
      <c r="AF448" s="169"/>
      <c r="AG448" s="169"/>
      <c r="AH448" s="169"/>
      <c r="AI448" s="100" t="str">
        <f>+IF(AA448=Controles!$D$5,Controles!$N$5,IF(AA448=Controles!$D$6,Controles!$N$6,IF(AA448=Controles!$D$7,Controles!$N$7," ")))</f>
        <v xml:space="preserve"> </v>
      </c>
      <c r="AJ448" s="141" t="str">
        <f>IFERROR(IF(AND(AI447=Controles!$N$5,AI448=Controles!$N$5),(AJ447-(+AJ447*AE448)),IF(AND(AI447=Controles!$N$7,AI448=Controles!$N$5),(AJ446-(+AJ446*AE448)),IF(AI448=Controles!$N$7,AJ447,""))),"")</f>
        <v/>
      </c>
      <c r="AK448" s="141" t="str">
        <f>IFERROR(IF(AND(AI447=Controles!$N$7,AI448=Controles!$N$7),(AK447-(+AK447*AE448)),IF(AND(AI447=Controles!$N$5,AI448=Controles!$N$7),(AK446-(+AK446*AE448)),IF(AI448=Controles!$N$5,AK447,""))),"")</f>
        <v/>
      </c>
      <c r="AL448" s="181" t="str">
        <f t="shared" si="246"/>
        <v/>
      </c>
      <c r="AM448" s="181" t="str">
        <f t="shared" si="247"/>
        <v/>
      </c>
      <c r="AN448" s="182" t="str">
        <f t="shared" si="248"/>
        <v xml:space="preserve"> </v>
      </c>
      <c r="AO448" s="183" t="str">
        <f>IFERROR(VLOOKUP(AN448,'Matriz Calificación'!$C$54:$F$78,2,FALSE),"")</f>
        <v/>
      </c>
      <c r="AP448" s="184" t="str">
        <f>IFERROR(VLOOKUP(AO448,'Matriz Calificación'!$D$54:$I$78,4,FALSE)," ")</f>
        <v xml:space="preserve"> </v>
      </c>
      <c r="AQ448" s="246"/>
      <c r="AR448" s="246"/>
      <c r="AS448" s="263"/>
      <c r="AT448" s="268"/>
      <c r="AU448" s="69"/>
      <c r="AV448" s="170"/>
      <c r="AW448" s="170"/>
      <c r="AX448" s="170"/>
      <c r="AY448" s="69"/>
      <c r="AZ448" s="170"/>
      <c r="BA448" s="172"/>
      <c r="BB448" s="172"/>
      <c r="BC448" s="256"/>
      <c r="BD448" s="248"/>
      <c r="BE448" s="172"/>
      <c r="BF448" s="248"/>
    </row>
    <row r="449" spans="2:58" s="173" customFormat="1" ht="21" customHeight="1" x14ac:dyDescent="0.25">
      <c r="B449" s="250"/>
      <c r="C449" s="253"/>
      <c r="D449" s="255"/>
      <c r="E449" s="256"/>
      <c r="F449" s="258"/>
      <c r="G449" s="255"/>
      <c r="H449" s="248"/>
      <c r="I449" s="266"/>
      <c r="J449" s="259"/>
      <c r="K449" s="185"/>
      <c r="L449" s="260"/>
      <c r="M449" s="260"/>
      <c r="N449" s="260"/>
      <c r="O449" s="261"/>
      <c r="P449" s="263"/>
      <c r="Q449" s="260"/>
      <c r="R449" s="264"/>
      <c r="S449" s="264"/>
      <c r="T449" s="264"/>
      <c r="U449" s="269"/>
      <c r="V449" s="263"/>
      <c r="W449" s="152"/>
      <c r="X449" s="168"/>
      <c r="Y449" s="168"/>
      <c r="Z449" s="168"/>
      <c r="AA449" s="169"/>
      <c r="AB449" s="178" t="str">
        <f>IF(AA449=Controles!$D$5,Controles!$E$5,IF(AA449=Controles!$D$6,Controles!$E$6,IF(AA449=Controles!$D$7,Controles!$E$7," ")))</f>
        <v xml:space="preserve"> </v>
      </c>
      <c r="AC449" s="169"/>
      <c r="AD449" s="68" t="str">
        <f>IF(AC449=Controles!$D$8,Controles!$E$8,IF(AC449=Controles!$D$9,Controles!$E$9," "))</f>
        <v xml:space="preserve"> </v>
      </c>
      <c r="AE449" s="68" t="str">
        <f t="shared" si="218"/>
        <v/>
      </c>
      <c r="AF449" s="169"/>
      <c r="AG449" s="169"/>
      <c r="AH449" s="169"/>
      <c r="AI449" s="100" t="str">
        <f>+IF(AA449=Controles!$D$5,Controles!$N$5,IF(AA449=Controles!$D$6,Controles!$N$6,IF(AA449=Controles!$D$7,Controles!$N$7," ")))</f>
        <v xml:space="preserve"> </v>
      </c>
      <c r="AJ449" s="141" t="str">
        <f>IFERROR(IF(AND(AI448=Controles!$N$5,AI449=Controles!$N$5),(AJ448-(+AJ448*AE449)),IF(AND(AI448=Controles!$N$7,AI449=Controles!$N$5),(AJ447-(+AJ447*AE449)),IF(AI449=Controles!$N$7,AJ448,""))),"")</f>
        <v/>
      </c>
      <c r="AK449" s="141" t="str">
        <f>IFERROR(IF(AND(AI448=Controles!$N$7,AI449=Controles!$N$7),(AK448-(+AK448*AE449)),IF(AND(AI448=Controles!$N$5,AI449=Controles!$N$7),(AK447-(+AK447*AE449)),IF(AI449=Controles!$N$5,AK448,""))),"")</f>
        <v/>
      </c>
      <c r="AL449" s="181" t="str">
        <f t="shared" si="246"/>
        <v/>
      </c>
      <c r="AM449" s="181" t="str">
        <f t="shared" si="247"/>
        <v/>
      </c>
      <c r="AN449" s="182" t="str">
        <f t="shared" si="248"/>
        <v xml:space="preserve"> </v>
      </c>
      <c r="AO449" s="183" t="str">
        <f>IFERROR(VLOOKUP(AN449,'Matriz Calificación'!$C$54:$F$78,2,FALSE),"")</f>
        <v/>
      </c>
      <c r="AP449" s="184" t="str">
        <f>IFERROR(VLOOKUP(AO449,'Matriz Calificación'!$D$54:$I$78,4,FALSE)," ")</f>
        <v xml:space="preserve"> </v>
      </c>
      <c r="AQ449" s="246"/>
      <c r="AR449" s="246"/>
      <c r="AS449" s="263"/>
      <c r="AT449" s="268"/>
      <c r="AU449" s="69"/>
      <c r="AV449" s="168"/>
      <c r="AW449" s="171"/>
      <c r="AX449" s="171"/>
      <c r="AY449" s="69"/>
      <c r="AZ449" s="170"/>
      <c r="BA449" s="172"/>
      <c r="BB449" s="172"/>
      <c r="BC449" s="256"/>
      <c r="BD449" s="248"/>
      <c r="BE449" s="172"/>
      <c r="BF449" s="248"/>
    </row>
    <row r="450" spans="2:58" s="173" customFormat="1" ht="21" customHeight="1" x14ac:dyDescent="0.25">
      <c r="B450" s="250"/>
      <c r="C450" s="253"/>
      <c r="D450" s="255"/>
      <c r="E450" s="256"/>
      <c r="F450" s="258"/>
      <c r="G450" s="255"/>
      <c r="H450" s="248"/>
      <c r="I450" s="266"/>
      <c r="J450" s="259"/>
      <c r="K450" s="185"/>
      <c r="L450" s="260"/>
      <c r="M450" s="260"/>
      <c r="N450" s="260"/>
      <c r="O450" s="261"/>
      <c r="P450" s="263"/>
      <c r="Q450" s="260"/>
      <c r="R450" s="264"/>
      <c r="S450" s="264"/>
      <c r="T450" s="264"/>
      <c r="U450" s="269"/>
      <c r="V450" s="263"/>
      <c r="W450" s="152"/>
      <c r="X450" s="168"/>
      <c r="Y450" s="168"/>
      <c r="Z450" s="168"/>
      <c r="AA450" s="169"/>
      <c r="AB450" s="178" t="str">
        <f>IF(AA450=Controles!$D$5,Controles!$E$5,IF(AA450=Controles!$D$6,Controles!$E$6,IF(AA450=Controles!$D$7,Controles!$E$7," ")))</f>
        <v xml:space="preserve"> </v>
      </c>
      <c r="AC450" s="169"/>
      <c r="AD450" s="68" t="str">
        <f>IF(AC450=Controles!$D$8,Controles!$E$8,IF(AC450=Controles!$D$9,Controles!$E$9," "))</f>
        <v xml:space="preserve"> </v>
      </c>
      <c r="AE450" s="68" t="str">
        <f t="shared" si="218"/>
        <v/>
      </c>
      <c r="AF450" s="169"/>
      <c r="AG450" s="169"/>
      <c r="AH450" s="169"/>
      <c r="AI450" s="100" t="str">
        <f>+IF(AA450=Controles!$D$5,Controles!$N$5,IF(AA450=Controles!$D$6,Controles!$N$6,IF(AA450=Controles!$D$7,Controles!$N$7," ")))</f>
        <v xml:space="preserve"> </v>
      </c>
      <c r="AJ450" s="141" t="str">
        <f>IFERROR(IF(AND(AI449=Controles!$N$5,AI450=Controles!$N$5),(AJ449-(+AJ449*AE450)),IF(AND(AI449=Controles!$N$7,AI450=Controles!$N$5),(AJ448-(+AJ448*AE450)),IF(AI450=Controles!$N$7,AJ449,""))),"")</f>
        <v/>
      </c>
      <c r="AK450" s="141" t="str">
        <f>IFERROR(IF(AND(AI449=Controles!$N$7,AI450=Controles!$N$7),(AK449-(+AK449*AE450)),IF(AND(AI449=Controles!$N$5,AI450=Controles!$N$7),(AK448-(+AK448*AE450)),IF(AI450=Controles!$N$5,AK449,""))),"")</f>
        <v/>
      </c>
      <c r="AL450" s="181" t="str">
        <f t="shared" si="246"/>
        <v/>
      </c>
      <c r="AM450" s="181" t="str">
        <f t="shared" si="247"/>
        <v/>
      </c>
      <c r="AN450" s="182" t="str">
        <f t="shared" si="248"/>
        <v xml:space="preserve"> </v>
      </c>
      <c r="AO450" s="183" t="str">
        <f>IFERROR(VLOOKUP(AN450,'Matriz Calificación'!$C$54:$F$78,2,FALSE),"")</f>
        <v/>
      </c>
      <c r="AP450" s="184" t="str">
        <f>IFERROR(VLOOKUP(AO450,'Matriz Calificación'!$D$54:$I$78,4,FALSE)," ")</f>
        <v xml:space="preserve"> </v>
      </c>
      <c r="AQ450" s="246"/>
      <c r="AR450" s="246"/>
      <c r="AS450" s="263"/>
      <c r="AT450" s="268"/>
      <c r="AU450" s="69"/>
      <c r="AV450" s="168"/>
      <c r="AW450" s="171"/>
      <c r="AX450" s="171"/>
      <c r="AY450" s="69"/>
      <c r="AZ450" s="170"/>
      <c r="BA450" s="172"/>
      <c r="BB450" s="172"/>
      <c r="BC450" s="256"/>
      <c r="BD450" s="248"/>
      <c r="BE450" s="172"/>
      <c r="BF450" s="248"/>
    </row>
    <row r="451" spans="2:58" s="173" customFormat="1" ht="21" customHeight="1" x14ac:dyDescent="0.25">
      <c r="B451" s="251"/>
      <c r="C451" s="254"/>
      <c r="D451" s="255"/>
      <c r="E451" s="256"/>
      <c r="F451" s="258"/>
      <c r="G451" s="255"/>
      <c r="H451" s="248"/>
      <c r="I451" s="267"/>
      <c r="J451" s="259"/>
      <c r="K451" s="185"/>
      <c r="L451" s="260"/>
      <c r="M451" s="260"/>
      <c r="N451" s="260"/>
      <c r="O451" s="262"/>
      <c r="P451" s="263"/>
      <c r="Q451" s="260"/>
      <c r="R451" s="264"/>
      <c r="S451" s="264"/>
      <c r="T451" s="264"/>
      <c r="U451" s="269"/>
      <c r="V451" s="263"/>
      <c r="W451" s="152"/>
      <c r="X451" s="168"/>
      <c r="Y451" s="168"/>
      <c r="Z451" s="168"/>
      <c r="AA451" s="169"/>
      <c r="AB451" s="178" t="str">
        <f>IF(AA451=Controles!$D$5,Controles!$E$5,IF(AA451=Controles!$D$6,Controles!$E$6,IF(AA451=Controles!$D$7,Controles!$E$7," ")))</f>
        <v xml:space="preserve"> </v>
      </c>
      <c r="AC451" s="169"/>
      <c r="AD451" s="68" t="str">
        <f>IF(AC451=Controles!$D$8,Controles!$E$8,IF(AC451=Controles!$D$9,Controles!$E$9," "))</f>
        <v xml:space="preserve"> </v>
      </c>
      <c r="AE451" s="68" t="str">
        <f t="shared" si="218"/>
        <v/>
      </c>
      <c r="AF451" s="169"/>
      <c r="AG451" s="169"/>
      <c r="AH451" s="169"/>
      <c r="AI451" s="100" t="str">
        <f>+IF(AA451=Controles!$D$5,Controles!$N$5,IF(AA451=Controles!$D$6,Controles!$N$6,IF(AA451=Controles!$D$7,Controles!$N$7," ")))</f>
        <v xml:space="preserve"> </v>
      </c>
      <c r="AJ451" s="141" t="str">
        <f>IFERROR(IF(AND(AI450=Controles!$N$5,AI451=Controles!$N$5),(AJ450-(+AJ450*AE451)),IF(AND(AI450=Controles!$N$7,AI451=Controles!$N$5),(AJ449-(+AJ449*AE451)),IF(AI451=Controles!$N$7,AJ450,""))),"")</f>
        <v/>
      </c>
      <c r="AK451" s="141" t="str">
        <f>IFERROR(IF(AND(AI450=Controles!$N$7,AI451=Controles!$N$7),(AK450-(+AK450*AE451)),IF(AND(AI450=Controles!$N$5,AI451=Controles!$N$7),(AK449-(+AK449*AE451)),IF(AI451=Controles!$N$5,AK450,""))),"")</f>
        <v/>
      </c>
      <c r="AL451" s="181" t="str">
        <f t="shared" si="246"/>
        <v/>
      </c>
      <c r="AM451" s="181" t="str">
        <f t="shared" si="247"/>
        <v/>
      </c>
      <c r="AN451" s="182" t="str">
        <f t="shared" si="248"/>
        <v xml:space="preserve"> </v>
      </c>
      <c r="AO451" s="183" t="str">
        <f>IFERROR(VLOOKUP(AN451,'Matriz Calificación'!$C$54:$F$78,2,FALSE),"")</f>
        <v/>
      </c>
      <c r="AP451" s="184" t="str">
        <f>IFERROR(VLOOKUP(AO451,'Matriz Calificación'!$D$54:$I$78,4,FALSE)," ")</f>
        <v xml:space="preserve"> </v>
      </c>
      <c r="AQ451" s="247"/>
      <c r="AR451" s="247"/>
      <c r="AS451" s="263"/>
      <c r="AT451" s="268"/>
      <c r="AU451" s="69"/>
      <c r="AV451" s="168"/>
      <c r="AW451" s="70"/>
      <c r="AX451" s="70"/>
      <c r="AY451" s="69"/>
      <c r="AZ451" s="170"/>
      <c r="BA451" s="172"/>
      <c r="BB451" s="172"/>
      <c r="BC451" s="256"/>
      <c r="BD451" s="248"/>
      <c r="BE451" s="172"/>
      <c r="BF451" s="248"/>
    </row>
    <row r="452" spans="2:58" s="173" customFormat="1" ht="21" customHeight="1" x14ac:dyDescent="0.25">
      <c r="B452" s="249"/>
      <c r="C452" s="252" t="str">
        <f>+IFERROR(VLOOKUP(B452,INF!$A$2:$B$90,2,FALSE)," ")</f>
        <v xml:space="preserve"> </v>
      </c>
      <c r="D452" s="255"/>
      <c r="E452" s="256"/>
      <c r="F452" s="257"/>
      <c r="G452" s="255"/>
      <c r="H452" s="248"/>
      <c r="I452" s="265"/>
      <c r="J452" s="259" t="str">
        <f t="shared" ref="J452" si="249">IF(G452&lt;&gt;"",CONCATENATE("Posibilidad de ",G452," por"," ",H452," debido a"," ",I452),"")</f>
        <v/>
      </c>
      <c r="K452" s="185"/>
      <c r="L452" s="260"/>
      <c r="M452" s="260"/>
      <c r="N452" s="260"/>
      <c r="O452" s="261"/>
      <c r="P452" s="263" t="str">
        <f>IF(O452="","",IF(O452&lt;=2,Probabilidad!$B$8,IF(O452&lt;=11.999,Probabilidad!$B$7,IF(O452&lt;=48,Probabilidad!$B$6,IF(O452&lt;=239.999,Probabilidad!$B$5,IF(O452&gt;=240,Probabilidad!$B$4,""))))))</f>
        <v/>
      </c>
      <c r="Q452" s="260"/>
      <c r="R452" s="264" t="str">
        <f>IFERROR(VLOOKUP(P452,Probabilidad!$B$4:$C$8,2,FALSE),"")</f>
        <v/>
      </c>
      <c r="S452" s="264" t="str">
        <f>IFERROR(VLOOKUP(Q452,Impacto!$B$4:$C$16,2,FALSE),"")</f>
        <v/>
      </c>
      <c r="T452" s="264" t="str">
        <f t="shared" ref="T452" si="250">IFERROR(VALUE((R452&amp;""&amp;S452))," ")</f>
        <v xml:space="preserve"> </v>
      </c>
      <c r="U452" s="269" t="str">
        <f>IFERROR(VLOOKUP(T452,'Matriz Calificación'!$C$54:$D$78,2,FALSE)," ")</f>
        <v xml:space="preserve"> </v>
      </c>
      <c r="V452" s="263" t="str">
        <f>IFERROR(VLOOKUP(T452,'Matriz Calificación'!$C$54:$F$78,3,FALSE)," ")</f>
        <v xml:space="preserve"> </v>
      </c>
      <c r="W452" s="152"/>
      <c r="X452" s="168"/>
      <c r="Y452" s="168"/>
      <c r="Z452" s="168"/>
      <c r="AA452" s="169"/>
      <c r="AB452" s="178" t="str">
        <f>IF(AA452=Controles!$D$5,Controles!$E$5,IF(AA452=Controles!$D$6,Controles!$E$6,IF(AA452=Controles!$D$7,Controles!$E$7," ")))</f>
        <v xml:space="preserve"> </v>
      </c>
      <c r="AC452" s="169"/>
      <c r="AD452" s="68" t="str">
        <f>IF(AC452=Controles!$D$8,Controles!$E$8,IF(AC452=Controles!$D$9,Controles!$E$9," "))</f>
        <v xml:space="preserve"> </v>
      </c>
      <c r="AE452" s="68" t="str">
        <f t="shared" si="218"/>
        <v/>
      </c>
      <c r="AF452" s="169"/>
      <c r="AG452" s="169"/>
      <c r="AH452" s="169"/>
      <c r="AI452" s="100" t="str">
        <f>+IF(AA452=Controles!$D$5,Controles!$N$5,IF(AA452=Controles!$D$6,Controles!$N$6,IF(AA452=Controles!$D$7,Controles!$N$7," ")))</f>
        <v xml:space="preserve"> </v>
      </c>
      <c r="AJ452" s="141" t="str">
        <f>IFERROR(IF(AI452=Controles!$N$5,(($R$452-($R$452*AE452))),IF(AI452=Controles!$N$7,$R$452,""))," ")</f>
        <v/>
      </c>
      <c r="AK452" s="141" t="str">
        <f>IFERROR(IF(AI452=Controles!$N$7,(($S$452-($S$452*AE452))),IF(AI452=Controles!$N$5,$S$452,""))," ")</f>
        <v/>
      </c>
      <c r="AL452" s="181" t="str">
        <f>IFERROR(IF(AJ452="","",IF(AJ452&lt;=20,"20",IF(AJ452&lt;=40,"40",IF(AJ452&lt;=60,"60",IF(AJ452&lt;=80,"80","100"))))),"")</f>
        <v/>
      </c>
      <c r="AM452" s="181" t="str">
        <f>IFERROR(IF(AK452="","",IF(AK452&lt;=20,"20",IF(AK452&lt;=40,"40",IF(AK452&lt;=60,"60",IF(AK452&lt;=80,"80","100"))))),"")</f>
        <v/>
      </c>
      <c r="AN452" s="182" t="str">
        <f>IFERROR(VALUE((AL452&amp;""&amp;AM452))," ")</f>
        <v xml:space="preserve"> </v>
      </c>
      <c r="AO452" s="183" t="str">
        <f>IFERROR(VLOOKUP(AN452,'Matriz Calificación'!$C$54:$F$78,2,FALSE),"")</f>
        <v/>
      </c>
      <c r="AP452" s="184" t="str">
        <f>IFERROR(VLOOKUP(AO452,'Matriz Calificación'!$D$54:$I$78,4,FALSE)," ")</f>
        <v xml:space="preserve"> </v>
      </c>
      <c r="AQ452" s="245" t="str" cm="1">
        <f t="array" ref="AQ452">INDEX(AN452:AN460,COUNT(AN452:AN460))</f>
        <v xml:space="preserve"> </v>
      </c>
      <c r="AR452" s="245" t="str">
        <f>IFERROR(VLOOKUP(AQ452,'Matriz Calificación'!$C$54:$F$78,2,FALSE),"")</f>
        <v/>
      </c>
      <c r="AS452" s="263" t="str">
        <f>IFERROR(VLOOKUP(AR452,'Matriz Calificación'!$D$54:$I$78,4,FALSE)," ")</f>
        <v xml:space="preserve"> </v>
      </c>
      <c r="AT452" s="268" t="str">
        <f>IFERROR(VLOOKUP(AR452,'Matriz Calificación'!$D$54:$I$78,5,FALSE)," ")</f>
        <v xml:space="preserve"> </v>
      </c>
      <c r="AU452" s="69"/>
      <c r="AV452" s="170"/>
      <c r="AW452" s="170"/>
      <c r="AX452" s="170"/>
      <c r="AY452" s="69"/>
      <c r="AZ452" s="170"/>
      <c r="BA452" s="172"/>
      <c r="BB452" s="172"/>
      <c r="BC452" s="256"/>
      <c r="BD452" s="248"/>
      <c r="BE452" s="172"/>
      <c r="BF452" s="248"/>
    </row>
    <row r="453" spans="2:58" s="173" customFormat="1" ht="21" customHeight="1" x14ac:dyDescent="0.25">
      <c r="B453" s="250"/>
      <c r="C453" s="253"/>
      <c r="D453" s="255"/>
      <c r="E453" s="256"/>
      <c r="F453" s="258"/>
      <c r="G453" s="255"/>
      <c r="H453" s="248"/>
      <c r="I453" s="266"/>
      <c r="J453" s="259"/>
      <c r="K453" s="185"/>
      <c r="L453" s="260"/>
      <c r="M453" s="260"/>
      <c r="N453" s="260"/>
      <c r="O453" s="261"/>
      <c r="P453" s="263"/>
      <c r="Q453" s="260"/>
      <c r="R453" s="264"/>
      <c r="S453" s="264"/>
      <c r="T453" s="264"/>
      <c r="U453" s="269"/>
      <c r="V453" s="263"/>
      <c r="W453" s="152"/>
      <c r="X453" s="168"/>
      <c r="Y453" s="168"/>
      <c r="Z453" s="168"/>
      <c r="AA453" s="169"/>
      <c r="AB453" s="178" t="str">
        <f>IF(AA453=Controles!$D$5,Controles!$E$5,IF(AA453=Controles!$D$6,Controles!$E$6,IF(AA453=Controles!$D$7,Controles!$E$7," ")))</f>
        <v xml:space="preserve"> </v>
      </c>
      <c r="AC453" s="169"/>
      <c r="AD453" s="68" t="str">
        <f>IF(AC453=Controles!$D$8,Controles!$E$8,IF(AC453=Controles!$D$9,Controles!$E$9," "))</f>
        <v xml:space="preserve"> </v>
      </c>
      <c r="AE453" s="68" t="str">
        <f t="shared" si="218"/>
        <v/>
      </c>
      <c r="AF453" s="169"/>
      <c r="AG453" s="169"/>
      <c r="AH453" s="169"/>
      <c r="AI453" s="100" t="str">
        <f>+IF(AA453=Controles!$D$5,Controles!$N$5,IF(AA453=Controles!$D$6,Controles!$N$6,IF(AA453=Controles!$D$7,Controles!$N$7," ")))</f>
        <v xml:space="preserve"> </v>
      </c>
      <c r="AJ453" s="141" t="str">
        <f>IFERROR(IF(AND(AI452=Controles!$N$5,AI453=Controles!$N$5),(AJ452-(+AJ452*AE453)),IF(AI453=Controles!$N$5,(R452-(+R452*AE453)),IF(AI453=Controles!$N$7,AJ452,""))),"")</f>
        <v/>
      </c>
      <c r="AK453" s="141" t="str">
        <f>IFERROR(IF(AND(AI452=Controles!$N$7,AI453=Controles!$N$7),(AK452-(+AK452*AE453)),IF(AI453=Controles!$N$7,($S$452-(+$S$452*AE453)),IF(AI453=Controles!$N$5,AK452,""))),"")</f>
        <v/>
      </c>
      <c r="AL453" s="181" t="str">
        <f t="shared" ref="AL453:AL460" si="251">IFERROR(IF(AJ453="","",IF(AJ453&lt;=20,"20",IF(AJ453&lt;=40,"40",IF(AJ453&lt;=60,"60",IF(AJ453&lt;=80,"80","100"))))),"")</f>
        <v/>
      </c>
      <c r="AM453" s="181" t="str">
        <f t="shared" ref="AM453:AM460" si="252">IFERROR(IF(AK453="","",IF(AK453&lt;=20,"20",IF(AK453&lt;=40,"40",IF(AK453&lt;=60,"60",IF(AK453&lt;=80,"80","100"))))),"")</f>
        <v/>
      </c>
      <c r="AN453" s="182" t="str">
        <f t="shared" ref="AN453:AN460" si="253">IFERROR(VALUE((AL453&amp;""&amp;AM453))," ")</f>
        <v xml:space="preserve"> </v>
      </c>
      <c r="AO453" s="183" t="str">
        <f>IFERROR(VLOOKUP(AN453,'Matriz Calificación'!$C$54:$F$78,2,FALSE),"")</f>
        <v/>
      </c>
      <c r="AP453" s="184" t="str">
        <f>IFERROR(VLOOKUP(AO453,'Matriz Calificación'!$D$54:$I$78,4,FALSE)," ")</f>
        <v xml:space="preserve"> </v>
      </c>
      <c r="AQ453" s="246"/>
      <c r="AR453" s="246"/>
      <c r="AS453" s="263"/>
      <c r="AT453" s="268"/>
      <c r="AU453" s="69"/>
      <c r="AV453" s="170"/>
      <c r="AW453" s="170"/>
      <c r="AX453" s="170"/>
      <c r="AY453" s="69"/>
      <c r="AZ453" s="170"/>
      <c r="BA453" s="172"/>
      <c r="BB453" s="172"/>
      <c r="BC453" s="256"/>
      <c r="BD453" s="248"/>
      <c r="BE453" s="172"/>
      <c r="BF453" s="248"/>
    </row>
    <row r="454" spans="2:58" s="173" customFormat="1" ht="21" customHeight="1" x14ac:dyDescent="0.25">
      <c r="B454" s="250"/>
      <c r="C454" s="253"/>
      <c r="D454" s="255"/>
      <c r="E454" s="256"/>
      <c r="F454" s="258"/>
      <c r="G454" s="255"/>
      <c r="H454" s="248"/>
      <c r="I454" s="266"/>
      <c r="J454" s="259"/>
      <c r="K454" s="185"/>
      <c r="L454" s="260"/>
      <c r="M454" s="260"/>
      <c r="N454" s="260"/>
      <c r="O454" s="261"/>
      <c r="P454" s="263"/>
      <c r="Q454" s="260"/>
      <c r="R454" s="264"/>
      <c r="S454" s="264"/>
      <c r="T454" s="264"/>
      <c r="U454" s="269"/>
      <c r="V454" s="263"/>
      <c r="W454" s="152"/>
      <c r="X454" s="168"/>
      <c r="Y454" s="168"/>
      <c r="Z454" s="168"/>
      <c r="AA454" s="169"/>
      <c r="AB454" s="178" t="str">
        <f>IF(AA454=Controles!$D$5,Controles!$E$5,IF(AA454=Controles!$D$6,Controles!$E$6,IF(AA454=Controles!$D$7,Controles!$E$7," ")))</f>
        <v xml:space="preserve"> </v>
      </c>
      <c r="AC454" s="169"/>
      <c r="AD454" s="68" t="str">
        <f>IF(AC454=Controles!$D$8,Controles!$E$8,IF(AC454=Controles!$D$9,Controles!$E$9," "))</f>
        <v xml:space="preserve"> </v>
      </c>
      <c r="AE454" s="68" t="str">
        <f t="shared" si="218"/>
        <v/>
      </c>
      <c r="AF454" s="169"/>
      <c r="AG454" s="169"/>
      <c r="AH454" s="169"/>
      <c r="AI454" s="100" t="str">
        <f>+IF(AA454=Controles!$D$5,Controles!$N$5,IF(AA454=Controles!$D$6,Controles!$N$6,IF(AA454=Controles!$D$7,Controles!$N$7," ")))</f>
        <v xml:space="preserve"> </v>
      </c>
      <c r="AJ454" s="141" t="str">
        <f>IFERROR(IF(AND(AI453=Controles!$N$5,AI454=Controles!$N$5),(AJ453-(+AJ453*AE454)),IF(AND(AI453=Controles!$N$7,AI454=Controles!$N$5),(AJ452-(+AJ452*AE454)),IF(AI454=Controles!$N$7,AJ453,""))),"")</f>
        <v/>
      </c>
      <c r="AK454" s="141" t="str">
        <f>IFERROR(IF(AND(AI453=Controles!$N$7,AI454=Controles!$N$7),(AK453-(+AK453*AE454)),IF(AND(AI453=Controles!$N$5,AI454=Controles!$N$7),(AK452-(+AK452*AE454)),IF(AI454=Controles!$N$5,AK453,""))),"")</f>
        <v/>
      </c>
      <c r="AL454" s="181" t="str">
        <f t="shared" si="251"/>
        <v/>
      </c>
      <c r="AM454" s="181" t="str">
        <f t="shared" si="252"/>
        <v/>
      </c>
      <c r="AN454" s="182" t="str">
        <f t="shared" si="253"/>
        <v xml:space="preserve"> </v>
      </c>
      <c r="AO454" s="183" t="str">
        <f>IFERROR(VLOOKUP(AN454,'Matriz Calificación'!$C$54:$F$78,2,FALSE),"")</f>
        <v/>
      </c>
      <c r="AP454" s="184" t="str">
        <f>IFERROR(VLOOKUP(AO454,'Matriz Calificación'!$D$54:$I$78,4,FALSE)," ")</f>
        <v xml:space="preserve"> </v>
      </c>
      <c r="AQ454" s="246"/>
      <c r="AR454" s="246"/>
      <c r="AS454" s="263"/>
      <c r="AT454" s="268"/>
      <c r="AU454" s="69"/>
      <c r="AV454" s="170"/>
      <c r="AW454" s="170"/>
      <c r="AX454" s="170"/>
      <c r="AY454" s="69"/>
      <c r="AZ454" s="170"/>
      <c r="BA454" s="172"/>
      <c r="BB454" s="172"/>
      <c r="BC454" s="256"/>
      <c r="BD454" s="248"/>
      <c r="BE454" s="172"/>
      <c r="BF454" s="248"/>
    </row>
    <row r="455" spans="2:58" s="173" customFormat="1" ht="21" customHeight="1" x14ac:dyDescent="0.25">
      <c r="B455" s="250"/>
      <c r="C455" s="253"/>
      <c r="D455" s="255"/>
      <c r="E455" s="256"/>
      <c r="F455" s="258"/>
      <c r="G455" s="255"/>
      <c r="H455" s="248"/>
      <c r="I455" s="266"/>
      <c r="J455" s="259"/>
      <c r="K455" s="185"/>
      <c r="L455" s="260"/>
      <c r="M455" s="260"/>
      <c r="N455" s="260"/>
      <c r="O455" s="261"/>
      <c r="P455" s="263"/>
      <c r="Q455" s="260"/>
      <c r="R455" s="264"/>
      <c r="S455" s="264"/>
      <c r="T455" s="264"/>
      <c r="U455" s="269"/>
      <c r="V455" s="263"/>
      <c r="W455" s="152"/>
      <c r="X455" s="168"/>
      <c r="Y455" s="168"/>
      <c r="Z455" s="168"/>
      <c r="AA455" s="169"/>
      <c r="AB455" s="178" t="str">
        <f>IF(AA455=Controles!$D$5,Controles!$E$5,IF(AA455=Controles!$D$6,Controles!$E$6,IF(AA455=Controles!$D$7,Controles!$E$7," ")))</f>
        <v xml:space="preserve"> </v>
      </c>
      <c r="AC455" s="169"/>
      <c r="AD455" s="68" t="str">
        <f>IF(AC455=Controles!$D$8,Controles!$E$8,IF(AC455=Controles!$D$9,Controles!$E$9," "))</f>
        <v xml:space="preserve"> </v>
      </c>
      <c r="AE455" s="68" t="str">
        <f t="shared" si="218"/>
        <v/>
      </c>
      <c r="AF455" s="169"/>
      <c r="AG455" s="169"/>
      <c r="AH455" s="169"/>
      <c r="AI455" s="100" t="str">
        <f>+IF(AA455=Controles!$D$5,Controles!$N$5,IF(AA455=Controles!$D$6,Controles!$N$6,IF(AA455=Controles!$D$7,Controles!$N$7," ")))</f>
        <v xml:space="preserve"> </v>
      </c>
      <c r="AJ455" s="141" t="str">
        <f>IFERROR(IF(AND(AI454=Controles!$N$5,AI455=Controles!$N$5),(AJ454-(+AJ454*AE455)),IF(AND(AI454=Controles!$N$7,AI455=Controles!$N$5),(AJ453-(+AJ453*AE455)),IF(AI455=Controles!$N$7,AJ454,""))),"")</f>
        <v/>
      </c>
      <c r="AK455" s="141" t="str">
        <f>IFERROR(IF(AND(AI454=Controles!$N$7,AI455=Controles!$N$7),(AK454-(+AK454*AE455)),IF(AND(AI454=Controles!$N$5,AI455=Controles!$N$7),(AK453-(+AK453*AE455)),IF(AI455=Controles!$N$5,AK454,""))),"")</f>
        <v/>
      </c>
      <c r="AL455" s="181" t="str">
        <f t="shared" si="251"/>
        <v/>
      </c>
      <c r="AM455" s="181" t="str">
        <f t="shared" si="252"/>
        <v/>
      </c>
      <c r="AN455" s="182" t="str">
        <f t="shared" si="253"/>
        <v xml:space="preserve"> </v>
      </c>
      <c r="AO455" s="183" t="str">
        <f>IFERROR(VLOOKUP(AN455,'Matriz Calificación'!$C$54:$F$78,2,FALSE),"")</f>
        <v/>
      </c>
      <c r="AP455" s="184" t="str">
        <f>IFERROR(VLOOKUP(AO455,'Matriz Calificación'!$D$54:$I$78,4,FALSE)," ")</f>
        <v xml:space="preserve"> </v>
      </c>
      <c r="AQ455" s="246"/>
      <c r="AR455" s="246"/>
      <c r="AS455" s="263"/>
      <c r="AT455" s="268"/>
      <c r="AU455" s="69"/>
      <c r="AV455" s="170"/>
      <c r="AW455" s="170"/>
      <c r="AX455" s="170"/>
      <c r="AY455" s="69"/>
      <c r="AZ455" s="170"/>
      <c r="BA455" s="172"/>
      <c r="BB455" s="172"/>
      <c r="BC455" s="256"/>
      <c r="BD455" s="248"/>
      <c r="BE455" s="172"/>
      <c r="BF455" s="248"/>
    </row>
    <row r="456" spans="2:58" s="173" customFormat="1" ht="21" customHeight="1" x14ac:dyDescent="0.25">
      <c r="B456" s="250"/>
      <c r="C456" s="253"/>
      <c r="D456" s="255"/>
      <c r="E456" s="256"/>
      <c r="F456" s="258"/>
      <c r="G456" s="255"/>
      <c r="H456" s="248"/>
      <c r="I456" s="266"/>
      <c r="J456" s="259"/>
      <c r="K456" s="185"/>
      <c r="L456" s="260"/>
      <c r="M456" s="260"/>
      <c r="N456" s="260"/>
      <c r="O456" s="261"/>
      <c r="P456" s="263"/>
      <c r="Q456" s="260"/>
      <c r="R456" s="264"/>
      <c r="S456" s="264"/>
      <c r="T456" s="264"/>
      <c r="U456" s="269"/>
      <c r="V456" s="263"/>
      <c r="W456" s="152"/>
      <c r="X456" s="168"/>
      <c r="Y456" s="168"/>
      <c r="Z456" s="168"/>
      <c r="AA456" s="169"/>
      <c r="AB456" s="178" t="str">
        <f>IF(AA456=Controles!$D$5,Controles!$E$5,IF(AA456=Controles!$D$6,Controles!$E$6,IF(AA456=Controles!$D$7,Controles!$E$7," ")))</f>
        <v xml:space="preserve"> </v>
      </c>
      <c r="AC456" s="169"/>
      <c r="AD456" s="68" t="str">
        <f>IF(AC456=Controles!$D$8,Controles!$E$8,IF(AC456=Controles!$D$9,Controles!$E$9," "))</f>
        <v xml:space="preserve"> </v>
      </c>
      <c r="AE456" s="68" t="str">
        <f t="shared" si="218"/>
        <v/>
      </c>
      <c r="AF456" s="169"/>
      <c r="AG456" s="169"/>
      <c r="AH456" s="169"/>
      <c r="AI456" s="100" t="str">
        <f>+IF(AA456=Controles!$D$5,Controles!$N$5,IF(AA456=Controles!$D$6,Controles!$N$6,IF(AA456=Controles!$D$7,Controles!$N$7," ")))</f>
        <v xml:space="preserve"> </v>
      </c>
      <c r="AJ456" s="141" t="str">
        <f>IFERROR(IF(AND(AI455=Controles!$N$5,AI456=Controles!$N$5),(AJ455-(+AJ455*AE456)),IF(AND(AI455=Controles!$N$7,AI456=Controles!$N$5),(AJ454-(+AJ454*AE456)),IF(AI456=Controles!$N$7,AJ455,""))),"")</f>
        <v/>
      </c>
      <c r="AK456" s="141" t="str">
        <f>IFERROR(IF(AND(AI455=Controles!$N$7,AI456=Controles!$N$7),(AK455-(+AK455*AE456)),IF(AND(AI455=Controles!$N$5,AI456=Controles!$N$7),(AK454-(+AK454*AE456)),IF(AI456=Controles!$N$5,AK455,""))),"")</f>
        <v/>
      </c>
      <c r="AL456" s="181" t="str">
        <f t="shared" si="251"/>
        <v/>
      </c>
      <c r="AM456" s="181" t="str">
        <f t="shared" si="252"/>
        <v/>
      </c>
      <c r="AN456" s="182" t="str">
        <f t="shared" si="253"/>
        <v xml:space="preserve"> </v>
      </c>
      <c r="AO456" s="183" t="str">
        <f>IFERROR(VLOOKUP(AN456,'Matriz Calificación'!$C$54:$F$78,2,FALSE),"")</f>
        <v/>
      </c>
      <c r="AP456" s="184" t="str">
        <f>IFERROR(VLOOKUP(AO456,'Matriz Calificación'!$D$54:$I$78,4,FALSE)," ")</f>
        <v xml:space="preserve"> </v>
      </c>
      <c r="AQ456" s="246"/>
      <c r="AR456" s="246"/>
      <c r="AS456" s="263"/>
      <c r="AT456" s="268"/>
      <c r="AU456" s="69"/>
      <c r="AV456" s="170"/>
      <c r="AW456" s="170"/>
      <c r="AX456" s="170"/>
      <c r="AY456" s="69"/>
      <c r="AZ456" s="170"/>
      <c r="BA456" s="172"/>
      <c r="BB456" s="172"/>
      <c r="BC456" s="256"/>
      <c r="BD456" s="248"/>
      <c r="BE456" s="172"/>
      <c r="BF456" s="248"/>
    </row>
    <row r="457" spans="2:58" s="173" customFormat="1" ht="21" customHeight="1" x14ac:dyDescent="0.25">
      <c r="B457" s="250"/>
      <c r="C457" s="253"/>
      <c r="D457" s="255"/>
      <c r="E457" s="256"/>
      <c r="F457" s="258"/>
      <c r="G457" s="255"/>
      <c r="H457" s="248"/>
      <c r="I457" s="266"/>
      <c r="J457" s="259"/>
      <c r="K457" s="185"/>
      <c r="L457" s="260"/>
      <c r="M457" s="260"/>
      <c r="N457" s="260"/>
      <c r="O457" s="261"/>
      <c r="P457" s="263"/>
      <c r="Q457" s="260"/>
      <c r="R457" s="264"/>
      <c r="S457" s="264"/>
      <c r="T457" s="264"/>
      <c r="U457" s="269"/>
      <c r="V457" s="263"/>
      <c r="W457" s="152"/>
      <c r="X457" s="168"/>
      <c r="Y457" s="168"/>
      <c r="Z457" s="168"/>
      <c r="AA457" s="169"/>
      <c r="AB457" s="178" t="str">
        <f>IF(AA457=Controles!$D$5,Controles!$E$5,IF(AA457=Controles!$D$6,Controles!$E$6,IF(AA457=Controles!$D$7,Controles!$E$7," ")))</f>
        <v xml:space="preserve"> </v>
      </c>
      <c r="AC457" s="169"/>
      <c r="AD457" s="68" t="str">
        <f>IF(AC457=Controles!$D$8,Controles!$E$8,IF(AC457=Controles!$D$9,Controles!$E$9," "))</f>
        <v xml:space="preserve"> </v>
      </c>
      <c r="AE457" s="68" t="str">
        <f t="shared" si="218"/>
        <v/>
      </c>
      <c r="AF457" s="169"/>
      <c r="AG457" s="169"/>
      <c r="AH457" s="169"/>
      <c r="AI457" s="100" t="str">
        <f>+IF(AA457=Controles!$D$5,Controles!$N$5,IF(AA457=Controles!$D$6,Controles!$N$6,IF(AA457=Controles!$D$7,Controles!$N$7," ")))</f>
        <v xml:space="preserve"> </v>
      </c>
      <c r="AJ457" s="141" t="str">
        <f>IFERROR(IF(AND(AI456=Controles!$N$5,AI457=Controles!$N$5),(AJ456-(+AJ456*AE457)),IF(AND(AI456=Controles!$N$7,AI457=Controles!$N$5),(AJ455-(+AJ455*AE457)),IF(AI457=Controles!$N$7,AJ456,""))),"")</f>
        <v/>
      </c>
      <c r="AK457" s="141" t="str">
        <f>IFERROR(IF(AND(AI456=Controles!$N$7,AI457=Controles!$N$7),(AK456-(+AK456*AE457)),IF(AND(AI456=Controles!$N$5,AI457=Controles!$N$7),(AK455-(+AK455*AE457)),IF(AI457=Controles!$N$5,AK456,""))),"")</f>
        <v/>
      </c>
      <c r="AL457" s="181" t="str">
        <f t="shared" si="251"/>
        <v/>
      </c>
      <c r="AM457" s="181" t="str">
        <f t="shared" si="252"/>
        <v/>
      </c>
      <c r="AN457" s="182" t="str">
        <f t="shared" si="253"/>
        <v xml:space="preserve"> </v>
      </c>
      <c r="AO457" s="183" t="str">
        <f>IFERROR(VLOOKUP(AN457,'Matriz Calificación'!$C$54:$F$78,2,FALSE),"")</f>
        <v/>
      </c>
      <c r="AP457" s="184" t="str">
        <f>IFERROR(VLOOKUP(AO457,'Matriz Calificación'!$D$54:$I$78,4,FALSE)," ")</f>
        <v xml:space="preserve"> </v>
      </c>
      <c r="AQ457" s="246"/>
      <c r="AR457" s="246"/>
      <c r="AS457" s="263"/>
      <c r="AT457" s="268"/>
      <c r="AU457" s="69"/>
      <c r="AV457" s="170"/>
      <c r="AW457" s="170"/>
      <c r="AX457" s="170"/>
      <c r="AY457" s="69"/>
      <c r="AZ457" s="170"/>
      <c r="BA457" s="172"/>
      <c r="BB457" s="172"/>
      <c r="BC457" s="256"/>
      <c r="BD457" s="248"/>
      <c r="BE457" s="172"/>
      <c r="BF457" s="248"/>
    </row>
    <row r="458" spans="2:58" s="173" customFormat="1" ht="21" customHeight="1" x14ac:dyDescent="0.25">
      <c r="B458" s="250"/>
      <c r="C458" s="253"/>
      <c r="D458" s="255"/>
      <c r="E458" s="256"/>
      <c r="F458" s="258"/>
      <c r="G458" s="255"/>
      <c r="H458" s="248"/>
      <c r="I458" s="266"/>
      <c r="J458" s="259"/>
      <c r="K458" s="185"/>
      <c r="L458" s="260"/>
      <c r="M458" s="260"/>
      <c r="N458" s="260"/>
      <c r="O458" s="261"/>
      <c r="P458" s="263"/>
      <c r="Q458" s="260"/>
      <c r="R458" s="264"/>
      <c r="S458" s="264"/>
      <c r="T458" s="264"/>
      <c r="U458" s="269"/>
      <c r="V458" s="263"/>
      <c r="W458" s="152"/>
      <c r="X458" s="168"/>
      <c r="Y458" s="168"/>
      <c r="Z458" s="168"/>
      <c r="AA458" s="169"/>
      <c r="AB458" s="178" t="str">
        <f>IF(AA458=Controles!$D$5,Controles!$E$5,IF(AA458=Controles!$D$6,Controles!$E$6,IF(AA458=Controles!$D$7,Controles!$E$7," ")))</f>
        <v xml:space="preserve"> </v>
      </c>
      <c r="AC458" s="169"/>
      <c r="AD458" s="68" t="str">
        <f>IF(AC458=Controles!$D$8,Controles!$E$8,IF(AC458=Controles!$D$9,Controles!$E$9," "))</f>
        <v xml:space="preserve"> </v>
      </c>
      <c r="AE458" s="68" t="str">
        <f t="shared" si="218"/>
        <v/>
      </c>
      <c r="AF458" s="169"/>
      <c r="AG458" s="169"/>
      <c r="AH458" s="169"/>
      <c r="AI458" s="100" t="str">
        <f>+IF(AA458=Controles!$D$5,Controles!$N$5,IF(AA458=Controles!$D$6,Controles!$N$6,IF(AA458=Controles!$D$7,Controles!$N$7," ")))</f>
        <v xml:space="preserve"> </v>
      </c>
      <c r="AJ458" s="141" t="str">
        <f>IFERROR(IF(AND(AI457=Controles!$N$5,AI458=Controles!$N$5),(AJ457-(+AJ457*AE458)),IF(AND(AI457=Controles!$N$7,AI458=Controles!$N$5),(AJ456-(+AJ456*AE458)),IF(AI458=Controles!$N$7,AJ457,""))),"")</f>
        <v/>
      </c>
      <c r="AK458" s="141" t="str">
        <f>IFERROR(IF(AND(AI457=Controles!$N$7,AI458=Controles!$N$7),(AK457-(+AK457*AE458)),IF(AND(AI457=Controles!$N$5,AI458=Controles!$N$7),(AK456-(+AK456*AE458)),IF(AI458=Controles!$N$5,AK457,""))),"")</f>
        <v/>
      </c>
      <c r="AL458" s="181" t="str">
        <f t="shared" si="251"/>
        <v/>
      </c>
      <c r="AM458" s="181" t="str">
        <f t="shared" si="252"/>
        <v/>
      </c>
      <c r="AN458" s="182" t="str">
        <f t="shared" si="253"/>
        <v xml:space="preserve"> </v>
      </c>
      <c r="AO458" s="183" t="str">
        <f>IFERROR(VLOOKUP(AN458,'Matriz Calificación'!$C$54:$F$78,2,FALSE),"")</f>
        <v/>
      </c>
      <c r="AP458" s="184" t="str">
        <f>IFERROR(VLOOKUP(AO458,'Matriz Calificación'!$D$54:$I$78,4,FALSE)," ")</f>
        <v xml:space="preserve"> </v>
      </c>
      <c r="AQ458" s="246"/>
      <c r="AR458" s="246"/>
      <c r="AS458" s="263"/>
      <c r="AT458" s="268"/>
      <c r="AU458" s="69"/>
      <c r="AV458" s="168"/>
      <c r="AW458" s="171"/>
      <c r="AX458" s="171"/>
      <c r="AY458" s="69"/>
      <c r="AZ458" s="170"/>
      <c r="BA458" s="172"/>
      <c r="BB458" s="172"/>
      <c r="BC458" s="256"/>
      <c r="BD458" s="248"/>
      <c r="BE458" s="172"/>
      <c r="BF458" s="248"/>
    </row>
    <row r="459" spans="2:58" s="173" customFormat="1" ht="21" customHeight="1" x14ac:dyDescent="0.25">
      <c r="B459" s="250"/>
      <c r="C459" s="253"/>
      <c r="D459" s="255"/>
      <c r="E459" s="256"/>
      <c r="F459" s="258"/>
      <c r="G459" s="255"/>
      <c r="H459" s="248"/>
      <c r="I459" s="266"/>
      <c r="J459" s="259"/>
      <c r="K459" s="185"/>
      <c r="L459" s="260"/>
      <c r="M459" s="260"/>
      <c r="N459" s="260"/>
      <c r="O459" s="261"/>
      <c r="P459" s="263"/>
      <c r="Q459" s="260"/>
      <c r="R459" s="264"/>
      <c r="S459" s="264"/>
      <c r="T459" s="264"/>
      <c r="U459" s="269"/>
      <c r="V459" s="263"/>
      <c r="W459" s="152"/>
      <c r="X459" s="168"/>
      <c r="Y459" s="168"/>
      <c r="Z459" s="168"/>
      <c r="AA459" s="169"/>
      <c r="AB459" s="178" t="str">
        <f>IF(AA459=Controles!$D$5,Controles!$E$5,IF(AA459=Controles!$D$6,Controles!$E$6,IF(AA459=Controles!$D$7,Controles!$E$7," ")))</f>
        <v xml:space="preserve"> </v>
      </c>
      <c r="AC459" s="169"/>
      <c r="AD459" s="68" t="str">
        <f>IF(AC459=Controles!$D$8,Controles!$E$8,IF(AC459=Controles!$D$9,Controles!$E$9," "))</f>
        <v xml:space="preserve"> </v>
      </c>
      <c r="AE459" s="68" t="str">
        <f t="shared" si="218"/>
        <v/>
      </c>
      <c r="AF459" s="169"/>
      <c r="AG459" s="169"/>
      <c r="AH459" s="169"/>
      <c r="AI459" s="100" t="str">
        <f>+IF(AA459=Controles!$D$5,Controles!$N$5,IF(AA459=Controles!$D$6,Controles!$N$6,IF(AA459=Controles!$D$7,Controles!$N$7," ")))</f>
        <v xml:space="preserve"> </v>
      </c>
      <c r="AJ459" s="141" t="str">
        <f>IFERROR(IF(AND(AI458=Controles!$N$5,AI459=Controles!$N$5),(AJ458-(+AJ458*AE459)),IF(AND(AI458=Controles!$N$7,AI459=Controles!$N$5),(AJ457-(+AJ457*AE459)),IF(AI459=Controles!$N$7,AJ458,""))),"")</f>
        <v/>
      </c>
      <c r="AK459" s="141" t="str">
        <f>IFERROR(IF(AND(AI458=Controles!$N$7,AI459=Controles!$N$7),(AK458-(+AK458*AE459)),IF(AND(AI458=Controles!$N$5,AI459=Controles!$N$7),(AK457-(+AK457*AE459)),IF(AI459=Controles!$N$5,AK458,""))),"")</f>
        <v/>
      </c>
      <c r="AL459" s="181" t="str">
        <f t="shared" si="251"/>
        <v/>
      </c>
      <c r="AM459" s="181" t="str">
        <f t="shared" si="252"/>
        <v/>
      </c>
      <c r="AN459" s="182" t="str">
        <f t="shared" si="253"/>
        <v xml:space="preserve"> </v>
      </c>
      <c r="AO459" s="183" t="str">
        <f>IFERROR(VLOOKUP(AN459,'Matriz Calificación'!$C$54:$F$78,2,FALSE),"")</f>
        <v/>
      </c>
      <c r="AP459" s="184" t="str">
        <f>IFERROR(VLOOKUP(AO459,'Matriz Calificación'!$D$54:$I$78,4,FALSE)," ")</f>
        <v xml:space="preserve"> </v>
      </c>
      <c r="AQ459" s="246"/>
      <c r="AR459" s="246"/>
      <c r="AS459" s="263"/>
      <c r="AT459" s="268"/>
      <c r="AU459" s="69"/>
      <c r="AV459" s="168"/>
      <c r="AW459" s="171"/>
      <c r="AX459" s="171"/>
      <c r="AY459" s="69"/>
      <c r="AZ459" s="170"/>
      <c r="BA459" s="172"/>
      <c r="BB459" s="172"/>
      <c r="BC459" s="256"/>
      <c r="BD459" s="248"/>
      <c r="BE459" s="172"/>
      <c r="BF459" s="248"/>
    </row>
    <row r="460" spans="2:58" s="173" customFormat="1" ht="21" customHeight="1" x14ac:dyDescent="0.25">
      <c r="B460" s="251"/>
      <c r="C460" s="254"/>
      <c r="D460" s="255"/>
      <c r="E460" s="256"/>
      <c r="F460" s="258"/>
      <c r="G460" s="255"/>
      <c r="H460" s="248"/>
      <c r="I460" s="267"/>
      <c r="J460" s="259"/>
      <c r="K460" s="185"/>
      <c r="L460" s="260"/>
      <c r="M460" s="260"/>
      <c r="N460" s="260"/>
      <c r="O460" s="262"/>
      <c r="P460" s="263"/>
      <c r="Q460" s="260"/>
      <c r="R460" s="264"/>
      <c r="S460" s="264"/>
      <c r="T460" s="264"/>
      <c r="U460" s="269"/>
      <c r="V460" s="263"/>
      <c r="W460" s="152"/>
      <c r="X460" s="168"/>
      <c r="Y460" s="168"/>
      <c r="Z460" s="168"/>
      <c r="AA460" s="169"/>
      <c r="AB460" s="178" t="str">
        <f>IF(AA460=Controles!$D$5,Controles!$E$5,IF(AA460=Controles!$D$6,Controles!$E$6,IF(AA460=Controles!$D$7,Controles!$E$7," ")))</f>
        <v xml:space="preserve"> </v>
      </c>
      <c r="AC460" s="169"/>
      <c r="AD460" s="68" t="str">
        <f>IF(AC460=Controles!$D$8,Controles!$E$8,IF(AC460=Controles!$D$9,Controles!$E$9," "))</f>
        <v xml:space="preserve"> </v>
      </c>
      <c r="AE460" s="68" t="str">
        <f t="shared" ref="AE460:AE523" si="254">+IFERROR(AB460+AD460,"")</f>
        <v/>
      </c>
      <c r="AF460" s="169"/>
      <c r="AG460" s="169"/>
      <c r="AH460" s="169"/>
      <c r="AI460" s="100" t="str">
        <f>+IF(AA460=Controles!$D$5,Controles!$N$5,IF(AA460=Controles!$D$6,Controles!$N$6,IF(AA460=Controles!$D$7,Controles!$N$7," ")))</f>
        <v xml:space="preserve"> </v>
      </c>
      <c r="AJ460" s="141" t="str">
        <f>IFERROR(IF(AND(AI459=Controles!$N$5,AI460=Controles!$N$5),(AJ459-(+AJ459*AE460)),IF(AND(AI459=Controles!$N$7,AI460=Controles!$N$5),(AJ458-(+AJ458*AE460)),IF(AI460=Controles!$N$7,AJ459,""))),"")</f>
        <v/>
      </c>
      <c r="AK460" s="141" t="str">
        <f>IFERROR(IF(AND(AI459=Controles!$N$7,AI460=Controles!$N$7),(AK459-(+AK459*AE460)),IF(AND(AI459=Controles!$N$5,AI460=Controles!$N$7),(AK458-(+AK458*AE460)),IF(AI460=Controles!$N$5,AK459,""))),"")</f>
        <v/>
      </c>
      <c r="AL460" s="181" t="str">
        <f t="shared" si="251"/>
        <v/>
      </c>
      <c r="AM460" s="181" t="str">
        <f t="shared" si="252"/>
        <v/>
      </c>
      <c r="AN460" s="182" t="str">
        <f t="shared" si="253"/>
        <v xml:space="preserve"> </v>
      </c>
      <c r="AO460" s="183" t="str">
        <f>IFERROR(VLOOKUP(AN460,'Matriz Calificación'!$C$54:$F$78,2,FALSE),"")</f>
        <v/>
      </c>
      <c r="AP460" s="184" t="str">
        <f>IFERROR(VLOOKUP(AO460,'Matriz Calificación'!$D$54:$I$78,4,FALSE)," ")</f>
        <v xml:space="preserve"> </v>
      </c>
      <c r="AQ460" s="247"/>
      <c r="AR460" s="247"/>
      <c r="AS460" s="263"/>
      <c r="AT460" s="268"/>
      <c r="AU460" s="69"/>
      <c r="AV460" s="168"/>
      <c r="AW460" s="70"/>
      <c r="AX460" s="70"/>
      <c r="AY460" s="69"/>
      <c r="AZ460" s="170"/>
      <c r="BA460" s="172"/>
      <c r="BB460" s="172"/>
      <c r="BC460" s="256"/>
      <c r="BD460" s="248"/>
      <c r="BE460" s="172"/>
      <c r="BF460" s="248"/>
    </row>
    <row r="461" spans="2:58" s="173" customFormat="1" ht="21" customHeight="1" x14ac:dyDescent="0.25">
      <c r="B461" s="249"/>
      <c r="C461" s="252" t="str">
        <f>+IFERROR(VLOOKUP(B461,INF!$A$2:$B$90,2,FALSE)," ")</f>
        <v xml:space="preserve"> </v>
      </c>
      <c r="D461" s="255"/>
      <c r="E461" s="256"/>
      <c r="F461" s="257"/>
      <c r="G461" s="255"/>
      <c r="H461" s="248"/>
      <c r="I461" s="265"/>
      <c r="J461" s="259" t="str">
        <f t="shared" ref="J461" si="255">IF(G461&lt;&gt;"",CONCATENATE("Posibilidad de ",G461," por"," ",H461," debido a"," ",I461),"")</f>
        <v/>
      </c>
      <c r="K461" s="185"/>
      <c r="L461" s="260"/>
      <c r="M461" s="260"/>
      <c r="N461" s="260"/>
      <c r="O461" s="261"/>
      <c r="P461" s="263" t="str">
        <f>IF(O461="","",IF(O461&lt;=2,Probabilidad!$B$8,IF(O461&lt;=11.999,Probabilidad!$B$7,IF(O461&lt;=48,Probabilidad!$B$6,IF(O461&lt;=239.999,Probabilidad!$B$5,IF(O461&gt;=240,Probabilidad!$B$4,""))))))</f>
        <v/>
      </c>
      <c r="Q461" s="260"/>
      <c r="R461" s="264" t="str">
        <f>IFERROR(VLOOKUP(P461,Probabilidad!$B$4:$C$8,2,FALSE),"")</f>
        <v/>
      </c>
      <c r="S461" s="264" t="str">
        <f>IFERROR(VLOOKUP(Q461,Impacto!$B$4:$C$16,2,FALSE),"")</f>
        <v/>
      </c>
      <c r="T461" s="264" t="str">
        <f t="shared" ref="T461" si="256">IFERROR(VALUE((R461&amp;""&amp;S461))," ")</f>
        <v xml:space="preserve"> </v>
      </c>
      <c r="U461" s="269" t="str">
        <f>IFERROR(VLOOKUP(T461,'Matriz Calificación'!$C$54:$D$78,2,FALSE)," ")</f>
        <v xml:space="preserve"> </v>
      </c>
      <c r="V461" s="263" t="str">
        <f>IFERROR(VLOOKUP(T461,'Matriz Calificación'!$C$54:$F$78,3,FALSE)," ")</f>
        <v xml:space="preserve"> </v>
      </c>
      <c r="W461" s="152"/>
      <c r="X461" s="168"/>
      <c r="Y461" s="168"/>
      <c r="Z461" s="168"/>
      <c r="AA461" s="169"/>
      <c r="AB461" s="178" t="str">
        <f>IF(AA461=Controles!$D$5,Controles!$E$5,IF(AA461=Controles!$D$6,Controles!$E$6,IF(AA461=Controles!$D$7,Controles!$E$7," ")))</f>
        <v xml:space="preserve"> </v>
      </c>
      <c r="AC461" s="169"/>
      <c r="AD461" s="68" t="str">
        <f>IF(AC461=Controles!$D$8,Controles!$E$8,IF(AC461=Controles!$D$9,Controles!$E$9," "))</f>
        <v xml:space="preserve"> </v>
      </c>
      <c r="AE461" s="68" t="str">
        <f t="shared" si="254"/>
        <v/>
      </c>
      <c r="AF461" s="169"/>
      <c r="AG461" s="169"/>
      <c r="AH461" s="169"/>
      <c r="AI461" s="100" t="str">
        <f>+IF(AA461=Controles!$D$5,Controles!$N$5,IF(AA461=Controles!$D$6,Controles!$N$6,IF(AA461=Controles!$D$7,Controles!$N$7," ")))</f>
        <v xml:space="preserve"> </v>
      </c>
      <c r="AJ461" s="141" t="str">
        <f>IFERROR(IF(AI461=Controles!$N$5,(($R$461-($R$461*AE461))),IF(AI461=Controles!$N$7,$R$461,""))," ")</f>
        <v/>
      </c>
      <c r="AK461" s="141" t="str">
        <f>IFERROR(IF(AI461=Controles!$N$7,(($S$461-($S$461*AE461))),IF(AI461=Controles!$N$5,$S$461,""))," ")</f>
        <v/>
      </c>
      <c r="AL461" s="181" t="str">
        <f>IFERROR(IF(AJ461="","",IF(AJ461&lt;=20,"20",IF(AJ461&lt;=40,"40",IF(AJ461&lt;=60,"60",IF(AJ461&lt;=80,"80","100"))))),"")</f>
        <v/>
      </c>
      <c r="AM461" s="181" t="str">
        <f>IFERROR(IF(AK461="","",IF(AK461&lt;=20,"20",IF(AK461&lt;=40,"40",IF(AK461&lt;=60,"60",IF(AK461&lt;=80,"80","100"))))),"")</f>
        <v/>
      </c>
      <c r="AN461" s="182" t="str">
        <f>IFERROR(VALUE((AL461&amp;""&amp;AM461))," ")</f>
        <v xml:space="preserve"> </v>
      </c>
      <c r="AO461" s="183" t="str">
        <f>IFERROR(VLOOKUP(AN461,'Matriz Calificación'!$C$54:$F$78,2,FALSE),"")</f>
        <v/>
      </c>
      <c r="AP461" s="184" t="str">
        <f>IFERROR(VLOOKUP(AO461,'Matriz Calificación'!$D$54:$I$78,4,FALSE)," ")</f>
        <v xml:space="preserve"> </v>
      </c>
      <c r="AQ461" s="245" t="str" cm="1">
        <f t="array" ref="AQ461">INDEX(AN461:AN469,COUNT(AN461:AN469))</f>
        <v xml:space="preserve"> </v>
      </c>
      <c r="AR461" s="245" t="str">
        <f>IFERROR(VLOOKUP(AQ461,'Matriz Calificación'!$C$54:$F$78,2,FALSE),"")</f>
        <v/>
      </c>
      <c r="AS461" s="263" t="str">
        <f>IFERROR(VLOOKUP(AR461,'Matriz Calificación'!$D$54:$I$78,4,FALSE)," ")</f>
        <v xml:space="preserve"> </v>
      </c>
      <c r="AT461" s="268" t="str">
        <f>IFERROR(VLOOKUP(AR461,'Matriz Calificación'!$D$54:$I$78,5,FALSE)," ")</f>
        <v xml:space="preserve"> </v>
      </c>
      <c r="AU461" s="69"/>
      <c r="AV461" s="170"/>
      <c r="AW461" s="170"/>
      <c r="AX461" s="170"/>
      <c r="AY461" s="69"/>
      <c r="AZ461" s="170"/>
      <c r="BA461" s="172"/>
      <c r="BB461" s="172"/>
      <c r="BC461" s="256"/>
      <c r="BD461" s="248"/>
      <c r="BE461" s="172"/>
      <c r="BF461" s="248"/>
    </row>
    <row r="462" spans="2:58" s="173" customFormat="1" ht="21" customHeight="1" x14ac:dyDescent="0.25">
      <c r="B462" s="250"/>
      <c r="C462" s="253"/>
      <c r="D462" s="255"/>
      <c r="E462" s="256"/>
      <c r="F462" s="258"/>
      <c r="G462" s="255"/>
      <c r="H462" s="248"/>
      <c r="I462" s="266"/>
      <c r="J462" s="259"/>
      <c r="K462" s="185"/>
      <c r="L462" s="260"/>
      <c r="M462" s="260"/>
      <c r="N462" s="260"/>
      <c r="O462" s="261"/>
      <c r="P462" s="263"/>
      <c r="Q462" s="260"/>
      <c r="R462" s="264"/>
      <c r="S462" s="264"/>
      <c r="T462" s="264"/>
      <c r="U462" s="269"/>
      <c r="V462" s="263"/>
      <c r="W462" s="152"/>
      <c r="X462" s="168"/>
      <c r="Y462" s="168"/>
      <c r="Z462" s="168"/>
      <c r="AA462" s="169"/>
      <c r="AB462" s="178" t="str">
        <f>IF(AA462=Controles!$D$5,Controles!$E$5,IF(AA462=Controles!$D$6,Controles!$E$6,IF(AA462=Controles!$D$7,Controles!$E$7," ")))</f>
        <v xml:space="preserve"> </v>
      </c>
      <c r="AC462" s="169"/>
      <c r="AD462" s="68" t="str">
        <f>IF(AC462=Controles!$D$8,Controles!$E$8,IF(AC462=Controles!$D$9,Controles!$E$9," "))</f>
        <v xml:space="preserve"> </v>
      </c>
      <c r="AE462" s="68" t="str">
        <f t="shared" si="254"/>
        <v/>
      </c>
      <c r="AF462" s="169"/>
      <c r="AG462" s="169"/>
      <c r="AH462" s="169"/>
      <c r="AI462" s="100" t="str">
        <f>+IF(AA462=Controles!$D$5,Controles!$N$5,IF(AA462=Controles!$D$6,Controles!$N$6,IF(AA462=Controles!$D$7,Controles!$N$7," ")))</f>
        <v xml:space="preserve"> </v>
      </c>
      <c r="AJ462" s="141" t="str">
        <f>IFERROR(IF(AND(AI461=Controles!$N$5,AI462=Controles!$N$5),(AJ461-(+AJ461*AE462)),IF(AI462=Controles!$N$5,(R461-(+R461*AE462)),IF(AI462=Controles!$N$7,AJ461,""))),"")</f>
        <v/>
      </c>
      <c r="AK462" s="141" t="str">
        <f>IFERROR(IF(AND(AI461=Controles!$N$7,AI462=Controles!$N$7),(AK461-(+AK461*AE462)),IF(AI462=Controles!$N$7,($S$461-(+$S$461*AE462)),IF(AI462=Controles!$N$5,AK461,""))),"")</f>
        <v/>
      </c>
      <c r="AL462" s="181" t="str">
        <f t="shared" ref="AL462:AL469" si="257">IFERROR(IF(AJ462="","",IF(AJ462&lt;=20,"20",IF(AJ462&lt;=40,"40",IF(AJ462&lt;=60,"60",IF(AJ462&lt;=80,"80","100"))))),"")</f>
        <v/>
      </c>
      <c r="AM462" s="181" t="str">
        <f t="shared" ref="AM462:AM469" si="258">IFERROR(IF(AK462="","",IF(AK462&lt;=20,"20",IF(AK462&lt;=40,"40",IF(AK462&lt;=60,"60",IF(AK462&lt;=80,"80","100"))))),"")</f>
        <v/>
      </c>
      <c r="AN462" s="182" t="str">
        <f t="shared" ref="AN462:AN469" si="259">IFERROR(VALUE((AL462&amp;""&amp;AM462))," ")</f>
        <v xml:space="preserve"> </v>
      </c>
      <c r="AO462" s="183" t="str">
        <f>IFERROR(VLOOKUP(AN462,'Matriz Calificación'!$C$54:$F$78,2,FALSE),"")</f>
        <v/>
      </c>
      <c r="AP462" s="184" t="str">
        <f>IFERROR(VLOOKUP(AO462,'Matriz Calificación'!$D$54:$I$78,4,FALSE)," ")</f>
        <v xml:space="preserve"> </v>
      </c>
      <c r="AQ462" s="246"/>
      <c r="AR462" s="246"/>
      <c r="AS462" s="263"/>
      <c r="AT462" s="268"/>
      <c r="AU462" s="69"/>
      <c r="AV462" s="170"/>
      <c r="AW462" s="170"/>
      <c r="AX462" s="170"/>
      <c r="AY462" s="69"/>
      <c r="AZ462" s="170"/>
      <c r="BA462" s="172"/>
      <c r="BB462" s="172"/>
      <c r="BC462" s="256"/>
      <c r="BD462" s="248"/>
      <c r="BE462" s="172"/>
      <c r="BF462" s="248"/>
    </row>
    <row r="463" spans="2:58" s="173" customFormat="1" ht="21" customHeight="1" x14ac:dyDescent="0.25">
      <c r="B463" s="250"/>
      <c r="C463" s="253"/>
      <c r="D463" s="255"/>
      <c r="E463" s="256"/>
      <c r="F463" s="258"/>
      <c r="G463" s="255"/>
      <c r="H463" s="248"/>
      <c r="I463" s="266"/>
      <c r="J463" s="259"/>
      <c r="K463" s="185"/>
      <c r="L463" s="260"/>
      <c r="M463" s="260"/>
      <c r="N463" s="260"/>
      <c r="O463" s="261"/>
      <c r="P463" s="263"/>
      <c r="Q463" s="260"/>
      <c r="R463" s="264"/>
      <c r="S463" s="264"/>
      <c r="T463" s="264"/>
      <c r="U463" s="269"/>
      <c r="V463" s="263"/>
      <c r="W463" s="152"/>
      <c r="X463" s="168"/>
      <c r="Y463" s="168"/>
      <c r="Z463" s="168"/>
      <c r="AA463" s="169"/>
      <c r="AB463" s="178" t="str">
        <f>IF(AA463=Controles!$D$5,Controles!$E$5,IF(AA463=Controles!$D$6,Controles!$E$6,IF(AA463=Controles!$D$7,Controles!$E$7," ")))</f>
        <v xml:space="preserve"> </v>
      </c>
      <c r="AC463" s="169"/>
      <c r="AD463" s="68" t="str">
        <f>IF(AC463=Controles!$D$8,Controles!$E$8,IF(AC463=Controles!$D$9,Controles!$E$9," "))</f>
        <v xml:space="preserve"> </v>
      </c>
      <c r="AE463" s="68" t="str">
        <f t="shared" si="254"/>
        <v/>
      </c>
      <c r="AF463" s="169"/>
      <c r="AG463" s="169"/>
      <c r="AH463" s="169"/>
      <c r="AI463" s="100" t="str">
        <f>+IF(AA463=Controles!$D$5,Controles!$N$5,IF(AA463=Controles!$D$6,Controles!$N$6,IF(AA463=Controles!$D$7,Controles!$N$7," ")))</f>
        <v xml:space="preserve"> </v>
      </c>
      <c r="AJ463" s="141" t="str">
        <f>IFERROR(IF(AND(AI462=Controles!$N$5,AI463=Controles!$N$5),(AJ462-(+AJ462*AE463)),IF(AND(AI462=Controles!$N$7,AI463=Controles!$N$5),(AJ461-(+AJ461*AE463)),IF(AI463=Controles!$N$7,AJ462,""))),"")</f>
        <v/>
      </c>
      <c r="AK463" s="141" t="str">
        <f>IFERROR(IF(AND(AI462=Controles!$N$7,AI463=Controles!$N$7),(AK462-(+AK462*AE463)),IF(AND(AI462=Controles!$N$5,AI463=Controles!$N$7),(AK461-(+AK461*AE463)),IF(AI463=Controles!$N$5,AK462,""))),"")</f>
        <v/>
      </c>
      <c r="AL463" s="181" t="str">
        <f t="shared" si="257"/>
        <v/>
      </c>
      <c r="AM463" s="181" t="str">
        <f t="shared" si="258"/>
        <v/>
      </c>
      <c r="AN463" s="182" t="str">
        <f t="shared" si="259"/>
        <v xml:space="preserve"> </v>
      </c>
      <c r="AO463" s="183" t="str">
        <f>IFERROR(VLOOKUP(AN463,'Matriz Calificación'!$C$54:$F$78,2,FALSE),"")</f>
        <v/>
      </c>
      <c r="AP463" s="184" t="str">
        <f>IFERROR(VLOOKUP(AO463,'Matriz Calificación'!$D$54:$I$78,4,FALSE)," ")</f>
        <v xml:space="preserve"> </v>
      </c>
      <c r="AQ463" s="246"/>
      <c r="AR463" s="246"/>
      <c r="AS463" s="263"/>
      <c r="AT463" s="268"/>
      <c r="AU463" s="69"/>
      <c r="AV463" s="170"/>
      <c r="AW463" s="170"/>
      <c r="AX463" s="170"/>
      <c r="AY463" s="69"/>
      <c r="AZ463" s="170"/>
      <c r="BA463" s="172"/>
      <c r="BB463" s="172"/>
      <c r="BC463" s="256"/>
      <c r="BD463" s="248"/>
      <c r="BE463" s="172"/>
      <c r="BF463" s="248"/>
    </row>
    <row r="464" spans="2:58" s="173" customFormat="1" ht="21" customHeight="1" x14ac:dyDescent="0.25">
      <c r="B464" s="250"/>
      <c r="C464" s="253"/>
      <c r="D464" s="255"/>
      <c r="E464" s="256"/>
      <c r="F464" s="258"/>
      <c r="G464" s="255"/>
      <c r="H464" s="248"/>
      <c r="I464" s="266"/>
      <c r="J464" s="259"/>
      <c r="K464" s="185"/>
      <c r="L464" s="260"/>
      <c r="M464" s="260"/>
      <c r="N464" s="260"/>
      <c r="O464" s="261"/>
      <c r="P464" s="263"/>
      <c r="Q464" s="260"/>
      <c r="R464" s="264"/>
      <c r="S464" s="264"/>
      <c r="T464" s="264"/>
      <c r="U464" s="269"/>
      <c r="V464" s="263"/>
      <c r="W464" s="152"/>
      <c r="X464" s="168"/>
      <c r="Y464" s="168"/>
      <c r="Z464" s="168"/>
      <c r="AA464" s="169"/>
      <c r="AB464" s="178" t="str">
        <f>IF(AA464=Controles!$D$5,Controles!$E$5,IF(AA464=Controles!$D$6,Controles!$E$6,IF(AA464=Controles!$D$7,Controles!$E$7," ")))</f>
        <v xml:space="preserve"> </v>
      </c>
      <c r="AC464" s="169"/>
      <c r="AD464" s="68" t="str">
        <f>IF(AC464=Controles!$D$8,Controles!$E$8,IF(AC464=Controles!$D$9,Controles!$E$9," "))</f>
        <v xml:space="preserve"> </v>
      </c>
      <c r="AE464" s="68" t="str">
        <f t="shared" si="254"/>
        <v/>
      </c>
      <c r="AF464" s="169"/>
      <c r="AG464" s="169"/>
      <c r="AH464" s="169"/>
      <c r="AI464" s="100" t="str">
        <f>+IF(AA464=Controles!$D$5,Controles!$N$5,IF(AA464=Controles!$D$6,Controles!$N$6,IF(AA464=Controles!$D$7,Controles!$N$7," ")))</f>
        <v xml:space="preserve"> </v>
      </c>
      <c r="AJ464" s="141" t="str">
        <f>IFERROR(IF(AND(AI463=Controles!$N$5,AI464=Controles!$N$5),(AJ463-(+AJ463*AE464)),IF(AND(AI463=Controles!$N$7,AI464=Controles!$N$5),(AJ462-(+AJ462*AE464)),IF(AI464=Controles!$N$7,AJ463,""))),"")</f>
        <v/>
      </c>
      <c r="AK464" s="141" t="str">
        <f>IFERROR(IF(AND(AI463=Controles!$N$7,AI464=Controles!$N$7),(AK463-(+AK463*AE464)),IF(AND(AI463=Controles!$N$5,AI464=Controles!$N$7),(AK462-(+AK462*AE464)),IF(AI464=Controles!$N$5,AK463,""))),"")</f>
        <v/>
      </c>
      <c r="AL464" s="181" t="str">
        <f t="shared" si="257"/>
        <v/>
      </c>
      <c r="AM464" s="181" t="str">
        <f t="shared" si="258"/>
        <v/>
      </c>
      <c r="AN464" s="182" t="str">
        <f t="shared" si="259"/>
        <v xml:space="preserve"> </v>
      </c>
      <c r="AO464" s="183" t="str">
        <f>IFERROR(VLOOKUP(AN464,'Matriz Calificación'!$C$54:$F$78,2,FALSE),"")</f>
        <v/>
      </c>
      <c r="AP464" s="184" t="str">
        <f>IFERROR(VLOOKUP(AO464,'Matriz Calificación'!$D$54:$I$78,4,FALSE)," ")</f>
        <v xml:space="preserve"> </v>
      </c>
      <c r="AQ464" s="246"/>
      <c r="AR464" s="246"/>
      <c r="AS464" s="263"/>
      <c r="AT464" s="268"/>
      <c r="AU464" s="69"/>
      <c r="AV464" s="170"/>
      <c r="AW464" s="170"/>
      <c r="AX464" s="170"/>
      <c r="AY464" s="69"/>
      <c r="AZ464" s="170"/>
      <c r="BA464" s="172"/>
      <c r="BB464" s="172"/>
      <c r="BC464" s="256"/>
      <c r="BD464" s="248"/>
      <c r="BE464" s="172"/>
      <c r="BF464" s="248"/>
    </row>
    <row r="465" spans="2:58" s="173" customFormat="1" ht="21" customHeight="1" x14ac:dyDescent="0.25">
      <c r="B465" s="250"/>
      <c r="C465" s="253"/>
      <c r="D465" s="255"/>
      <c r="E465" s="256"/>
      <c r="F465" s="258"/>
      <c r="G465" s="255"/>
      <c r="H465" s="248"/>
      <c r="I465" s="266"/>
      <c r="J465" s="259"/>
      <c r="K465" s="185"/>
      <c r="L465" s="260"/>
      <c r="M465" s="260"/>
      <c r="N465" s="260"/>
      <c r="O465" s="261"/>
      <c r="P465" s="263"/>
      <c r="Q465" s="260"/>
      <c r="R465" s="264"/>
      <c r="S465" s="264"/>
      <c r="T465" s="264"/>
      <c r="U465" s="269"/>
      <c r="V465" s="263"/>
      <c r="W465" s="152"/>
      <c r="X465" s="168"/>
      <c r="Y465" s="168"/>
      <c r="Z465" s="168"/>
      <c r="AA465" s="169"/>
      <c r="AB465" s="178" t="str">
        <f>IF(AA465=Controles!$D$5,Controles!$E$5,IF(AA465=Controles!$D$6,Controles!$E$6,IF(AA465=Controles!$D$7,Controles!$E$7," ")))</f>
        <v xml:space="preserve"> </v>
      </c>
      <c r="AC465" s="169"/>
      <c r="AD465" s="68" t="str">
        <f>IF(AC465=Controles!$D$8,Controles!$E$8,IF(AC465=Controles!$D$9,Controles!$E$9," "))</f>
        <v xml:space="preserve"> </v>
      </c>
      <c r="AE465" s="68" t="str">
        <f t="shared" si="254"/>
        <v/>
      </c>
      <c r="AF465" s="169"/>
      <c r="AG465" s="169"/>
      <c r="AH465" s="169"/>
      <c r="AI465" s="100" t="str">
        <f>+IF(AA465=Controles!$D$5,Controles!$N$5,IF(AA465=Controles!$D$6,Controles!$N$6,IF(AA465=Controles!$D$7,Controles!$N$7," ")))</f>
        <v xml:space="preserve"> </v>
      </c>
      <c r="AJ465" s="141" t="str">
        <f>IFERROR(IF(AND(AI464=Controles!$N$5,AI465=Controles!$N$5),(AJ464-(+AJ464*AE465)),IF(AND(AI464=Controles!$N$7,AI465=Controles!$N$5),(AJ463-(+AJ463*AE465)),IF(AI465=Controles!$N$7,AJ464,""))),"")</f>
        <v/>
      </c>
      <c r="AK465" s="141" t="str">
        <f>IFERROR(IF(AND(AI464=Controles!$N$7,AI465=Controles!$N$7),(AK464-(+AK464*AE465)),IF(AND(AI464=Controles!$N$5,AI465=Controles!$N$7),(AK463-(+AK463*AE465)),IF(AI465=Controles!$N$5,AK464,""))),"")</f>
        <v/>
      </c>
      <c r="AL465" s="181" t="str">
        <f t="shared" si="257"/>
        <v/>
      </c>
      <c r="AM465" s="181" t="str">
        <f t="shared" si="258"/>
        <v/>
      </c>
      <c r="AN465" s="182" t="str">
        <f t="shared" si="259"/>
        <v xml:space="preserve"> </v>
      </c>
      <c r="AO465" s="183" t="str">
        <f>IFERROR(VLOOKUP(AN465,'Matriz Calificación'!$C$54:$F$78,2,FALSE),"")</f>
        <v/>
      </c>
      <c r="AP465" s="184" t="str">
        <f>IFERROR(VLOOKUP(AO465,'Matriz Calificación'!$D$54:$I$78,4,FALSE)," ")</f>
        <v xml:space="preserve"> </v>
      </c>
      <c r="AQ465" s="246"/>
      <c r="AR465" s="246"/>
      <c r="AS465" s="263"/>
      <c r="AT465" s="268"/>
      <c r="AU465" s="69"/>
      <c r="AV465" s="170"/>
      <c r="AW465" s="170"/>
      <c r="AX465" s="170"/>
      <c r="AY465" s="69"/>
      <c r="AZ465" s="170"/>
      <c r="BA465" s="172"/>
      <c r="BB465" s="172"/>
      <c r="BC465" s="256"/>
      <c r="BD465" s="248"/>
      <c r="BE465" s="172"/>
      <c r="BF465" s="248"/>
    </row>
    <row r="466" spans="2:58" s="173" customFormat="1" ht="21" customHeight="1" x14ac:dyDescent="0.25">
      <c r="B466" s="250"/>
      <c r="C466" s="253"/>
      <c r="D466" s="255"/>
      <c r="E466" s="256"/>
      <c r="F466" s="258"/>
      <c r="G466" s="255"/>
      <c r="H466" s="248"/>
      <c r="I466" s="266"/>
      <c r="J466" s="259"/>
      <c r="K466" s="185"/>
      <c r="L466" s="260"/>
      <c r="M466" s="260"/>
      <c r="N466" s="260"/>
      <c r="O466" s="261"/>
      <c r="P466" s="263"/>
      <c r="Q466" s="260"/>
      <c r="R466" s="264"/>
      <c r="S466" s="264"/>
      <c r="T466" s="264"/>
      <c r="U466" s="269"/>
      <c r="V466" s="263"/>
      <c r="W466" s="152"/>
      <c r="X466" s="168"/>
      <c r="Y466" s="168"/>
      <c r="Z466" s="168"/>
      <c r="AA466" s="169"/>
      <c r="AB466" s="178" t="str">
        <f>IF(AA466=Controles!$D$5,Controles!$E$5,IF(AA466=Controles!$D$6,Controles!$E$6,IF(AA466=Controles!$D$7,Controles!$E$7," ")))</f>
        <v xml:space="preserve"> </v>
      </c>
      <c r="AC466" s="169"/>
      <c r="AD466" s="68" t="str">
        <f>IF(AC466=Controles!$D$8,Controles!$E$8,IF(AC466=Controles!$D$9,Controles!$E$9," "))</f>
        <v xml:space="preserve"> </v>
      </c>
      <c r="AE466" s="68" t="str">
        <f t="shared" si="254"/>
        <v/>
      </c>
      <c r="AF466" s="169"/>
      <c r="AG466" s="169"/>
      <c r="AH466" s="169"/>
      <c r="AI466" s="100" t="str">
        <f>+IF(AA466=Controles!$D$5,Controles!$N$5,IF(AA466=Controles!$D$6,Controles!$N$6,IF(AA466=Controles!$D$7,Controles!$N$7," ")))</f>
        <v xml:space="preserve"> </v>
      </c>
      <c r="AJ466" s="141" t="str">
        <f>IFERROR(IF(AND(AI465=Controles!$N$5,AI466=Controles!$N$5),(AJ465-(+AJ465*AE466)),IF(AND(AI465=Controles!$N$7,AI466=Controles!$N$5),(AJ464-(+AJ464*AE466)),IF(AI466=Controles!$N$7,AJ465,""))),"")</f>
        <v/>
      </c>
      <c r="AK466" s="141" t="str">
        <f>IFERROR(IF(AND(AI465=Controles!$N$7,AI466=Controles!$N$7),(AK465-(+AK465*AE466)),IF(AND(AI465=Controles!$N$5,AI466=Controles!$N$7),(AK464-(+AK464*AE466)),IF(AI466=Controles!$N$5,AK465,""))),"")</f>
        <v/>
      </c>
      <c r="AL466" s="181" t="str">
        <f t="shared" si="257"/>
        <v/>
      </c>
      <c r="AM466" s="181" t="str">
        <f t="shared" si="258"/>
        <v/>
      </c>
      <c r="AN466" s="182" t="str">
        <f t="shared" si="259"/>
        <v xml:space="preserve"> </v>
      </c>
      <c r="AO466" s="183" t="str">
        <f>IFERROR(VLOOKUP(AN466,'Matriz Calificación'!$C$54:$F$78,2,FALSE),"")</f>
        <v/>
      </c>
      <c r="AP466" s="184" t="str">
        <f>IFERROR(VLOOKUP(AO466,'Matriz Calificación'!$D$54:$I$78,4,FALSE)," ")</f>
        <v xml:space="preserve"> </v>
      </c>
      <c r="AQ466" s="246"/>
      <c r="AR466" s="246"/>
      <c r="AS466" s="263"/>
      <c r="AT466" s="268"/>
      <c r="AU466" s="69"/>
      <c r="AV466" s="170"/>
      <c r="AW466" s="170"/>
      <c r="AX466" s="170"/>
      <c r="AY466" s="69"/>
      <c r="AZ466" s="170"/>
      <c r="BA466" s="172"/>
      <c r="BB466" s="172"/>
      <c r="BC466" s="256"/>
      <c r="BD466" s="248"/>
      <c r="BE466" s="172"/>
      <c r="BF466" s="248"/>
    </row>
    <row r="467" spans="2:58" s="173" customFormat="1" ht="21" customHeight="1" x14ac:dyDescent="0.25">
      <c r="B467" s="250"/>
      <c r="C467" s="253"/>
      <c r="D467" s="255"/>
      <c r="E467" s="256"/>
      <c r="F467" s="258"/>
      <c r="G467" s="255"/>
      <c r="H467" s="248"/>
      <c r="I467" s="266"/>
      <c r="J467" s="259"/>
      <c r="K467" s="185"/>
      <c r="L467" s="260"/>
      <c r="M467" s="260"/>
      <c r="N467" s="260"/>
      <c r="O467" s="261"/>
      <c r="P467" s="263"/>
      <c r="Q467" s="260"/>
      <c r="R467" s="264"/>
      <c r="S467" s="264"/>
      <c r="T467" s="264"/>
      <c r="U467" s="269"/>
      <c r="V467" s="263"/>
      <c r="W467" s="152"/>
      <c r="X467" s="168"/>
      <c r="Y467" s="168"/>
      <c r="Z467" s="168"/>
      <c r="AA467" s="169"/>
      <c r="AB467" s="178" t="str">
        <f>IF(AA467=Controles!$D$5,Controles!$E$5,IF(AA467=Controles!$D$6,Controles!$E$6,IF(AA467=Controles!$D$7,Controles!$E$7," ")))</f>
        <v xml:space="preserve"> </v>
      </c>
      <c r="AC467" s="169"/>
      <c r="AD467" s="68" t="str">
        <f>IF(AC467=Controles!$D$8,Controles!$E$8,IF(AC467=Controles!$D$9,Controles!$E$9," "))</f>
        <v xml:space="preserve"> </v>
      </c>
      <c r="AE467" s="68" t="str">
        <f t="shared" si="254"/>
        <v/>
      </c>
      <c r="AF467" s="169"/>
      <c r="AG467" s="169"/>
      <c r="AH467" s="169"/>
      <c r="AI467" s="100" t="str">
        <f>+IF(AA467=Controles!$D$5,Controles!$N$5,IF(AA467=Controles!$D$6,Controles!$N$6,IF(AA467=Controles!$D$7,Controles!$N$7," ")))</f>
        <v xml:space="preserve"> </v>
      </c>
      <c r="AJ467" s="141" t="str">
        <f>IFERROR(IF(AND(AI466=Controles!$N$5,AI467=Controles!$N$5),(AJ466-(+AJ466*AE467)),IF(AND(AI466=Controles!$N$7,AI467=Controles!$N$5),(AJ465-(+AJ465*AE467)),IF(AI467=Controles!$N$7,AJ466,""))),"")</f>
        <v/>
      </c>
      <c r="AK467" s="141" t="str">
        <f>IFERROR(IF(AND(AI466=Controles!$N$7,AI467=Controles!$N$7),(AK466-(+AK466*AE467)),IF(AND(AI466=Controles!$N$5,AI467=Controles!$N$7),(AK465-(+AK465*AE467)),IF(AI467=Controles!$N$5,AK466,""))),"")</f>
        <v/>
      </c>
      <c r="AL467" s="181" t="str">
        <f t="shared" si="257"/>
        <v/>
      </c>
      <c r="AM467" s="181" t="str">
        <f t="shared" si="258"/>
        <v/>
      </c>
      <c r="AN467" s="182" t="str">
        <f t="shared" si="259"/>
        <v xml:space="preserve"> </v>
      </c>
      <c r="AO467" s="183" t="str">
        <f>IFERROR(VLOOKUP(AN467,'Matriz Calificación'!$C$54:$F$78,2,FALSE),"")</f>
        <v/>
      </c>
      <c r="AP467" s="184" t="str">
        <f>IFERROR(VLOOKUP(AO467,'Matriz Calificación'!$D$54:$I$78,4,FALSE)," ")</f>
        <v xml:space="preserve"> </v>
      </c>
      <c r="AQ467" s="246"/>
      <c r="AR467" s="246"/>
      <c r="AS467" s="263"/>
      <c r="AT467" s="268"/>
      <c r="AU467" s="69"/>
      <c r="AV467" s="168"/>
      <c r="AW467" s="171"/>
      <c r="AX467" s="171"/>
      <c r="AY467" s="69"/>
      <c r="AZ467" s="170"/>
      <c r="BA467" s="172"/>
      <c r="BB467" s="172"/>
      <c r="BC467" s="256"/>
      <c r="BD467" s="248"/>
      <c r="BE467" s="172"/>
      <c r="BF467" s="248"/>
    </row>
    <row r="468" spans="2:58" s="173" customFormat="1" ht="21" customHeight="1" x14ac:dyDescent="0.25">
      <c r="B468" s="250"/>
      <c r="C468" s="253"/>
      <c r="D468" s="255"/>
      <c r="E468" s="256"/>
      <c r="F468" s="258"/>
      <c r="G468" s="255"/>
      <c r="H468" s="248"/>
      <c r="I468" s="266"/>
      <c r="J468" s="259"/>
      <c r="K468" s="185"/>
      <c r="L468" s="260"/>
      <c r="M468" s="260"/>
      <c r="N468" s="260"/>
      <c r="O468" s="261"/>
      <c r="P468" s="263"/>
      <c r="Q468" s="260"/>
      <c r="R468" s="264"/>
      <c r="S468" s="264"/>
      <c r="T468" s="264"/>
      <c r="U468" s="269"/>
      <c r="V468" s="263"/>
      <c r="W468" s="152"/>
      <c r="X468" s="168"/>
      <c r="Y468" s="168"/>
      <c r="Z468" s="168"/>
      <c r="AA468" s="169"/>
      <c r="AB468" s="178" t="str">
        <f>IF(AA468=Controles!$D$5,Controles!$E$5,IF(AA468=Controles!$D$6,Controles!$E$6,IF(AA468=Controles!$D$7,Controles!$E$7," ")))</f>
        <v xml:space="preserve"> </v>
      </c>
      <c r="AC468" s="169"/>
      <c r="AD468" s="68" t="str">
        <f>IF(AC468=Controles!$D$8,Controles!$E$8,IF(AC468=Controles!$D$9,Controles!$E$9," "))</f>
        <v xml:space="preserve"> </v>
      </c>
      <c r="AE468" s="68" t="str">
        <f t="shared" si="254"/>
        <v/>
      </c>
      <c r="AF468" s="169"/>
      <c r="AG468" s="169"/>
      <c r="AH468" s="169"/>
      <c r="AI468" s="100" t="str">
        <f>+IF(AA468=Controles!$D$5,Controles!$N$5,IF(AA468=Controles!$D$6,Controles!$N$6,IF(AA468=Controles!$D$7,Controles!$N$7," ")))</f>
        <v xml:space="preserve"> </v>
      </c>
      <c r="AJ468" s="141" t="str">
        <f>IFERROR(IF(AND(AI467=Controles!$N$5,AI468=Controles!$N$5),(AJ467-(+AJ467*AE468)),IF(AND(AI467=Controles!$N$7,AI468=Controles!$N$5),(AJ466-(+AJ466*AE468)),IF(AI468=Controles!$N$7,AJ467,""))),"")</f>
        <v/>
      </c>
      <c r="AK468" s="141" t="str">
        <f>IFERROR(IF(AND(AI467=Controles!$N$7,AI468=Controles!$N$7),(AK467-(+AK467*AE468)),IF(AND(AI467=Controles!$N$5,AI468=Controles!$N$7),(AK466-(+AK466*AE468)),IF(AI468=Controles!$N$5,AK467,""))),"")</f>
        <v/>
      </c>
      <c r="AL468" s="181" t="str">
        <f t="shared" si="257"/>
        <v/>
      </c>
      <c r="AM468" s="181" t="str">
        <f t="shared" si="258"/>
        <v/>
      </c>
      <c r="AN468" s="182" t="str">
        <f t="shared" si="259"/>
        <v xml:space="preserve"> </v>
      </c>
      <c r="AO468" s="183" t="str">
        <f>IFERROR(VLOOKUP(AN468,'Matriz Calificación'!$C$54:$F$78,2,FALSE),"")</f>
        <v/>
      </c>
      <c r="AP468" s="184" t="str">
        <f>IFERROR(VLOOKUP(AO468,'Matriz Calificación'!$D$54:$I$78,4,FALSE)," ")</f>
        <v xml:space="preserve"> </v>
      </c>
      <c r="AQ468" s="246"/>
      <c r="AR468" s="246"/>
      <c r="AS468" s="263"/>
      <c r="AT468" s="268"/>
      <c r="AU468" s="69"/>
      <c r="AV468" s="168"/>
      <c r="AW468" s="171"/>
      <c r="AX468" s="171"/>
      <c r="AY468" s="69"/>
      <c r="AZ468" s="170"/>
      <c r="BA468" s="172"/>
      <c r="BB468" s="172"/>
      <c r="BC468" s="256"/>
      <c r="BD468" s="248"/>
      <c r="BE468" s="172"/>
      <c r="BF468" s="248"/>
    </row>
    <row r="469" spans="2:58" s="173" customFormat="1" ht="21" customHeight="1" x14ac:dyDescent="0.25">
      <c r="B469" s="251"/>
      <c r="C469" s="254"/>
      <c r="D469" s="255"/>
      <c r="E469" s="256"/>
      <c r="F469" s="258"/>
      <c r="G469" s="255"/>
      <c r="H469" s="248"/>
      <c r="I469" s="267"/>
      <c r="J469" s="259"/>
      <c r="K469" s="185"/>
      <c r="L469" s="260"/>
      <c r="M469" s="260"/>
      <c r="N469" s="260"/>
      <c r="O469" s="262"/>
      <c r="P469" s="263"/>
      <c r="Q469" s="260"/>
      <c r="R469" s="264"/>
      <c r="S469" s="264"/>
      <c r="T469" s="264"/>
      <c r="U469" s="269"/>
      <c r="V469" s="263"/>
      <c r="W469" s="152"/>
      <c r="X469" s="168"/>
      <c r="Y469" s="168"/>
      <c r="Z469" s="168"/>
      <c r="AA469" s="169"/>
      <c r="AB469" s="178" t="str">
        <f>IF(AA469=Controles!$D$5,Controles!$E$5,IF(AA469=Controles!$D$6,Controles!$E$6,IF(AA469=Controles!$D$7,Controles!$E$7," ")))</f>
        <v xml:space="preserve"> </v>
      </c>
      <c r="AC469" s="169"/>
      <c r="AD469" s="68" t="str">
        <f>IF(AC469=Controles!$D$8,Controles!$E$8,IF(AC469=Controles!$D$9,Controles!$E$9," "))</f>
        <v xml:space="preserve"> </v>
      </c>
      <c r="AE469" s="68" t="str">
        <f t="shared" si="254"/>
        <v/>
      </c>
      <c r="AF469" s="169"/>
      <c r="AG469" s="169"/>
      <c r="AH469" s="169"/>
      <c r="AI469" s="100" t="str">
        <f>+IF(AA469=Controles!$D$5,Controles!$N$5,IF(AA469=Controles!$D$6,Controles!$N$6,IF(AA469=Controles!$D$7,Controles!$N$7," ")))</f>
        <v xml:space="preserve"> </v>
      </c>
      <c r="AJ469" s="141" t="str">
        <f>IFERROR(IF(AND(AI468=Controles!$N$5,AI469=Controles!$N$5),(AJ468-(+AJ468*AE469)),IF(AND(AI468=Controles!$N$7,AI469=Controles!$N$5),(AJ467-(+AJ467*AE469)),IF(AI469=Controles!$N$7,AJ468,""))),"")</f>
        <v/>
      </c>
      <c r="AK469" s="141" t="str">
        <f>IFERROR(IF(AND(AI468=Controles!$N$7,AI469=Controles!$N$7),(AK468-(+AK468*AE469)),IF(AND(AI468=Controles!$N$5,AI469=Controles!$N$7),(AK467-(+AK467*AE469)),IF(AI469=Controles!$N$5,AK468,""))),"")</f>
        <v/>
      </c>
      <c r="AL469" s="181" t="str">
        <f t="shared" si="257"/>
        <v/>
      </c>
      <c r="AM469" s="181" t="str">
        <f t="shared" si="258"/>
        <v/>
      </c>
      <c r="AN469" s="182" t="str">
        <f t="shared" si="259"/>
        <v xml:space="preserve"> </v>
      </c>
      <c r="AO469" s="183" t="str">
        <f>IFERROR(VLOOKUP(AN469,'Matriz Calificación'!$C$54:$F$78,2,FALSE),"")</f>
        <v/>
      </c>
      <c r="AP469" s="184" t="str">
        <f>IFERROR(VLOOKUP(AO469,'Matriz Calificación'!$D$54:$I$78,4,FALSE)," ")</f>
        <v xml:space="preserve"> </v>
      </c>
      <c r="AQ469" s="247"/>
      <c r="AR469" s="247"/>
      <c r="AS469" s="263"/>
      <c r="AT469" s="268"/>
      <c r="AU469" s="69"/>
      <c r="AV469" s="168"/>
      <c r="AW469" s="70"/>
      <c r="AX469" s="70"/>
      <c r="AY469" s="69"/>
      <c r="AZ469" s="170"/>
      <c r="BA469" s="172"/>
      <c r="BB469" s="172"/>
      <c r="BC469" s="256"/>
      <c r="BD469" s="248"/>
      <c r="BE469" s="172"/>
      <c r="BF469" s="248"/>
    </row>
    <row r="470" spans="2:58" s="173" customFormat="1" ht="21" customHeight="1" x14ac:dyDescent="0.25">
      <c r="B470" s="249"/>
      <c r="C470" s="252" t="str">
        <f>+IFERROR(VLOOKUP(B470,INF!$A$2:$B$90,2,FALSE)," ")</f>
        <v xml:space="preserve"> </v>
      </c>
      <c r="D470" s="255"/>
      <c r="E470" s="256"/>
      <c r="F470" s="257"/>
      <c r="G470" s="255"/>
      <c r="H470" s="248"/>
      <c r="I470" s="265"/>
      <c r="J470" s="259" t="str">
        <f t="shared" ref="J470" si="260">IF(G470&lt;&gt;"",CONCATENATE("Posibilidad de ",G470," por"," ",H470," debido a"," ",I470),"")</f>
        <v/>
      </c>
      <c r="K470" s="185"/>
      <c r="L470" s="260"/>
      <c r="M470" s="260"/>
      <c r="N470" s="260"/>
      <c r="O470" s="261"/>
      <c r="P470" s="263" t="str">
        <f>IF(O470="","",IF(O470&lt;=2,Probabilidad!$B$8,IF(O470&lt;=11.999,Probabilidad!$B$7,IF(O470&lt;=48,Probabilidad!$B$6,IF(O470&lt;=239.999,Probabilidad!$B$5,IF(O470&gt;=240,Probabilidad!$B$4,""))))))</f>
        <v/>
      </c>
      <c r="Q470" s="260"/>
      <c r="R470" s="264" t="str">
        <f>IFERROR(VLOOKUP(P470,Probabilidad!$B$4:$C$8,2,FALSE),"")</f>
        <v/>
      </c>
      <c r="S470" s="264" t="str">
        <f>IFERROR(VLOOKUP(Q470,Impacto!$B$4:$C$16,2,FALSE),"")</f>
        <v/>
      </c>
      <c r="T470" s="264" t="str">
        <f t="shared" ref="T470" si="261">IFERROR(VALUE((R470&amp;""&amp;S470))," ")</f>
        <v xml:space="preserve"> </v>
      </c>
      <c r="U470" s="269" t="str">
        <f>IFERROR(VLOOKUP(T470,'Matriz Calificación'!$C$54:$D$78,2,FALSE)," ")</f>
        <v xml:space="preserve"> </v>
      </c>
      <c r="V470" s="263" t="str">
        <f>IFERROR(VLOOKUP(T470,'Matriz Calificación'!$C$54:$F$78,3,FALSE)," ")</f>
        <v xml:space="preserve"> </v>
      </c>
      <c r="W470" s="152"/>
      <c r="X470" s="168"/>
      <c r="Y470" s="168"/>
      <c r="Z470" s="168"/>
      <c r="AA470" s="169"/>
      <c r="AB470" s="178" t="str">
        <f>IF(AA470=Controles!$D$5,Controles!$E$5,IF(AA470=Controles!$D$6,Controles!$E$6,IF(AA470=Controles!$D$7,Controles!$E$7," ")))</f>
        <v xml:space="preserve"> </v>
      </c>
      <c r="AC470" s="169"/>
      <c r="AD470" s="68" t="str">
        <f>IF(AC470=Controles!$D$8,Controles!$E$8,IF(AC470=Controles!$D$9,Controles!$E$9," "))</f>
        <v xml:space="preserve"> </v>
      </c>
      <c r="AE470" s="68" t="str">
        <f t="shared" si="254"/>
        <v/>
      </c>
      <c r="AF470" s="169"/>
      <c r="AG470" s="169"/>
      <c r="AH470" s="169"/>
      <c r="AI470" s="100" t="str">
        <f>+IF(AA470=Controles!$D$5,Controles!$N$5,IF(AA470=Controles!$D$6,Controles!$N$6,IF(AA470=Controles!$D$7,Controles!$N$7," ")))</f>
        <v xml:space="preserve"> </v>
      </c>
      <c r="AJ470" s="141" t="str">
        <f>IFERROR(IF(AI470=Controles!$N$5,(($R$470-($R$470*AE470))),IF(AI470=Controles!$N$7,$R$470,""))," ")</f>
        <v/>
      </c>
      <c r="AK470" s="141" t="str">
        <f>IFERROR(IF(AI470=Controles!$N$7,(($S$470-($S$470*AE470))),IF(AI470=Controles!$N$5,$S$470,""))," ")</f>
        <v/>
      </c>
      <c r="AL470" s="181" t="str">
        <f>IFERROR(IF(AJ470="","",IF(AJ470&lt;=20,"20",IF(AJ470&lt;=40,"40",IF(AJ470&lt;=60,"60",IF(AJ470&lt;=80,"80","100"))))),"")</f>
        <v/>
      </c>
      <c r="AM470" s="181" t="str">
        <f>IFERROR(IF(AK470="","",IF(AK470&lt;=20,"20",IF(AK470&lt;=40,"40",IF(AK470&lt;=60,"60",IF(AK470&lt;=80,"80","100"))))),"")</f>
        <v/>
      </c>
      <c r="AN470" s="182" t="str">
        <f>IFERROR(VALUE((AL470&amp;""&amp;AM470))," ")</f>
        <v xml:space="preserve"> </v>
      </c>
      <c r="AO470" s="183" t="str">
        <f>IFERROR(VLOOKUP(AN470,'Matriz Calificación'!$C$54:$F$78,2,FALSE),"")</f>
        <v/>
      </c>
      <c r="AP470" s="184" t="str">
        <f>IFERROR(VLOOKUP(AO470,'Matriz Calificación'!$D$54:$I$78,4,FALSE)," ")</f>
        <v xml:space="preserve"> </v>
      </c>
      <c r="AQ470" s="245" t="str" cm="1">
        <f t="array" ref="AQ470">INDEX(AN470:AN478,COUNT(AN470:AN478))</f>
        <v xml:space="preserve"> </v>
      </c>
      <c r="AR470" s="245" t="str">
        <f>IFERROR(VLOOKUP(AQ470,'Matriz Calificación'!$C$54:$F$78,2,FALSE),"")</f>
        <v/>
      </c>
      <c r="AS470" s="263" t="str">
        <f>IFERROR(VLOOKUP(AR470,'Matriz Calificación'!$D$54:$I$78,4,FALSE)," ")</f>
        <v xml:space="preserve"> </v>
      </c>
      <c r="AT470" s="268" t="str">
        <f>IFERROR(VLOOKUP(AR470,'Matriz Calificación'!$D$54:$I$78,5,FALSE)," ")</f>
        <v xml:space="preserve"> </v>
      </c>
      <c r="AU470" s="69"/>
      <c r="AV470" s="170"/>
      <c r="AW470" s="170"/>
      <c r="AX470" s="170"/>
      <c r="AY470" s="69"/>
      <c r="AZ470" s="170"/>
      <c r="BA470" s="172"/>
      <c r="BB470" s="172"/>
      <c r="BC470" s="256"/>
      <c r="BD470" s="248"/>
      <c r="BE470" s="172"/>
      <c r="BF470" s="248"/>
    </row>
    <row r="471" spans="2:58" s="173" customFormat="1" ht="21" customHeight="1" x14ac:dyDescent="0.25">
      <c r="B471" s="250"/>
      <c r="C471" s="253"/>
      <c r="D471" s="255"/>
      <c r="E471" s="256"/>
      <c r="F471" s="258"/>
      <c r="G471" s="255"/>
      <c r="H471" s="248"/>
      <c r="I471" s="266"/>
      <c r="J471" s="259"/>
      <c r="K471" s="185"/>
      <c r="L471" s="260"/>
      <c r="M471" s="260"/>
      <c r="N471" s="260"/>
      <c r="O471" s="261"/>
      <c r="P471" s="263"/>
      <c r="Q471" s="260"/>
      <c r="R471" s="264"/>
      <c r="S471" s="264"/>
      <c r="T471" s="264"/>
      <c r="U471" s="269"/>
      <c r="V471" s="263"/>
      <c r="W471" s="152"/>
      <c r="X471" s="168"/>
      <c r="Y471" s="168"/>
      <c r="Z471" s="168"/>
      <c r="AA471" s="169"/>
      <c r="AB471" s="178" t="str">
        <f>IF(AA471=Controles!$D$5,Controles!$E$5,IF(AA471=Controles!$D$6,Controles!$E$6,IF(AA471=Controles!$D$7,Controles!$E$7," ")))</f>
        <v xml:space="preserve"> </v>
      </c>
      <c r="AC471" s="169"/>
      <c r="AD471" s="68" t="str">
        <f>IF(AC471=Controles!$D$8,Controles!$E$8,IF(AC471=Controles!$D$9,Controles!$E$9," "))</f>
        <v xml:space="preserve"> </v>
      </c>
      <c r="AE471" s="68" t="str">
        <f t="shared" si="254"/>
        <v/>
      </c>
      <c r="AF471" s="169"/>
      <c r="AG471" s="169"/>
      <c r="AH471" s="169"/>
      <c r="AI471" s="100" t="str">
        <f>+IF(AA471=Controles!$D$5,Controles!$N$5,IF(AA471=Controles!$D$6,Controles!$N$6,IF(AA471=Controles!$D$7,Controles!$N$7," ")))</f>
        <v xml:space="preserve"> </v>
      </c>
      <c r="AJ471" s="141" t="str">
        <f>IFERROR(IF(AND(AI470=Controles!$N$5,AI471=Controles!$N$5),(AJ470-(+AJ470*AE471)),IF(AI471=Controles!$N$5,(R470-(+R470*AE471)),IF(AI471=Controles!$N$7,AJ470,""))),"")</f>
        <v/>
      </c>
      <c r="AK471" s="141" t="str">
        <f>IFERROR(IF(AND(AI470=Controles!$N$7,AI471=Controles!$N$7),(AK470-(+AK470*AE471)),IF(AI471=Controles!$N$7,($S$470-(+$S$470*AE471)),IF(AI471=Controles!$N$5,AK470,""))),"")</f>
        <v/>
      </c>
      <c r="AL471" s="181" t="str">
        <f t="shared" ref="AL471:AL478" si="262">IFERROR(IF(AJ471="","",IF(AJ471&lt;=20,"20",IF(AJ471&lt;=40,"40",IF(AJ471&lt;=60,"60",IF(AJ471&lt;=80,"80","100"))))),"")</f>
        <v/>
      </c>
      <c r="AM471" s="181" t="str">
        <f t="shared" ref="AM471:AM478" si="263">IFERROR(IF(AK471="","",IF(AK471&lt;=20,"20",IF(AK471&lt;=40,"40",IF(AK471&lt;=60,"60",IF(AK471&lt;=80,"80","100"))))),"")</f>
        <v/>
      </c>
      <c r="AN471" s="182" t="str">
        <f t="shared" ref="AN471:AN478" si="264">IFERROR(VALUE((AL471&amp;""&amp;AM471))," ")</f>
        <v xml:space="preserve"> </v>
      </c>
      <c r="AO471" s="183" t="str">
        <f>IFERROR(VLOOKUP(AN471,'Matriz Calificación'!$C$54:$F$78,2,FALSE),"")</f>
        <v/>
      </c>
      <c r="AP471" s="184" t="str">
        <f>IFERROR(VLOOKUP(AO471,'Matriz Calificación'!$D$54:$I$78,4,FALSE)," ")</f>
        <v xml:space="preserve"> </v>
      </c>
      <c r="AQ471" s="246"/>
      <c r="AR471" s="246"/>
      <c r="AS471" s="263"/>
      <c r="AT471" s="268"/>
      <c r="AU471" s="69"/>
      <c r="AV471" s="170"/>
      <c r="AW471" s="170"/>
      <c r="AX471" s="170"/>
      <c r="AY471" s="69"/>
      <c r="AZ471" s="170"/>
      <c r="BA471" s="172"/>
      <c r="BB471" s="172"/>
      <c r="BC471" s="256"/>
      <c r="BD471" s="248"/>
      <c r="BE471" s="172"/>
      <c r="BF471" s="248"/>
    </row>
    <row r="472" spans="2:58" s="173" customFormat="1" ht="21" customHeight="1" x14ac:dyDescent="0.25">
      <c r="B472" s="250"/>
      <c r="C472" s="253"/>
      <c r="D472" s="255"/>
      <c r="E472" s="256"/>
      <c r="F472" s="258"/>
      <c r="G472" s="255"/>
      <c r="H472" s="248"/>
      <c r="I472" s="266"/>
      <c r="J472" s="259"/>
      <c r="K472" s="185"/>
      <c r="L472" s="260"/>
      <c r="M472" s="260"/>
      <c r="N472" s="260"/>
      <c r="O472" s="261"/>
      <c r="P472" s="263"/>
      <c r="Q472" s="260"/>
      <c r="R472" s="264"/>
      <c r="S472" s="264"/>
      <c r="T472" s="264"/>
      <c r="U472" s="269"/>
      <c r="V472" s="263"/>
      <c r="W472" s="152"/>
      <c r="X472" s="168"/>
      <c r="Y472" s="168"/>
      <c r="Z472" s="168"/>
      <c r="AA472" s="169"/>
      <c r="AB472" s="178" t="str">
        <f>IF(AA472=Controles!$D$5,Controles!$E$5,IF(AA472=Controles!$D$6,Controles!$E$6,IF(AA472=Controles!$D$7,Controles!$E$7," ")))</f>
        <v xml:space="preserve"> </v>
      </c>
      <c r="AC472" s="169"/>
      <c r="AD472" s="68" t="str">
        <f>IF(AC472=Controles!$D$8,Controles!$E$8,IF(AC472=Controles!$D$9,Controles!$E$9," "))</f>
        <v xml:space="preserve"> </v>
      </c>
      <c r="AE472" s="68" t="str">
        <f t="shared" si="254"/>
        <v/>
      </c>
      <c r="AF472" s="169"/>
      <c r="AG472" s="169"/>
      <c r="AH472" s="169"/>
      <c r="AI472" s="100" t="str">
        <f>+IF(AA472=Controles!$D$5,Controles!$N$5,IF(AA472=Controles!$D$6,Controles!$N$6,IF(AA472=Controles!$D$7,Controles!$N$7," ")))</f>
        <v xml:space="preserve"> </v>
      </c>
      <c r="AJ472" s="141" t="str">
        <f>IFERROR(IF(AND(AI471=Controles!$N$5,AI472=Controles!$N$5),(AJ471-(+AJ471*AE472)),IF(AND(AI471=Controles!$N$7,AI472=Controles!$N$5),(AJ470-(+AJ470*AE472)),IF(AI472=Controles!$N$7,AJ471,""))),"")</f>
        <v/>
      </c>
      <c r="AK472" s="141" t="str">
        <f>IFERROR(IF(AND(AI471=Controles!$N$7,AI472=Controles!$N$7),(AK471-(+AK471*AE472)),IF(AND(AI471=Controles!$N$5,AI472=Controles!$N$7),(AK470-(+AK470*AE472)),IF(AI472=Controles!$N$5,AK471,""))),"")</f>
        <v/>
      </c>
      <c r="AL472" s="181" t="str">
        <f t="shared" si="262"/>
        <v/>
      </c>
      <c r="AM472" s="181" t="str">
        <f t="shared" si="263"/>
        <v/>
      </c>
      <c r="AN472" s="182" t="str">
        <f t="shared" si="264"/>
        <v xml:space="preserve"> </v>
      </c>
      <c r="AO472" s="183" t="str">
        <f>IFERROR(VLOOKUP(AN472,'Matriz Calificación'!$C$54:$F$78,2,FALSE),"")</f>
        <v/>
      </c>
      <c r="AP472" s="184" t="str">
        <f>IFERROR(VLOOKUP(AO472,'Matriz Calificación'!$D$54:$I$78,4,FALSE)," ")</f>
        <v xml:space="preserve"> </v>
      </c>
      <c r="AQ472" s="246"/>
      <c r="AR472" s="246"/>
      <c r="AS472" s="263"/>
      <c r="AT472" s="268"/>
      <c r="AU472" s="69"/>
      <c r="AV472" s="170"/>
      <c r="AW472" s="170"/>
      <c r="AX472" s="170"/>
      <c r="AY472" s="69"/>
      <c r="AZ472" s="170"/>
      <c r="BA472" s="172"/>
      <c r="BB472" s="172"/>
      <c r="BC472" s="256"/>
      <c r="BD472" s="248"/>
      <c r="BE472" s="172"/>
      <c r="BF472" s="248"/>
    </row>
    <row r="473" spans="2:58" s="173" customFormat="1" ht="21" customHeight="1" x14ac:dyDescent="0.25">
      <c r="B473" s="250"/>
      <c r="C473" s="253"/>
      <c r="D473" s="255"/>
      <c r="E473" s="256"/>
      <c r="F473" s="258"/>
      <c r="G473" s="255"/>
      <c r="H473" s="248"/>
      <c r="I473" s="266"/>
      <c r="J473" s="259"/>
      <c r="K473" s="185"/>
      <c r="L473" s="260"/>
      <c r="M473" s="260"/>
      <c r="N473" s="260"/>
      <c r="O473" s="261"/>
      <c r="P473" s="263"/>
      <c r="Q473" s="260"/>
      <c r="R473" s="264"/>
      <c r="S473" s="264"/>
      <c r="T473" s="264"/>
      <c r="U473" s="269"/>
      <c r="V473" s="263"/>
      <c r="W473" s="152"/>
      <c r="X473" s="168"/>
      <c r="Y473" s="168"/>
      <c r="Z473" s="168"/>
      <c r="AA473" s="169"/>
      <c r="AB473" s="178" t="str">
        <f>IF(AA473=Controles!$D$5,Controles!$E$5,IF(AA473=Controles!$D$6,Controles!$E$6,IF(AA473=Controles!$D$7,Controles!$E$7," ")))</f>
        <v xml:space="preserve"> </v>
      </c>
      <c r="AC473" s="169"/>
      <c r="AD473" s="68" t="str">
        <f>IF(AC473=Controles!$D$8,Controles!$E$8,IF(AC473=Controles!$D$9,Controles!$E$9," "))</f>
        <v xml:space="preserve"> </v>
      </c>
      <c r="AE473" s="68" t="str">
        <f t="shared" si="254"/>
        <v/>
      </c>
      <c r="AF473" s="169"/>
      <c r="AG473" s="169"/>
      <c r="AH473" s="169"/>
      <c r="AI473" s="100" t="str">
        <f>+IF(AA473=Controles!$D$5,Controles!$N$5,IF(AA473=Controles!$D$6,Controles!$N$6,IF(AA473=Controles!$D$7,Controles!$N$7," ")))</f>
        <v xml:space="preserve"> </v>
      </c>
      <c r="AJ473" s="141" t="str">
        <f>IFERROR(IF(AND(AI472=Controles!$N$5,AI473=Controles!$N$5),(AJ472-(+AJ472*AE473)),IF(AND(AI472=Controles!$N$7,AI473=Controles!$N$5),(AJ471-(+AJ471*AE473)),IF(AI473=Controles!$N$7,AJ472,""))),"")</f>
        <v/>
      </c>
      <c r="AK473" s="141" t="str">
        <f>IFERROR(IF(AND(AI472=Controles!$N$7,AI473=Controles!$N$7),(AK472-(+AK472*AE473)),IF(AND(AI472=Controles!$N$5,AI473=Controles!$N$7),(AK471-(+AK471*AE473)),IF(AI473=Controles!$N$5,AK472,""))),"")</f>
        <v/>
      </c>
      <c r="AL473" s="181" t="str">
        <f t="shared" si="262"/>
        <v/>
      </c>
      <c r="AM473" s="181" t="str">
        <f t="shared" si="263"/>
        <v/>
      </c>
      <c r="AN473" s="182" t="str">
        <f t="shared" si="264"/>
        <v xml:space="preserve"> </v>
      </c>
      <c r="AO473" s="183" t="str">
        <f>IFERROR(VLOOKUP(AN473,'Matriz Calificación'!$C$54:$F$78,2,FALSE),"")</f>
        <v/>
      </c>
      <c r="AP473" s="184" t="str">
        <f>IFERROR(VLOOKUP(AO473,'Matriz Calificación'!$D$54:$I$78,4,FALSE)," ")</f>
        <v xml:space="preserve"> </v>
      </c>
      <c r="AQ473" s="246"/>
      <c r="AR473" s="246"/>
      <c r="AS473" s="263"/>
      <c r="AT473" s="268"/>
      <c r="AU473" s="69"/>
      <c r="AV473" s="170"/>
      <c r="AW473" s="170"/>
      <c r="AX473" s="170"/>
      <c r="AY473" s="69"/>
      <c r="AZ473" s="170"/>
      <c r="BA473" s="172"/>
      <c r="BB473" s="172"/>
      <c r="BC473" s="256"/>
      <c r="BD473" s="248"/>
      <c r="BE473" s="172"/>
      <c r="BF473" s="248"/>
    </row>
    <row r="474" spans="2:58" s="173" customFormat="1" ht="21" customHeight="1" x14ac:dyDescent="0.25">
      <c r="B474" s="250"/>
      <c r="C474" s="253"/>
      <c r="D474" s="255"/>
      <c r="E474" s="256"/>
      <c r="F474" s="258"/>
      <c r="G474" s="255"/>
      <c r="H474" s="248"/>
      <c r="I474" s="266"/>
      <c r="J474" s="259"/>
      <c r="K474" s="185"/>
      <c r="L474" s="260"/>
      <c r="M474" s="260"/>
      <c r="N474" s="260"/>
      <c r="O474" s="261"/>
      <c r="P474" s="263"/>
      <c r="Q474" s="260"/>
      <c r="R474" s="264"/>
      <c r="S474" s="264"/>
      <c r="T474" s="264"/>
      <c r="U474" s="269"/>
      <c r="V474" s="263"/>
      <c r="W474" s="152"/>
      <c r="X474" s="168"/>
      <c r="Y474" s="168"/>
      <c r="Z474" s="168"/>
      <c r="AA474" s="169"/>
      <c r="AB474" s="178" t="str">
        <f>IF(AA474=Controles!$D$5,Controles!$E$5,IF(AA474=Controles!$D$6,Controles!$E$6,IF(AA474=Controles!$D$7,Controles!$E$7," ")))</f>
        <v xml:space="preserve"> </v>
      </c>
      <c r="AC474" s="169"/>
      <c r="AD474" s="68" t="str">
        <f>IF(AC474=Controles!$D$8,Controles!$E$8,IF(AC474=Controles!$D$9,Controles!$E$9," "))</f>
        <v xml:space="preserve"> </v>
      </c>
      <c r="AE474" s="68" t="str">
        <f t="shared" si="254"/>
        <v/>
      </c>
      <c r="AF474" s="169"/>
      <c r="AG474" s="169"/>
      <c r="AH474" s="169"/>
      <c r="AI474" s="100" t="str">
        <f>+IF(AA474=Controles!$D$5,Controles!$N$5,IF(AA474=Controles!$D$6,Controles!$N$6,IF(AA474=Controles!$D$7,Controles!$N$7," ")))</f>
        <v xml:space="preserve"> </v>
      </c>
      <c r="AJ474" s="141" t="str">
        <f>IFERROR(IF(AND(AI473=Controles!$N$5,AI474=Controles!$N$5),(AJ473-(+AJ473*AE474)),IF(AND(AI473=Controles!$N$7,AI474=Controles!$N$5),(AJ472-(+AJ472*AE474)),IF(AI474=Controles!$N$7,AJ473,""))),"")</f>
        <v/>
      </c>
      <c r="AK474" s="141" t="str">
        <f>IFERROR(IF(AND(AI473=Controles!$N$7,AI474=Controles!$N$7),(AK473-(+AK473*AE474)),IF(AND(AI473=Controles!$N$5,AI474=Controles!$N$7),(AK472-(+AK472*AE474)),IF(AI474=Controles!$N$5,AK473,""))),"")</f>
        <v/>
      </c>
      <c r="AL474" s="181" t="str">
        <f t="shared" si="262"/>
        <v/>
      </c>
      <c r="AM474" s="181" t="str">
        <f t="shared" si="263"/>
        <v/>
      </c>
      <c r="AN474" s="182" t="str">
        <f t="shared" si="264"/>
        <v xml:space="preserve"> </v>
      </c>
      <c r="AO474" s="183" t="str">
        <f>IFERROR(VLOOKUP(AN474,'Matriz Calificación'!$C$54:$F$78,2,FALSE),"")</f>
        <v/>
      </c>
      <c r="AP474" s="184" t="str">
        <f>IFERROR(VLOOKUP(AO474,'Matriz Calificación'!$D$54:$I$78,4,FALSE)," ")</f>
        <v xml:space="preserve"> </v>
      </c>
      <c r="AQ474" s="246"/>
      <c r="AR474" s="246"/>
      <c r="AS474" s="263"/>
      <c r="AT474" s="268"/>
      <c r="AU474" s="69"/>
      <c r="AV474" s="170"/>
      <c r="AW474" s="170"/>
      <c r="AX474" s="170"/>
      <c r="AY474" s="69"/>
      <c r="AZ474" s="170"/>
      <c r="BA474" s="172"/>
      <c r="BB474" s="172"/>
      <c r="BC474" s="256"/>
      <c r="BD474" s="248"/>
      <c r="BE474" s="172"/>
      <c r="BF474" s="248"/>
    </row>
    <row r="475" spans="2:58" s="173" customFormat="1" ht="21" customHeight="1" x14ac:dyDescent="0.25">
      <c r="B475" s="250"/>
      <c r="C475" s="253"/>
      <c r="D475" s="255"/>
      <c r="E475" s="256"/>
      <c r="F475" s="258"/>
      <c r="G475" s="255"/>
      <c r="H475" s="248"/>
      <c r="I475" s="266"/>
      <c r="J475" s="259"/>
      <c r="K475" s="185"/>
      <c r="L475" s="260"/>
      <c r="M475" s="260"/>
      <c r="N475" s="260"/>
      <c r="O475" s="261"/>
      <c r="P475" s="263"/>
      <c r="Q475" s="260"/>
      <c r="R475" s="264"/>
      <c r="S475" s="264"/>
      <c r="T475" s="264"/>
      <c r="U475" s="269"/>
      <c r="V475" s="263"/>
      <c r="W475" s="152"/>
      <c r="X475" s="168"/>
      <c r="Y475" s="168"/>
      <c r="Z475" s="168"/>
      <c r="AA475" s="169"/>
      <c r="AB475" s="178" t="str">
        <f>IF(AA475=Controles!$D$5,Controles!$E$5,IF(AA475=Controles!$D$6,Controles!$E$6,IF(AA475=Controles!$D$7,Controles!$E$7," ")))</f>
        <v xml:space="preserve"> </v>
      </c>
      <c r="AC475" s="169"/>
      <c r="AD475" s="68" t="str">
        <f>IF(AC475=Controles!$D$8,Controles!$E$8,IF(AC475=Controles!$D$9,Controles!$E$9," "))</f>
        <v xml:space="preserve"> </v>
      </c>
      <c r="AE475" s="68" t="str">
        <f t="shared" si="254"/>
        <v/>
      </c>
      <c r="AF475" s="169"/>
      <c r="AG475" s="169"/>
      <c r="AH475" s="169"/>
      <c r="AI475" s="100" t="str">
        <f>+IF(AA475=Controles!$D$5,Controles!$N$5,IF(AA475=Controles!$D$6,Controles!$N$6,IF(AA475=Controles!$D$7,Controles!$N$7," ")))</f>
        <v xml:space="preserve"> </v>
      </c>
      <c r="AJ475" s="141" t="str">
        <f>IFERROR(IF(AND(AI474=Controles!$N$5,AI475=Controles!$N$5),(AJ474-(+AJ474*AE475)),IF(AND(AI474=Controles!$N$7,AI475=Controles!$N$5),(AJ473-(+AJ473*AE475)),IF(AI475=Controles!$N$7,AJ474,""))),"")</f>
        <v/>
      </c>
      <c r="AK475" s="141" t="str">
        <f>IFERROR(IF(AND(AI474=Controles!$N$7,AI475=Controles!$N$7),(AK474-(+AK474*AE475)),IF(AND(AI474=Controles!$N$5,AI475=Controles!$N$7),(AK473-(+AK473*AE475)),IF(AI475=Controles!$N$5,AK474,""))),"")</f>
        <v/>
      </c>
      <c r="AL475" s="181" t="str">
        <f t="shared" si="262"/>
        <v/>
      </c>
      <c r="AM475" s="181" t="str">
        <f t="shared" si="263"/>
        <v/>
      </c>
      <c r="AN475" s="182" t="str">
        <f t="shared" si="264"/>
        <v xml:space="preserve"> </v>
      </c>
      <c r="AO475" s="183" t="str">
        <f>IFERROR(VLOOKUP(AN475,'Matriz Calificación'!$C$54:$F$78,2,FALSE),"")</f>
        <v/>
      </c>
      <c r="AP475" s="184" t="str">
        <f>IFERROR(VLOOKUP(AO475,'Matriz Calificación'!$D$54:$I$78,4,FALSE)," ")</f>
        <v xml:space="preserve"> </v>
      </c>
      <c r="AQ475" s="246"/>
      <c r="AR475" s="246"/>
      <c r="AS475" s="263"/>
      <c r="AT475" s="268"/>
      <c r="AU475" s="69"/>
      <c r="AV475" s="170"/>
      <c r="AW475" s="170"/>
      <c r="AX475" s="170"/>
      <c r="AY475" s="69"/>
      <c r="AZ475" s="170"/>
      <c r="BA475" s="172"/>
      <c r="BB475" s="172"/>
      <c r="BC475" s="256"/>
      <c r="BD475" s="248"/>
      <c r="BE475" s="172"/>
      <c r="BF475" s="248"/>
    </row>
    <row r="476" spans="2:58" s="173" customFormat="1" ht="21" customHeight="1" x14ac:dyDescent="0.25">
      <c r="B476" s="250"/>
      <c r="C476" s="253"/>
      <c r="D476" s="255"/>
      <c r="E476" s="256"/>
      <c r="F476" s="258"/>
      <c r="G476" s="255"/>
      <c r="H476" s="248"/>
      <c r="I476" s="266"/>
      <c r="J476" s="259"/>
      <c r="K476" s="185"/>
      <c r="L476" s="260"/>
      <c r="M476" s="260"/>
      <c r="N476" s="260"/>
      <c r="O476" s="261"/>
      <c r="P476" s="263"/>
      <c r="Q476" s="260"/>
      <c r="R476" s="264"/>
      <c r="S476" s="264"/>
      <c r="T476" s="264"/>
      <c r="U476" s="269"/>
      <c r="V476" s="263"/>
      <c r="W476" s="152"/>
      <c r="X476" s="168"/>
      <c r="Y476" s="168"/>
      <c r="Z476" s="168"/>
      <c r="AA476" s="169"/>
      <c r="AB476" s="178" t="str">
        <f>IF(AA476=Controles!$D$5,Controles!$E$5,IF(AA476=Controles!$D$6,Controles!$E$6,IF(AA476=Controles!$D$7,Controles!$E$7," ")))</f>
        <v xml:space="preserve"> </v>
      </c>
      <c r="AC476" s="169"/>
      <c r="AD476" s="68" t="str">
        <f>IF(AC476=Controles!$D$8,Controles!$E$8,IF(AC476=Controles!$D$9,Controles!$E$9," "))</f>
        <v xml:space="preserve"> </v>
      </c>
      <c r="AE476" s="68" t="str">
        <f t="shared" si="254"/>
        <v/>
      </c>
      <c r="AF476" s="169"/>
      <c r="AG476" s="169"/>
      <c r="AH476" s="169"/>
      <c r="AI476" s="100" t="str">
        <f>+IF(AA476=Controles!$D$5,Controles!$N$5,IF(AA476=Controles!$D$6,Controles!$N$6,IF(AA476=Controles!$D$7,Controles!$N$7," ")))</f>
        <v xml:space="preserve"> </v>
      </c>
      <c r="AJ476" s="141" t="str">
        <f>IFERROR(IF(AND(AI475=Controles!$N$5,AI476=Controles!$N$5),(AJ475-(+AJ475*AE476)),IF(AND(AI475=Controles!$N$7,AI476=Controles!$N$5),(AJ474-(+AJ474*AE476)),IF(AI476=Controles!$N$7,AJ475,""))),"")</f>
        <v/>
      </c>
      <c r="AK476" s="141" t="str">
        <f>IFERROR(IF(AND(AI475=Controles!$N$7,AI476=Controles!$N$7),(AK475-(+AK475*AE476)),IF(AND(AI475=Controles!$N$5,AI476=Controles!$N$7),(AK474-(+AK474*AE476)),IF(AI476=Controles!$N$5,AK475,""))),"")</f>
        <v/>
      </c>
      <c r="AL476" s="181" t="str">
        <f t="shared" si="262"/>
        <v/>
      </c>
      <c r="AM476" s="181" t="str">
        <f t="shared" si="263"/>
        <v/>
      </c>
      <c r="AN476" s="182" t="str">
        <f t="shared" si="264"/>
        <v xml:space="preserve"> </v>
      </c>
      <c r="AO476" s="183" t="str">
        <f>IFERROR(VLOOKUP(AN476,'Matriz Calificación'!$C$54:$F$78,2,FALSE),"")</f>
        <v/>
      </c>
      <c r="AP476" s="184" t="str">
        <f>IFERROR(VLOOKUP(AO476,'Matriz Calificación'!$D$54:$I$78,4,FALSE)," ")</f>
        <v xml:space="preserve"> </v>
      </c>
      <c r="AQ476" s="246"/>
      <c r="AR476" s="246"/>
      <c r="AS476" s="263"/>
      <c r="AT476" s="268"/>
      <c r="AU476" s="69"/>
      <c r="AV476" s="168"/>
      <c r="AW476" s="171"/>
      <c r="AX476" s="171"/>
      <c r="AY476" s="69"/>
      <c r="AZ476" s="170"/>
      <c r="BA476" s="172"/>
      <c r="BB476" s="172"/>
      <c r="BC476" s="256"/>
      <c r="BD476" s="248"/>
      <c r="BE476" s="172"/>
      <c r="BF476" s="248"/>
    </row>
    <row r="477" spans="2:58" s="173" customFormat="1" ht="21" customHeight="1" x14ac:dyDescent="0.25">
      <c r="B477" s="250"/>
      <c r="C477" s="253"/>
      <c r="D477" s="255"/>
      <c r="E477" s="256"/>
      <c r="F477" s="258"/>
      <c r="G477" s="255"/>
      <c r="H477" s="248"/>
      <c r="I477" s="266"/>
      <c r="J477" s="259"/>
      <c r="K477" s="185"/>
      <c r="L477" s="260"/>
      <c r="M477" s="260"/>
      <c r="N477" s="260"/>
      <c r="O477" s="261"/>
      <c r="P477" s="263"/>
      <c r="Q477" s="260"/>
      <c r="R477" s="264"/>
      <c r="S477" s="264"/>
      <c r="T477" s="264"/>
      <c r="U477" s="269"/>
      <c r="V477" s="263"/>
      <c r="W477" s="152"/>
      <c r="X477" s="168"/>
      <c r="Y477" s="168"/>
      <c r="Z477" s="168"/>
      <c r="AA477" s="169"/>
      <c r="AB477" s="178" t="str">
        <f>IF(AA477=Controles!$D$5,Controles!$E$5,IF(AA477=Controles!$D$6,Controles!$E$6,IF(AA477=Controles!$D$7,Controles!$E$7," ")))</f>
        <v xml:space="preserve"> </v>
      </c>
      <c r="AC477" s="169"/>
      <c r="AD477" s="68" t="str">
        <f>IF(AC477=Controles!$D$8,Controles!$E$8,IF(AC477=Controles!$D$9,Controles!$E$9," "))</f>
        <v xml:space="preserve"> </v>
      </c>
      <c r="AE477" s="68" t="str">
        <f t="shared" si="254"/>
        <v/>
      </c>
      <c r="AF477" s="169"/>
      <c r="AG477" s="169"/>
      <c r="AH477" s="169"/>
      <c r="AI477" s="100" t="str">
        <f>+IF(AA477=Controles!$D$5,Controles!$N$5,IF(AA477=Controles!$D$6,Controles!$N$6,IF(AA477=Controles!$D$7,Controles!$N$7," ")))</f>
        <v xml:space="preserve"> </v>
      </c>
      <c r="AJ477" s="141" t="str">
        <f>IFERROR(IF(AND(AI476=Controles!$N$5,AI477=Controles!$N$5),(AJ476-(+AJ476*AE477)),IF(AND(AI476=Controles!$N$7,AI477=Controles!$N$5),(AJ475-(+AJ475*AE477)),IF(AI477=Controles!$N$7,AJ476,""))),"")</f>
        <v/>
      </c>
      <c r="AK477" s="141" t="str">
        <f>IFERROR(IF(AND(AI476=Controles!$N$7,AI477=Controles!$N$7),(AK476-(+AK476*AE477)),IF(AND(AI476=Controles!$N$5,AI477=Controles!$N$7),(AK475-(+AK475*AE477)),IF(AI477=Controles!$N$5,AK476,""))),"")</f>
        <v/>
      </c>
      <c r="AL477" s="181" t="str">
        <f t="shared" si="262"/>
        <v/>
      </c>
      <c r="AM477" s="181" t="str">
        <f t="shared" si="263"/>
        <v/>
      </c>
      <c r="AN477" s="182" t="str">
        <f t="shared" si="264"/>
        <v xml:space="preserve"> </v>
      </c>
      <c r="AO477" s="183" t="str">
        <f>IFERROR(VLOOKUP(AN477,'Matriz Calificación'!$C$54:$F$78,2,FALSE),"")</f>
        <v/>
      </c>
      <c r="AP477" s="184" t="str">
        <f>IFERROR(VLOOKUP(AO477,'Matriz Calificación'!$D$54:$I$78,4,FALSE)," ")</f>
        <v xml:space="preserve"> </v>
      </c>
      <c r="AQ477" s="246"/>
      <c r="AR477" s="246"/>
      <c r="AS477" s="263"/>
      <c r="AT477" s="268"/>
      <c r="AU477" s="69"/>
      <c r="AV477" s="168"/>
      <c r="AW477" s="171"/>
      <c r="AX477" s="171"/>
      <c r="AY477" s="69"/>
      <c r="AZ477" s="170"/>
      <c r="BA477" s="172"/>
      <c r="BB477" s="172"/>
      <c r="BC477" s="256"/>
      <c r="BD477" s="248"/>
      <c r="BE477" s="172"/>
      <c r="BF477" s="248"/>
    </row>
    <row r="478" spans="2:58" s="173" customFormat="1" ht="21" customHeight="1" x14ac:dyDescent="0.25">
      <c r="B478" s="251"/>
      <c r="C478" s="254"/>
      <c r="D478" s="255"/>
      <c r="E478" s="256"/>
      <c r="F478" s="258"/>
      <c r="G478" s="255"/>
      <c r="H478" s="248"/>
      <c r="I478" s="267"/>
      <c r="J478" s="259"/>
      <c r="K478" s="185"/>
      <c r="L478" s="260"/>
      <c r="M478" s="260"/>
      <c r="N478" s="260"/>
      <c r="O478" s="262"/>
      <c r="P478" s="263"/>
      <c r="Q478" s="260"/>
      <c r="R478" s="264"/>
      <c r="S478" s="264"/>
      <c r="T478" s="264"/>
      <c r="U478" s="269"/>
      <c r="V478" s="263"/>
      <c r="W478" s="152"/>
      <c r="X478" s="168"/>
      <c r="Y478" s="168"/>
      <c r="Z478" s="168"/>
      <c r="AA478" s="169"/>
      <c r="AB478" s="178" t="str">
        <f>IF(AA478=Controles!$D$5,Controles!$E$5,IF(AA478=Controles!$D$6,Controles!$E$6,IF(AA478=Controles!$D$7,Controles!$E$7," ")))</f>
        <v xml:space="preserve"> </v>
      </c>
      <c r="AC478" s="169"/>
      <c r="AD478" s="68" t="str">
        <f>IF(AC478=Controles!$D$8,Controles!$E$8,IF(AC478=Controles!$D$9,Controles!$E$9," "))</f>
        <v xml:space="preserve"> </v>
      </c>
      <c r="AE478" s="68" t="str">
        <f t="shared" si="254"/>
        <v/>
      </c>
      <c r="AF478" s="169"/>
      <c r="AG478" s="169"/>
      <c r="AH478" s="169"/>
      <c r="AI478" s="100" t="str">
        <f>+IF(AA478=Controles!$D$5,Controles!$N$5,IF(AA478=Controles!$D$6,Controles!$N$6,IF(AA478=Controles!$D$7,Controles!$N$7," ")))</f>
        <v xml:space="preserve"> </v>
      </c>
      <c r="AJ478" s="141" t="str">
        <f>IFERROR(IF(AND(AI477=Controles!$N$5,AI478=Controles!$N$5),(AJ477-(+AJ477*AE478)),IF(AND(AI477=Controles!$N$7,AI478=Controles!$N$5),(AJ476-(+AJ476*AE478)),IF(AI478=Controles!$N$7,AJ477,""))),"")</f>
        <v/>
      </c>
      <c r="AK478" s="141" t="str">
        <f>IFERROR(IF(AND(AI477=Controles!$N$7,AI478=Controles!$N$7),(AK477-(+AK477*AE478)),IF(AND(AI477=Controles!$N$5,AI478=Controles!$N$7),(AK476-(+AK476*AE478)),IF(AI478=Controles!$N$5,AK477,""))),"")</f>
        <v/>
      </c>
      <c r="AL478" s="181" t="str">
        <f t="shared" si="262"/>
        <v/>
      </c>
      <c r="AM478" s="181" t="str">
        <f t="shared" si="263"/>
        <v/>
      </c>
      <c r="AN478" s="182" t="str">
        <f t="shared" si="264"/>
        <v xml:space="preserve"> </v>
      </c>
      <c r="AO478" s="183" t="str">
        <f>IFERROR(VLOOKUP(AN478,'Matriz Calificación'!$C$54:$F$78,2,FALSE),"")</f>
        <v/>
      </c>
      <c r="AP478" s="184" t="str">
        <f>IFERROR(VLOOKUP(AO478,'Matriz Calificación'!$D$54:$I$78,4,FALSE)," ")</f>
        <v xml:space="preserve"> </v>
      </c>
      <c r="AQ478" s="247"/>
      <c r="AR478" s="247"/>
      <c r="AS478" s="263"/>
      <c r="AT478" s="268"/>
      <c r="AU478" s="69"/>
      <c r="AV478" s="168"/>
      <c r="AW478" s="70"/>
      <c r="AX478" s="70"/>
      <c r="AY478" s="69"/>
      <c r="AZ478" s="170"/>
      <c r="BA478" s="172"/>
      <c r="BB478" s="172"/>
      <c r="BC478" s="256"/>
      <c r="BD478" s="248"/>
      <c r="BE478" s="172"/>
      <c r="BF478" s="248"/>
    </row>
    <row r="479" spans="2:58" s="173" customFormat="1" ht="21" customHeight="1" x14ac:dyDescent="0.25">
      <c r="B479" s="249"/>
      <c r="C479" s="252" t="str">
        <f>+IFERROR(VLOOKUP(B479,INF!$A$2:$B$90,2,FALSE)," ")</f>
        <v xml:space="preserve"> </v>
      </c>
      <c r="D479" s="255"/>
      <c r="E479" s="256"/>
      <c r="F479" s="257"/>
      <c r="G479" s="255"/>
      <c r="H479" s="248"/>
      <c r="I479" s="265"/>
      <c r="J479" s="259" t="str">
        <f t="shared" ref="J479" si="265">IF(G479&lt;&gt;"",CONCATENATE("Posibilidad de ",G479," por"," ",H479," debido a"," ",I479),"")</f>
        <v/>
      </c>
      <c r="K479" s="185"/>
      <c r="L479" s="260"/>
      <c r="M479" s="260"/>
      <c r="N479" s="260"/>
      <c r="O479" s="261"/>
      <c r="P479" s="263" t="str">
        <f>IF(O479="","",IF(O479&lt;=2,Probabilidad!$B$8,IF(O479&lt;=11.999,Probabilidad!$B$7,IF(O479&lt;=48,Probabilidad!$B$6,IF(O479&lt;=239.999,Probabilidad!$B$5,IF(O479&gt;=240,Probabilidad!$B$4,""))))))</f>
        <v/>
      </c>
      <c r="Q479" s="260"/>
      <c r="R479" s="264" t="str">
        <f>IFERROR(VLOOKUP(P479,Probabilidad!$B$4:$C$8,2,FALSE),"")</f>
        <v/>
      </c>
      <c r="S479" s="264" t="str">
        <f>IFERROR(VLOOKUP(Q479,Impacto!$B$4:$C$16,2,FALSE),"")</f>
        <v/>
      </c>
      <c r="T479" s="264" t="str">
        <f t="shared" ref="T479" si="266">IFERROR(VALUE((R479&amp;""&amp;S479))," ")</f>
        <v xml:space="preserve"> </v>
      </c>
      <c r="U479" s="269" t="str">
        <f>IFERROR(VLOOKUP(T479,'Matriz Calificación'!$C$54:$D$78,2,FALSE)," ")</f>
        <v xml:space="preserve"> </v>
      </c>
      <c r="V479" s="263" t="str">
        <f>IFERROR(VLOOKUP(T479,'Matriz Calificación'!$C$54:$F$78,3,FALSE)," ")</f>
        <v xml:space="preserve"> </v>
      </c>
      <c r="W479" s="152"/>
      <c r="X479" s="168"/>
      <c r="Y479" s="168"/>
      <c r="Z479" s="168"/>
      <c r="AA479" s="169"/>
      <c r="AB479" s="178" t="str">
        <f>IF(AA479=Controles!$D$5,Controles!$E$5,IF(AA479=Controles!$D$6,Controles!$E$6,IF(AA479=Controles!$D$7,Controles!$E$7," ")))</f>
        <v xml:space="preserve"> </v>
      </c>
      <c r="AC479" s="169"/>
      <c r="AD479" s="68" t="str">
        <f>IF(AC479=Controles!$D$8,Controles!$E$8,IF(AC479=Controles!$D$9,Controles!$E$9," "))</f>
        <v xml:space="preserve"> </v>
      </c>
      <c r="AE479" s="68" t="str">
        <f t="shared" si="254"/>
        <v/>
      </c>
      <c r="AF479" s="169"/>
      <c r="AG479" s="169"/>
      <c r="AH479" s="169"/>
      <c r="AI479" s="100" t="str">
        <f>+IF(AA479=Controles!$D$5,Controles!$N$5,IF(AA479=Controles!$D$6,Controles!$N$6,IF(AA479=Controles!$D$7,Controles!$N$7," ")))</f>
        <v xml:space="preserve"> </v>
      </c>
      <c r="AJ479" s="141" t="str">
        <f>IFERROR(IF(AI479=Controles!$N$5,(($R$479-($R$479*AE479))),IF(AI479=Controles!$N$7,$R$479,""))," ")</f>
        <v/>
      </c>
      <c r="AK479" s="141" t="str">
        <f>IFERROR(IF(AI479=Controles!$N$7,(($S$479-($S$479*AE479))),IF(AI479=Controles!$N$5,$S$479,""))," ")</f>
        <v/>
      </c>
      <c r="AL479" s="181" t="str">
        <f>IFERROR(IF(AJ479="","",IF(AJ479&lt;=20,"20",IF(AJ479&lt;=40,"40",IF(AJ479&lt;=60,"60",IF(AJ479&lt;=80,"80","100"))))),"")</f>
        <v/>
      </c>
      <c r="AM479" s="181" t="str">
        <f>IFERROR(IF(AK479="","",IF(AK479&lt;=20,"20",IF(AK479&lt;=40,"40",IF(AK479&lt;=60,"60",IF(AK479&lt;=80,"80","100"))))),"")</f>
        <v/>
      </c>
      <c r="AN479" s="182" t="str">
        <f>IFERROR(VALUE((AL479&amp;""&amp;AM479))," ")</f>
        <v xml:space="preserve"> </v>
      </c>
      <c r="AO479" s="183" t="str">
        <f>IFERROR(VLOOKUP(AN479,'Matriz Calificación'!$C$54:$F$78,2,FALSE),"")</f>
        <v/>
      </c>
      <c r="AP479" s="184" t="str">
        <f>IFERROR(VLOOKUP(AO479,'Matriz Calificación'!$D$54:$I$78,4,FALSE)," ")</f>
        <v xml:space="preserve"> </v>
      </c>
      <c r="AQ479" s="245" t="str" cm="1">
        <f t="array" ref="AQ479">INDEX(AN479:AN487,COUNT(AN479:AN487))</f>
        <v xml:space="preserve"> </v>
      </c>
      <c r="AR479" s="245" t="str">
        <f>IFERROR(VLOOKUP(AQ479,'Matriz Calificación'!$C$54:$F$78,2,FALSE),"")</f>
        <v/>
      </c>
      <c r="AS479" s="263" t="str">
        <f>IFERROR(VLOOKUP(AR479,'Matriz Calificación'!$D$54:$I$78,4,FALSE)," ")</f>
        <v xml:space="preserve"> </v>
      </c>
      <c r="AT479" s="268" t="str">
        <f>IFERROR(VLOOKUP(AR479,'Matriz Calificación'!$D$54:$I$78,5,FALSE)," ")</f>
        <v xml:space="preserve"> </v>
      </c>
      <c r="AU479" s="69"/>
      <c r="AV479" s="170"/>
      <c r="AW479" s="170"/>
      <c r="AX479" s="170"/>
      <c r="AY479" s="69"/>
      <c r="AZ479" s="170"/>
      <c r="BA479" s="172"/>
      <c r="BB479" s="172"/>
      <c r="BC479" s="256"/>
      <c r="BD479" s="248"/>
      <c r="BE479" s="172"/>
      <c r="BF479" s="248"/>
    </row>
    <row r="480" spans="2:58" s="173" customFormat="1" ht="21" customHeight="1" x14ac:dyDescent="0.25">
      <c r="B480" s="250"/>
      <c r="C480" s="253"/>
      <c r="D480" s="255"/>
      <c r="E480" s="256"/>
      <c r="F480" s="258"/>
      <c r="G480" s="255"/>
      <c r="H480" s="248"/>
      <c r="I480" s="266"/>
      <c r="J480" s="259"/>
      <c r="K480" s="185"/>
      <c r="L480" s="260"/>
      <c r="M480" s="260"/>
      <c r="N480" s="260"/>
      <c r="O480" s="261"/>
      <c r="P480" s="263"/>
      <c r="Q480" s="260"/>
      <c r="R480" s="264"/>
      <c r="S480" s="264"/>
      <c r="T480" s="264"/>
      <c r="U480" s="269"/>
      <c r="V480" s="263"/>
      <c r="W480" s="152"/>
      <c r="X480" s="168"/>
      <c r="Y480" s="168"/>
      <c r="Z480" s="168"/>
      <c r="AA480" s="169"/>
      <c r="AB480" s="178" t="str">
        <f>IF(AA480=Controles!$D$5,Controles!$E$5,IF(AA480=Controles!$D$6,Controles!$E$6,IF(AA480=Controles!$D$7,Controles!$E$7," ")))</f>
        <v xml:space="preserve"> </v>
      </c>
      <c r="AC480" s="169"/>
      <c r="AD480" s="68" t="str">
        <f>IF(AC480=Controles!$D$8,Controles!$E$8,IF(AC480=Controles!$D$9,Controles!$E$9," "))</f>
        <v xml:space="preserve"> </v>
      </c>
      <c r="AE480" s="68" t="str">
        <f t="shared" si="254"/>
        <v/>
      </c>
      <c r="AF480" s="169"/>
      <c r="AG480" s="169"/>
      <c r="AH480" s="169"/>
      <c r="AI480" s="100" t="str">
        <f>+IF(AA480=Controles!$D$5,Controles!$N$5,IF(AA480=Controles!$D$6,Controles!$N$6,IF(AA480=Controles!$D$7,Controles!$N$7," ")))</f>
        <v xml:space="preserve"> </v>
      </c>
      <c r="AJ480" s="141" t="str">
        <f>IFERROR(IF(AND(AI479=Controles!$N$5,AI480=Controles!$N$5),(AJ479-(+AJ479*AE480)),IF(AI480=Controles!$N$5,(R479-(+R479*AE480)),IF(AI480=Controles!$N$7,AJ479,""))),"")</f>
        <v/>
      </c>
      <c r="AK480" s="141" t="str">
        <f>IFERROR(IF(AND(AI479=Controles!$N$7,AI480=Controles!$N$7),(AK479-(+AK479*AE480)),IF(AI480=Controles!$N$7,($S$479-(+$S$479*AE480)),IF(AI480=Controles!$N$5,AK479,""))),"")</f>
        <v/>
      </c>
      <c r="AL480" s="181" t="str">
        <f t="shared" ref="AL480:AL487" si="267">IFERROR(IF(AJ480="","",IF(AJ480&lt;=20,"20",IF(AJ480&lt;=40,"40",IF(AJ480&lt;=60,"60",IF(AJ480&lt;=80,"80","100"))))),"")</f>
        <v/>
      </c>
      <c r="AM480" s="181" t="str">
        <f t="shared" ref="AM480:AM487" si="268">IFERROR(IF(AK480="","",IF(AK480&lt;=20,"20",IF(AK480&lt;=40,"40",IF(AK480&lt;=60,"60",IF(AK480&lt;=80,"80","100"))))),"")</f>
        <v/>
      </c>
      <c r="AN480" s="182" t="str">
        <f t="shared" ref="AN480:AN487" si="269">IFERROR(VALUE((AL480&amp;""&amp;AM480))," ")</f>
        <v xml:space="preserve"> </v>
      </c>
      <c r="AO480" s="183" t="str">
        <f>IFERROR(VLOOKUP(AN480,'Matriz Calificación'!$C$54:$F$78,2,FALSE),"")</f>
        <v/>
      </c>
      <c r="AP480" s="184" t="str">
        <f>IFERROR(VLOOKUP(AO480,'Matriz Calificación'!$D$54:$I$78,4,FALSE)," ")</f>
        <v xml:space="preserve"> </v>
      </c>
      <c r="AQ480" s="246"/>
      <c r="AR480" s="246"/>
      <c r="AS480" s="263"/>
      <c r="AT480" s="268"/>
      <c r="AU480" s="69"/>
      <c r="AV480" s="170"/>
      <c r="AW480" s="170"/>
      <c r="AX480" s="170"/>
      <c r="AY480" s="69"/>
      <c r="AZ480" s="170"/>
      <c r="BA480" s="172"/>
      <c r="BB480" s="172"/>
      <c r="BC480" s="256"/>
      <c r="BD480" s="248"/>
      <c r="BE480" s="172"/>
      <c r="BF480" s="248"/>
    </row>
    <row r="481" spans="2:58" s="173" customFormat="1" ht="21" customHeight="1" x14ac:dyDescent="0.25">
      <c r="B481" s="250"/>
      <c r="C481" s="253"/>
      <c r="D481" s="255"/>
      <c r="E481" s="256"/>
      <c r="F481" s="258"/>
      <c r="G481" s="255"/>
      <c r="H481" s="248"/>
      <c r="I481" s="266"/>
      <c r="J481" s="259"/>
      <c r="K481" s="185"/>
      <c r="L481" s="260"/>
      <c r="M481" s="260"/>
      <c r="N481" s="260"/>
      <c r="O481" s="261"/>
      <c r="P481" s="263"/>
      <c r="Q481" s="260"/>
      <c r="R481" s="264"/>
      <c r="S481" s="264"/>
      <c r="T481" s="264"/>
      <c r="U481" s="269"/>
      <c r="V481" s="263"/>
      <c r="W481" s="152"/>
      <c r="X481" s="168"/>
      <c r="Y481" s="168"/>
      <c r="Z481" s="168"/>
      <c r="AA481" s="169"/>
      <c r="AB481" s="178" t="str">
        <f>IF(AA481=Controles!$D$5,Controles!$E$5,IF(AA481=Controles!$D$6,Controles!$E$6,IF(AA481=Controles!$D$7,Controles!$E$7," ")))</f>
        <v xml:space="preserve"> </v>
      </c>
      <c r="AC481" s="169"/>
      <c r="AD481" s="68" t="str">
        <f>IF(AC481=Controles!$D$8,Controles!$E$8,IF(AC481=Controles!$D$9,Controles!$E$9," "))</f>
        <v xml:space="preserve"> </v>
      </c>
      <c r="AE481" s="68" t="str">
        <f t="shared" si="254"/>
        <v/>
      </c>
      <c r="AF481" s="169"/>
      <c r="AG481" s="169"/>
      <c r="AH481" s="169"/>
      <c r="AI481" s="100" t="str">
        <f>+IF(AA481=Controles!$D$5,Controles!$N$5,IF(AA481=Controles!$D$6,Controles!$N$6,IF(AA481=Controles!$D$7,Controles!$N$7," ")))</f>
        <v xml:space="preserve"> </v>
      </c>
      <c r="AJ481" s="141" t="str">
        <f>IFERROR(IF(AND(AI480=Controles!$N$5,AI481=Controles!$N$5),(AJ480-(+AJ480*AE481)),IF(AND(AI480=Controles!$N$7,AI481=Controles!$N$5),(AJ479-(+AJ479*AE481)),IF(AI481=Controles!$N$7,AJ480,""))),"")</f>
        <v/>
      </c>
      <c r="AK481" s="141" t="str">
        <f>IFERROR(IF(AND(AI480=Controles!$N$7,AI481=Controles!$N$7),(AK480-(+AK480*AE481)),IF(AND(AI480=Controles!$N$5,AI481=Controles!$N$7),(AK479-(+AK479*AE481)),IF(AI481=Controles!$N$5,AK480,""))),"")</f>
        <v/>
      </c>
      <c r="AL481" s="181" t="str">
        <f t="shared" si="267"/>
        <v/>
      </c>
      <c r="AM481" s="181" t="str">
        <f t="shared" si="268"/>
        <v/>
      </c>
      <c r="AN481" s="182" t="str">
        <f t="shared" si="269"/>
        <v xml:space="preserve"> </v>
      </c>
      <c r="AO481" s="183" t="str">
        <f>IFERROR(VLOOKUP(AN481,'Matriz Calificación'!$C$54:$F$78,2,FALSE),"")</f>
        <v/>
      </c>
      <c r="AP481" s="184" t="str">
        <f>IFERROR(VLOOKUP(AO481,'Matriz Calificación'!$D$54:$I$78,4,FALSE)," ")</f>
        <v xml:space="preserve"> </v>
      </c>
      <c r="AQ481" s="246"/>
      <c r="AR481" s="246"/>
      <c r="AS481" s="263"/>
      <c r="AT481" s="268"/>
      <c r="AU481" s="69"/>
      <c r="AV481" s="170"/>
      <c r="AW481" s="170"/>
      <c r="AX481" s="170"/>
      <c r="AY481" s="69"/>
      <c r="AZ481" s="170"/>
      <c r="BA481" s="172"/>
      <c r="BB481" s="172"/>
      <c r="BC481" s="256"/>
      <c r="BD481" s="248"/>
      <c r="BE481" s="172"/>
      <c r="BF481" s="248"/>
    </row>
    <row r="482" spans="2:58" s="173" customFormat="1" ht="21" customHeight="1" x14ac:dyDescent="0.25">
      <c r="B482" s="250"/>
      <c r="C482" s="253"/>
      <c r="D482" s="255"/>
      <c r="E482" s="256"/>
      <c r="F482" s="258"/>
      <c r="G482" s="255"/>
      <c r="H482" s="248"/>
      <c r="I482" s="266"/>
      <c r="J482" s="259"/>
      <c r="K482" s="185"/>
      <c r="L482" s="260"/>
      <c r="M482" s="260"/>
      <c r="N482" s="260"/>
      <c r="O482" s="261"/>
      <c r="P482" s="263"/>
      <c r="Q482" s="260"/>
      <c r="R482" s="264"/>
      <c r="S482" s="264"/>
      <c r="T482" s="264"/>
      <c r="U482" s="269"/>
      <c r="V482" s="263"/>
      <c r="W482" s="152"/>
      <c r="X482" s="168"/>
      <c r="Y482" s="168"/>
      <c r="Z482" s="168"/>
      <c r="AA482" s="169"/>
      <c r="AB482" s="178" t="str">
        <f>IF(AA482=Controles!$D$5,Controles!$E$5,IF(AA482=Controles!$D$6,Controles!$E$6,IF(AA482=Controles!$D$7,Controles!$E$7," ")))</f>
        <v xml:space="preserve"> </v>
      </c>
      <c r="AC482" s="169"/>
      <c r="AD482" s="68" t="str">
        <f>IF(AC482=Controles!$D$8,Controles!$E$8,IF(AC482=Controles!$D$9,Controles!$E$9," "))</f>
        <v xml:space="preserve"> </v>
      </c>
      <c r="AE482" s="68" t="str">
        <f t="shared" si="254"/>
        <v/>
      </c>
      <c r="AF482" s="169"/>
      <c r="AG482" s="169"/>
      <c r="AH482" s="169"/>
      <c r="AI482" s="100" t="str">
        <f>+IF(AA482=Controles!$D$5,Controles!$N$5,IF(AA482=Controles!$D$6,Controles!$N$6,IF(AA482=Controles!$D$7,Controles!$N$7," ")))</f>
        <v xml:space="preserve"> </v>
      </c>
      <c r="AJ482" s="141" t="str">
        <f>IFERROR(IF(AND(AI481=Controles!$N$5,AI482=Controles!$N$5),(AJ481-(+AJ481*AE482)),IF(AND(AI481=Controles!$N$7,AI482=Controles!$N$5),(AJ480-(+AJ480*AE482)),IF(AI482=Controles!$N$7,AJ481,""))),"")</f>
        <v/>
      </c>
      <c r="AK482" s="141" t="str">
        <f>IFERROR(IF(AND(AI481=Controles!$N$7,AI482=Controles!$N$7),(AK481-(+AK481*AE482)),IF(AND(AI481=Controles!$N$5,AI482=Controles!$N$7),(AK480-(+AK480*AE482)),IF(AI482=Controles!$N$5,AK481,""))),"")</f>
        <v/>
      </c>
      <c r="AL482" s="181" t="str">
        <f t="shared" si="267"/>
        <v/>
      </c>
      <c r="AM482" s="181" t="str">
        <f t="shared" si="268"/>
        <v/>
      </c>
      <c r="AN482" s="182" t="str">
        <f t="shared" si="269"/>
        <v xml:space="preserve"> </v>
      </c>
      <c r="AO482" s="183" t="str">
        <f>IFERROR(VLOOKUP(AN482,'Matriz Calificación'!$C$54:$F$78,2,FALSE),"")</f>
        <v/>
      </c>
      <c r="AP482" s="184" t="str">
        <f>IFERROR(VLOOKUP(AO482,'Matriz Calificación'!$D$54:$I$78,4,FALSE)," ")</f>
        <v xml:space="preserve"> </v>
      </c>
      <c r="AQ482" s="246"/>
      <c r="AR482" s="246"/>
      <c r="AS482" s="263"/>
      <c r="AT482" s="268"/>
      <c r="AU482" s="69"/>
      <c r="AV482" s="170"/>
      <c r="AW482" s="170"/>
      <c r="AX482" s="170"/>
      <c r="AY482" s="69"/>
      <c r="AZ482" s="170"/>
      <c r="BA482" s="172"/>
      <c r="BB482" s="172"/>
      <c r="BC482" s="256"/>
      <c r="BD482" s="248"/>
      <c r="BE482" s="172"/>
      <c r="BF482" s="248"/>
    </row>
    <row r="483" spans="2:58" s="173" customFormat="1" ht="21" customHeight="1" x14ac:dyDescent="0.25">
      <c r="B483" s="250"/>
      <c r="C483" s="253"/>
      <c r="D483" s="255"/>
      <c r="E483" s="256"/>
      <c r="F483" s="258"/>
      <c r="G483" s="255"/>
      <c r="H483" s="248"/>
      <c r="I483" s="266"/>
      <c r="J483" s="259"/>
      <c r="K483" s="185"/>
      <c r="L483" s="260"/>
      <c r="M483" s="260"/>
      <c r="N483" s="260"/>
      <c r="O483" s="261"/>
      <c r="P483" s="263"/>
      <c r="Q483" s="260"/>
      <c r="R483" s="264"/>
      <c r="S483" s="264"/>
      <c r="T483" s="264"/>
      <c r="U483" s="269"/>
      <c r="V483" s="263"/>
      <c r="W483" s="152"/>
      <c r="X483" s="168"/>
      <c r="Y483" s="168"/>
      <c r="Z483" s="168"/>
      <c r="AA483" s="169"/>
      <c r="AB483" s="178" t="str">
        <f>IF(AA483=Controles!$D$5,Controles!$E$5,IF(AA483=Controles!$D$6,Controles!$E$6,IF(AA483=Controles!$D$7,Controles!$E$7," ")))</f>
        <v xml:space="preserve"> </v>
      </c>
      <c r="AC483" s="169"/>
      <c r="AD483" s="68" t="str">
        <f>IF(AC483=Controles!$D$8,Controles!$E$8,IF(AC483=Controles!$D$9,Controles!$E$9," "))</f>
        <v xml:space="preserve"> </v>
      </c>
      <c r="AE483" s="68" t="str">
        <f t="shared" si="254"/>
        <v/>
      </c>
      <c r="AF483" s="169"/>
      <c r="AG483" s="169"/>
      <c r="AH483" s="169"/>
      <c r="AI483" s="100" t="str">
        <f>+IF(AA483=Controles!$D$5,Controles!$N$5,IF(AA483=Controles!$D$6,Controles!$N$6,IF(AA483=Controles!$D$7,Controles!$N$7," ")))</f>
        <v xml:space="preserve"> </v>
      </c>
      <c r="AJ483" s="141" t="str">
        <f>IFERROR(IF(AND(AI482=Controles!$N$5,AI483=Controles!$N$5),(AJ482-(+AJ482*AE483)),IF(AND(AI482=Controles!$N$7,AI483=Controles!$N$5),(AJ481-(+AJ481*AE483)),IF(AI483=Controles!$N$7,AJ482,""))),"")</f>
        <v/>
      </c>
      <c r="AK483" s="141" t="str">
        <f>IFERROR(IF(AND(AI482=Controles!$N$7,AI483=Controles!$N$7),(AK482-(+AK482*AE483)),IF(AND(AI482=Controles!$N$5,AI483=Controles!$N$7),(AK481-(+AK481*AE483)),IF(AI483=Controles!$N$5,AK482,""))),"")</f>
        <v/>
      </c>
      <c r="AL483" s="181" t="str">
        <f t="shared" si="267"/>
        <v/>
      </c>
      <c r="AM483" s="181" t="str">
        <f t="shared" si="268"/>
        <v/>
      </c>
      <c r="AN483" s="182" t="str">
        <f t="shared" si="269"/>
        <v xml:space="preserve"> </v>
      </c>
      <c r="AO483" s="183" t="str">
        <f>IFERROR(VLOOKUP(AN483,'Matriz Calificación'!$C$54:$F$78,2,FALSE),"")</f>
        <v/>
      </c>
      <c r="AP483" s="184" t="str">
        <f>IFERROR(VLOOKUP(AO483,'Matriz Calificación'!$D$54:$I$78,4,FALSE)," ")</f>
        <v xml:space="preserve"> </v>
      </c>
      <c r="AQ483" s="246"/>
      <c r="AR483" s="246"/>
      <c r="AS483" s="263"/>
      <c r="AT483" s="268"/>
      <c r="AU483" s="69"/>
      <c r="AV483" s="170"/>
      <c r="AW483" s="170"/>
      <c r="AX483" s="170"/>
      <c r="AY483" s="69"/>
      <c r="AZ483" s="170"/>
      <c r="BA483" s="172"/>
      <c r="BB483" s="172"/>
      <c r="BC483" s="256"/>
      <c r="BD483" s="248"/>
      <c r="BE483" s="172"/>
      <c r="BF483" s="248"/>
    </row>
    <row r="484" spans="2:58" s="173" customFormat="1" ht="21" customHeight="1" x14ac:dyDescent="0.25">
      <c r="B484" s="250"/>
      <c r="C484" s="253"/>
      <c r="D484" s="255"/>
      <c r="E484" s="256"/>
      <c r="F484" s="258"/>
      <c r="G484" s="255"/>
      <c r="H484" s="248"/>
      <c r="I484" s="266"/>
      <c r="J484" s="259"/>
      <c r="K484" s="185"/>
      <c r="L484" s="260"/>
      <c r="M484" s="260"/>
      <c r="N484" s="260"/>
      <c r="O484" s="261"/>
      <c r="P484" s="263"/>
      <c r="Q484" s="260"/>
      <c r="R484" s="264"/>
      <c r="S484" s="264"/>
      <c r="T484" s="264"/>
      <c r="U484" s="269"/>
      <c r="V484" s="263"/>
      <c r="W484" s="152"/>
      <c r="X484" s="168"/>
      <c r="Y484" s="168"/>
      <c r="Z484" s="168"/>
      <c r="AA484" s="169"/>
      <c r="AB484" s="178" t="str">
        <f>IF(AA484=Controles!$D$5,Controles!$E$5,IF(AA484=Controles!$D$6,Controles!$E$6,IF(AA484=Controles!$D$7,Controles!$E$7," ")))</f>
        <v xml:space="preserve"> </v>
      </c>
      <c r="AC484" s="169"/>
      <c r="AD484" s="68" t="str">
        <f>IF(AC484=Controles!$D$8,Controles!$E$8,IF(AC484=Controles!$D$9,Controles!$E$9," "))</f>
        <v xml:space="preserve"> </v>
      </c>
      <c r="AE484" s="68" t="str">
        <f t="shared" si="254"/>
        <v/>
      </c>
      <c r="AF484" s="169"/>
      <c r="AG484" s="169"/>
      <c r="AH484" s="169"/>
      <c r="AI484" s="100" t="str">
        <f>+IF(AA484=Controles!$D$5,Controles!$N$5,IF(AA484=Controles!$D$6,Controles!$N$6,IF(AA484=Controles!$D$7,Controles!$N$7," ")))</f>
        <v xml:space="preserve"> </v>
      </c>
      <c r="AJ484" s="141" t="str">
        <f>IFERROR(IF(AND(AI483=Controles!$N$5,AI484=Controles!$N$5),(AJ483-(+AJ483*AE484)),IF(AND(AI483=Controles!$N$7,AI484=Controles!$N$5),(AJ482-(+AJ482*AE484)),IF(AI484=Controles!$N$7,AJ483,""))),"")</f>
        <v/>
      </c>
      <c r="AK484" s="141" t="str">
        <f>IFERROR(IF(AND(AI483=Controles!$N$7,AI484=Controles!$N$7),(AK483-(+AK483*AE484)),IF(AND(AI483=Controles!$N$5,AI484=Controles!$N$7),(AK482-(+AK482*AE484)),IF(AI484=Controles!$N$5,AK483,""))),"")</f>
        <v/>
      </c>
      <c r="AL484" s="181" t="str">
        <f t="shared" si="267"/>
        <v/>
      </c>
      <c r="AM484" s="181" t="str">
        <f t="shared" si="268"/>
        <v/>
      </c>
      <c r="AN484" s="182" t="str">
        <f t="shared" si="269"/>
        <v xml:space="preserve"> </v>
      </c>
      <c r="AO484" s="183" t="str">
        <f>IFERROR(VLOOKUP(AN484,'Matriz Calificación'!$C$54:$F$78,2,FALSE),"")</f>
        <v/>
      </c>
      <c r="AP484" s="184" t="str">
        <f>IFERROR(VLOOKUP(AO484,'Matriz Calificación'!$D$54:$I$78,4,FALSE)," ")</f>
        <v xml:space="preserve"> </v>
      </c>
      <c r="AQ484" s="246"/>
      <c r="AR484" s="246"/>
      <c r="AS484" s="263"/>
      <c r="AT484" s="268"/>
      <c r="AU484" s="69"/>
      <c r="AV484" s="170"/>
      <c r="AW484" s="170"/>
      <c r="AX484" s="170"/>
      <c r="AY484" s="69"/>
      <c r="AZ484" s="170"/>
      <c r="BA484" s="172"/>
      <c r="BB484" s="172"/>
      <c r="BC484" s="256"/>
      <c r="BD484" s="248"/>
      <c r="BE484" s="172"/>
      <c r="BF484" s="248"/>
    </row>
    <row r="485" spans="2:58" s="173" customFormat="1" ht="21" customHeight="1" x14ac:dyDescent="0.25">
      <c r="B485" s="250"/>
      <c r="C485" s="253"/>
      <c r="D485" s="255"/>
      <c r="E485" s="256"/>
      <c r="F485" s="258"/>
      <c r="G485" s="255"/>
      <c r="H485" s="248"/>
      <c r="I485" s="266"/>
      <c r="J485" s="259"/>
      <c r="K485" s="185"/>
      <c r="L485" s="260"/>
      <c r="M485" s="260"/>
      <c r="N485" s="260"/>
      <c r="O485" s="261"/>
      <c r="P485" s="263"/>
      <c r="Q485" s="260"/>
      <c r="R485" s="264"/>
      <c r="S485" s="264"/>
      <c r="T485" s="264"/>
      <c r="U485" s="269"/>
      <c r="V485" s="263"/>
      <c r="W485" s="152"/>
      <c r="X485" s="168"/>
      <c r="Y485" s="168"/>
      <c r="Z485" s="168"/>
      <c r="AA485" s="169"/>
      <c r="AB485" s="178" t="str">
        <f>IF(AA485=Controles!$D$5,Controles!$E$5,IF(AA485=Controles!$D$6,Controles!$E$6,IF(AA485=Controles!$D$7,Controles!$E$7," ")))</f>
        <v xml:space="preserve"> </v>
      </c>
      <c r="AC485" s="169"/>
      <c r="AD485" s="68" t="str">
        <f>IF(AC485=Controles!$D$8,Controles!$E$8,IF(AC485=Controles!$D$9,Controles!$E$9," "))</f>
        <v xml:space="preserve"> </v>
      </c>
      <c r="AE485" s="68" t="str">
        <f t="shared" si="254"/>
        <v/>
      </c>
      <c r="AF485" s="169"/>
      <c r="AG485" s="169"/>
      <c r="AH485" s="169"/>
      <c r="AI485" s="100" t="str">
        <f>+IF(AA485=Controles!$D$5,Controles!$N$5,IF(AA485=Controles!$D$6,Controles!$N$6,IF(AA485=Controles!$D$7,Controles!$N$7," ")))</f>
        <v xml:space="preserve"> </v>
      </c>
      <c r="AJ485" s="141" t="str">
        <f>IFERROR(IF(AND(AI484=Controles!$N$5,AI485=Controles!$N$5),(AJ484-(+AJ484*AE485)),IF(AND(AI484=Controles!$N$7,AI485=Controles!$N$5),(AJ483-(+AJ483*AE485)),IF(AI485=Controles!$N$7,AJ484,""))),"")</f>
        <v/>
      </c>
      <c r="AK485" s="141" t="str">
        <f>IFERROR(IF(AND(AI484=Controles!$N$7,AI485=Controles!$N$7),(AK484-(+AK484*AE485)),IF(AND(AI484=Controles!$N$5,AI485=Controles!$N$7),(AK483-(+AK483*AE485)),IF(AI485=Controles!$N$5,AK484,""))),"")</f>
        <v/>
      </c>
      <c r="AL485" s="181" t="str">
        <f t="shared" si="267"/>
        <v/>
      </c>
      <c r="AM485" s="181" t="str">
        <f t="shared" si="268"/>
        <v/>
      </c>
      <c r="AN485" s="182" t="str">
        <f t="shared" si="269"/>
        <v xml:space="preserve"> </v>
      </c>
      <c r="AO485" s="183" t="str">
        <f>IFERROR(VLOOKUP(AN485,'Matriz Calificación'!$C$54:$F$78,2,FALSE),"")</f>
        <v/>
      </c>
      <c r="AP485" s="184" t="str">
        <f>IFERROR(VLOOKUP(AO485,'Matriz Calificación'!$D$54:$I$78,4,FALSE)," ")</f>
        <v xml:space="preserve"> </v>
      </c>
      <c r="AQ485" s="246"/>
      <c r="AR485" s="246"/>
      <c r="AS485" s="263"/>
      <c r="AT485" s="268"/>
      <c r="AU485" s="69"/>
      <c r="AV485" s="168"/>
      <c r="AW485" s="171"/>
      <c r="AX485" s="171"/>
      <c r="AY485" s="69"/>
      <c r="AZ485" s="170"/>
      <c r="BA485" s="172"/>
      <c r="BB485" s="172"/>
      <c r="BC485" s="256"/>
      <c r="BD485" s="248"/>
      <c r="BE485" s="172"/>
      <c r="BF485" s="248"/>
    </row>
    <row r="486" spans="2:58" s="173" customFormat="1" ht="21" customHeight="1" x14ac:dyDescent="0.25">
      <c r="B486" s="250"/>
      <c r="C486" s="253"/>
      <c r="D486" s="255"/>
      <c r="E486" s="256"/>
      <c r="F486" s="258"/>
      <c r="G486" s="255"/>
      <c r="H486" s="248"/>
      <c r="I486" s="266"/>
      <c r="J486" s="259"/>
      <c r="K486" s="185"/>
      <c r="L486" s="260"/>
      <c r="M486" s="260"/>
      <c r="N486" s="260"/>
      <c r="O486" s="261"/>
      <c r="P486" s="263"/>
      <c r="Q486" s="260"/>
      <c r="R486" s="264"/>
      <c r="S486" s="264"/>
      <c r="T486" s="264"/>
      <c r="U486" s="269"/>
      <c r="V486" s="263"/>
      <c r="W486" s="152"/>
      <c r="X486" s="168"/>
      <c r="Y486" s="168"/>
      <c r="Z486" s="168"/>
      <c r="AA486" s="169"/>
      <c r="AB486" s="178" t="str">
        <f>IF(AA486=Controles!$D$5,Controles!$E$5,IF(AA486=Controles!$D$6,Controles!$E$6,IF(AA486=Controles!$D$7,Controles!$E$7," ")))</f>
        <v xml:space="preserve"> </v>
      </c>
      <c r="AC486" s="169"/>
      <c r="AD486" s="68" t="str">
        <f>IF(AC486=Controles!$D$8,Controles!$E$8,IF(AC486=Controles!$D$9,Controles!$E$9," "))</f>
        <v xml:space="preserve"> </v>
      </c>
      <c r="AE486" s="68" t="str">
        <f t="shared" si="254"/>
        <v/>
      </c>
      <c r="AF486" s="169"/>
      <c r="AG486" s="169"/>
      <c r="AH486" s="169"/>
      <c r="AI486" s="100" t="str">
        <f>+IF(AA486=Controles!$D$5,Controles!$N$5,IF(AA486=Controles!$D$6,Controles!$N$6,IF(AA486=Controles!$D$7,Controles!$N$7," ")))</f>
        <v xml:space="preserve"> </v>
      </c>
      <c r="AJ486" s="141" t="str">
        <f>IFERROR(IF(AND(AI485=Controles!$N$5,AI486=Controles!$N$5),(AJ485-(+AJ485*AE486)),IF(AND(AI485=Controles!$N$7,AI486=Controles!$N$5),(AJ484-(+AJ484*AE486)),IF(AI486=Controles!$N$7,AJ485,""))),"")</f>
        <v/>
      </c>
      <c r="AK486" s="141" t="str">
        <f>IFERROR(IF(AND(AI485=Controles!$N$7,AI486=Controles!$N$7),(AK485-(+AK485*AE486)),IF(AND(AI485=Controles!$N$5,AI486=Controles!$N$7),(AK484-(+AK484*AE486)),IF(AI486=Controles!$N$5,AK485,""))),"")</f>
        <v/>
      </c>
      <c r="AL486" s="181" t="str">
        <f t="shared" si="267"/>
        <v/>
      </c>
      <c r="AM486" s="181" t="str">
        <f t="shared" si="268"/>
        <v/>
      </c>
      <c r="AN486" s="182" t="str">
        <f t="shared" si="269"/>
        <v xml:space="preserve"> </v>
      </c>
      <c r="AO486" s="183" t="str">
        <f>IFERROR(VLOOKUP(AN486,'Matriz Calificación'!$C$54:$F$78,2,FALSE),"")</f>
        <v/>
      </c>
      <c r="AP486" s="184" t="str">
        <f>IFERROR(VLOOKUP(AO486,'Matriz Calificación'!$D$54:$I$78,4,FALSE)," ")</f>
        <v xml:space="preserve"> </v>
      </c>
      <c r="AQ486" s="246"/>
      <c r="AR486" s="246"/>
      <c r="AS486" s="263"/>
      <c r="AT486" s="268"/>
      <c r="AU486" s="69"/>
      <c r="AV486" s="168"/>
      <c r="AW486" s="171"/>
      <c r="AX486" s="171"/>
      <c r="AY486" s="69"/>
      <c r="AZ486" s="170"/>
      <c r="BA486" s="172"/>
      <c r="BB486" s="172"/>
      <c r="BC486" s="256"/>
      <c r="BD486" s="248"/>
      <c r="BE486" s="172"/>
      <c r="BF486" s="248"/>
    </row>
    <row r="487" spans="2:58" s="173" customFormat="1" ht="21" customHeight="1" x14ac:dyDescent="0.25">
      <c r="B487" s="251"/>
      <c r="C487" s="254"/>
      <c r="D487" s="255"/>
      <c r="E487" s="256"/>
      <c r="F487" s="258"/>
      <c r="G487" s="255"/>
      <c r="H487" s="248"/>
      <c r="I487" s="267"/>
      <c r="J487" s="259"/>
      <c r="K487" s="185"/>
      <c r="L487" s="260"/>
      <c r="M487" s="260"/>
      <c r="N487" s="260"/>
      <c r="O487" s="262"/>
      <c r="P487" s="263"/>
      <c r="Q487" s="260"/>
      <c r="R487" s="264"/>
      <c r="S487" s="264"/>
      <c r="T487" s="264"/>
      <c r="U487" s="269"/>
      <c r="V487" s="263"/>
      <c r="W487" s="152"/>
      <c r="X487" s="168"/>
      <c r="Y487" s="168"/>
      <c r="Z487" s="168"/>
      <c r="AA487" s="169"/>
      <c r="AB487" s="178" t="str">
        <f>IF(AA487=Controles!$D$5,Controles!$E$5,IF(AA487=Controles!$D$6,Controles!$E$6,IF(AA487=Controles!$D$7,Controles!$E$7," ")))</f>
        <v xml:space="preserve"> </v>
      </c>
      <c r="AC487" s="169"/>
      <c r="AD487" s="68" t="str">
        <f>IF(AC487=Controles!$D$8,Controles!$E$8,IF(AC487=Controles!$D$9,Controles!$E$9," "))</f>
        <v xml:space="preserve"> </v>
      </c>
      <c r="AE487" s="68" t="str">
        <f t="shared" si="254"/>
        <v/>
      </c>
      <c r="AF487" s="169"/>
      <c r="AG487" s="169"/>
      <c r="AH487" s="169"/>
      <c r="AI487" s="100" t="str">
        <f>+IF(AA487=Controles!$D$5,Controles!$N$5,IF(AA487=Controles!$D$6,Controles!$N$6,IF(AA487=Controles!$D$7,Controles!$N$7," ")))</f>
        <v xml:space="preserve"> </v>
      </c>
      <c r="AJ487" s="141" t="str">
        <f>IFERROR(IF(AND(AI486=Controles!$N$5,AI487=Controles!$N$5),(AJ486-(+AJ486*AE487)),IF(AND(AI486=Controles!$N$7,AI487=Controles!$N$5),(AJ485-(+AJ485*AE487)),IF(AI487=Controles!$N$7,AJ486,""))),"")</f>
        <v/>
      </c>
      <c r="AK487" s="141" t="str">
        <f>IFERROR(IF(AND(AI486=Controles!$N$7,AI487=Controles!$N$7),(AK486-(+AK486*AE487)),IF(AND(AI486=Controles!$N$5,AI487=Controles!$N$7),(AK485-(+AK485*AE487)),IF(AI487=Controles!$N$5,AK486,""))),"")</f>
        <v/>
      </c>
      <c r="AL487" s="181" t="str">
        <f t="shared" si="267"/>
        <v/>
      </c>
      <c r="AM487" s="181" t="str">
        <f t="shared" si="268"/>
        <v/>
      </c>
      <c r="AN487" s="182" t="str">
        <f t="shared" si="269"/>
        <v xml:space="preserve"> </v>
      </c>
      <c r="AO487" s="183" t="str">
        <f>IFERROR(VLOOKUP(AN487,'Matriz Calificación'!$C$54:$F$78,2,FALSE),"")</f>
        <v/>
      </c>
      <c r="AP487" s="184" t="str">
        <f>IFERROR(VLOOKUP(AO487,'Matriz Calificación'!$D$54:$I$78,4,FALSE)," ")</f>
        <v xml:space="preserve"> </v>
      </c>
      <c r="AQ487" s="247"/>
      <c r="AR487" s="247"/>
      <c r="AS487" s="263"/>
      <c r="AT487" s="268"/>
      <c r="AU487" s="69"/>
      <c r="AV487" s="168"/>
      <c r="AW487" s="70"/>
      <c r="AX487" s="70"/>
      <c r="AY487" s="69"/>
      <c r="AZ487" s="170"/>
      <c r="BA487" s="172"/>
      <c r="BB487" s="172"/>
      <c r="BC487" s="256"/>
      <c r="BD487" s="248"/>
      <c r="BE487" s="172"/>
      <c r="BF487" s="248"/>
    </row>
    <row r="488" spans="2:58" s="173" customFormat="1" ht="21" customHeight="1" x14ac:dyDescent="0.25">
      <c r="B488" s="249"/>
      <c r="C488" s="252" t="str">
        <f>+IFERROR(VLOOKUP(B488,INF!$A$2:$B$90,2,FALSE)," ")</f>
        <v xml:space="preserve"> </v>
      </c>
      <c r="D488" s="255"/>
      <c r="E488" s="256"/>
      <c r="F488" s="257"/>
      <c r="G488" s="255"/>
      <c r="H488" s="248"/>
      <c r="I488" s="265"/>
      <c r="J488" s="259" t="str">
        <f t="shared" ref="J488" si="270">IF(G488&lt;&gt;"",CONCATENATE("Posibilidad de ",G488," por"," ",H488," debido a"," ",I488),"")</f>
        <v/>
      </c>
      <c r="K488" s="185"/>
      <c r="L488" s="260"/>
      <c r="M488" s="260"/>
      <c r="N488" s="260"/>
      <c r="O488" s="261"/>
      <c r="P488" s="263" t="str">
        <f>IF(O488="","",IF(O488&lt;=2,Probabilidad!$B$8,IF(O488&lt;=11.999,Probabilidad!$B$7,IF(O488&lt;=48,Probabilidad!$B$6,IF(O488&lt;=239.999,Probabilidad!$B$5,IF(O488&gt;=240,Probabilidad!$B$4,""))))))</f>
        <v/>
      </c>
      <c r="Q488" s="260"/>
      <c r="R488" s="264" t="str">
        <f>IFERROR(VLOOKUP(P488,Probabilidad!$B$4:$C$8,2,FALSE),"")</f>
        <v/>
      </c>
      <c r="S488" s="264" t="str">
        <f>IFERROR(VLOOKUP(Q488,Impacto!$B$4:$C$16,2,FALSE),"")</f>
        <v/>
      </c>
      <c r="T488" s="264" t="str">
        <f t="shared" ref="T488" si="271">IFERROR(VALUE((R488&amp;""&amp;S488))," ")</f>
        <v xml:space="preserve"> </v>
      </c>
      <c r="U488" s="269" t="str">
        <f>IFERROR(VLOOKUP(T488,'Matriz Calificación'!$C$54:$D$78,2,FALSE)," ")</f>
        <v xml:space="preserve"> </v>
      </c>
      <c r="V488" s="263" t="str">
        <f>IFERROR(VLOOKUP(T488,'Matriz Calificación'!$C$54:$F$78,3,FALSE)," ")</f>
        <v xml:space="preserve"> </v>
      </c>
      <c r="W488" s="152"/>
      <c r="X488" s="168"/>
      <c r="Y488" s="168"/>
      <c r="Z488" s="168"/>
      <c r="AA488" s="169"/>
      <c r="AB488" s="178" t="str">
        <f>IF(AA488=Controles!$D$5,Controles!$E$5,IF(AA488=Controles!$D$6,Controles!$E$6,IF(AA488=Controles!$D$7,Controles!$E$7," ")))</f>
        <v xml:space="preserve"> </v>
      </c>
      <c r="AC488" s="169"/>
      <c r="AD488" s="68" t="str">
        <f>IF(AC488=Controles!$D$8,Controles!$E$8,IF(AC488=Controles!$D$9,Controles!$E$9," "))</f>
        <v xml:space="preserve"> </v>
      </c>
      <c r="AE488" s="68" t="str">
        <f t="shared" si="254"/>
        <v/>
      </c>
      <c r="AF488" s="169"/>
      <c r="AG488" s="169"/>
      <c r="AH488" s="169"/>
      <c r="AI488" s="100" t="str">
        <f>+IF(AA488=Controles!$D$5,Controles!$N$5,IF(AA488=Controles!$D$6,Controles!$N$6,IF(AA488=Controles!$D$7,Controles!$N$7," ")))</f>
        <v xml:space="preserve"> </v>
      </c>
      <c r="AJ488" s="141" t="str">
        <f>IFERROR(IF(AI488=Controles!$N$5,(($R$488-($R$488*AE488))),IF(AI488=Controles!$N$7,$R$488,""))," ")</f>
        <v/>
      </c>
      <c r="AK488" s="141" t="str">
        <f>IFERROR(IF(AI488=Controles!$N$7,(($S$488-($S$488*AE488))),IF(AI488=Controles!$N$5,$S$488,""))," ")</f>
        <v/>
      </c>
      <c r="AL488" s="181" t="str">
        <f>IFERROR(IF(AJ488="","",IF(AJ488&lt;=20,"20",IF(AJ488&lt;=40,"40",IF(AJ488&lt;=60,"60",IF(AJ488&lt;=80,"80","100"))))),"")</f>
        <v/>
      </c>
      <c r="AM488" s="181" t="str">
        <f>IFERROR(IF(AK488="","",IF(AK488&lt;=20,"20",IF(AK488&lt;=40,"40",IF(AK488&lt;=60,"60",IF(AK488&lt;=80,"80","100"))))),"")</f>
        <v/>
      </c>
      <c r="AN488" s="182" t="str">
        <f>IFERROR(VALUE((AL488&amp;""&amp;AM488))," ")</f>
        <v xml:space="preserve"> </v>
      </c>
      <c r="AO488" s="183" t="str">
        <f>IFERROR(VLOOKUP(AN488,'Matriz Calificación'!$C$54:$F$78,2,FALSE),"")</f>
        <v/>
      </c>
      <c r="AP488" s="184" t="str">
        <f>IFERROR(VLOOKUP(AO488,'Matriz Calificación'!$D$54:$I$78,4,FALSE)," ")</f>
        <v xml:space="preserve"> </v>
      </c>
      <c r="AQ488" s="245" t="str" cm="1">
        <f t="array" ref="AQ488">INDEX(AN488:AN496,COUNT(AN488:AN496))</f>
        <v xml:space="preserve"> </v>
      </c>
      <c r="AR488" s="245" t="str">
        <f>IFERROR(VLOOKUP(AQ488,'Matriz Calificación'!$C$54:$F$78,2,FALSE),"")</f>
        <v/>
      </c>
      <c r="AS488" s="263" t="str">
        <f>IFERROR(VLOOKUP(AR488,'Matriz Calificación'!$D$54:$I$78,4,FALSE)," ")</f>
        <v xml:space="preserve"> </v>
      </c>
      <c r="AT488" s="268" t="str">
        <f>IFERROR(VLOOKUP(AR488,'Matriz Calificación'!$D$54:$I$78,5,FALSE)," ")</f>
        <v xml:space="preserve"> </v>
      </c>
      <c r="AU488" s="69"/>
      <c r="AV488" s="170"/>
      <c r="AW488" s="170"/>
      <c r="AX488" s="170"/>
      <c r="AY488" s="69"/>
      <c r="AZ488" s="170"/>
      <c r="BA488" s="172"/>
      <c r="BB488" s="172"/>
      <c r="BC488" s="256"/>
      <c r="BD488" s="248"/>
      <c r="BE488" s="172"/>
      <c r="BF488" s="248"/>
    </row>
    <row r="489" spans="2:58" s="173" customFormat="1" ht="21" customHeight="1" x14ac:dyDescent="0.25">
      <c r="B489" s="250"/>
      <c r="C489" s="253"/>
      <c r="D489" s="255"/>
      <c r="E489" s="256"/>
      <c r="F489" s="258"/>
      <c r="G489" s="255"/>
      <c r="H489" s="248"/>
      <c r="I489" s="266"/>
      <c r="J489" s="259"/>
      <c r="K489" s="185"/>
      <c r="L489" s="260"/>
      <c r="M489" s="260"/>
      <c r="N489" s="260"/>
      <c r="O489" s="261"/>
      <c r="P489" s="263"/>
      <c r="Q489" s="260"/>
      <c r="R489" s="264"/>
      <c r="S489" s="264"/>
      <c r="T489" s="264"/>
      <c r="U489" s="269"/>
      <c r="V489" s="263"/>
      <c r="W489" s="152"/>
      <c r="X489" s="168"/>
      <c r="Y489" s="168"/>
      <c r="Z489" s="168"/>
      <c r="AA489" s="169"/>
      <c r="AB489" s="178" t="str">
        <f>IF(AA489=Controles!$D$5,Controles!$E$5,IF(AA489=Controles!$D$6,Controles!$E$6,IF(AA489=Controles!$D$7,Controles!$E$7," ")))</f>
        <v xml:space="preserve"> </v>
      </c>
      <c r="AC489" s="169"/>
      <c r="AD489" s="68" t="str">
        <f>IF(AC489=Controles!$D$8,Controles!$E$8,IF(AC489=Controles!$D$9,Controles!$E$9," "))</f>
        <v xml:space="preserve"> </v>
      </c>
      <c r="AE489" s="68" t="str">
        <f t="shared" si="254"/>
        <v/>
      </c>
      <c r="AF489" s="169"/>
      <c r="AG489" s="169"/>
      <c r="AH489" s="169"/>
      <c r="AI489" s="100" t="str">
        <f>+IF(AA489=Controles!$D$5,Controles!$N$5,IF(AA489=Controles!$D$6,Controles!$N$6,IF(AA489=Controles!$D$7,Controles!$N$7," ")))</f>
        <v xml:space="preserve"> </v>
      </c>
      <c r="AJ489" s="141" t="str">
        <f>IFERROR(IF(AND(AI488=Controles!$N$5,AI489=Controles!$N$5),(AJ488-(+AJ488*AE489)),IF(AI489=Controles!$N$5,(R488-(+R488*AE489)),IF(AI489=Controles!$N$7,AJ488,""))),"")</f>
        <v/>
      </c>
      <c r="AK489" s="141" t="str">
        <f>IFERROR(IF(AND(AI488=Controles!$N$7,AI489=Controles!$N$7),(AK488-(+AK488*AE489)),IF(AI489=Controles!$N$7,($S$488-(+$S$488*AE489)),IF(AI489=Controles!$N$5,AK488,""))),"")</f>
        <v/>
      </c>
      <c r="AL489" s="181" t="str">
        <f t="shared" ref="AL489:AL496" si="272">IFERROR(IF(AJ489="","",IF(AJ489&lt;=20,"20",IF(AJ489&lt;=40,"40",IF(AJ489&lt;=60,"60",IF(AJ489&lt;=80,"80","100"))))),"")</f>
        <v/>
      </c>
      <c r="AM489" s="181" t="str">
        <f t="shared" ref="AM489:AM496" si="273">IFERROR(IF(AK489="","",IF(AK489&lt;=20,"20",IF(AK489&lt;=40,"40",IF(AK489&lt;=60,"60",IF(AK489&lt;=80,"80","100"))))),"")</f>
        <v/>
      </c>
      <c r="AN489" s="182" t="str">
        <f t="shared" ref="AN489:AN496" si="274">IFERROR(VALUE((AL489&amp;""&amp;AM489))," ")</f>
        <v xml:space="preserve"> </v>
      </c>
      <c r="AO489" s="183" t="str">
        <f>IFERROR(VLOOKUP(AN489,'Matriz Calificación'!$C$54:$F$78,2,FALSE),"")</f>
        <v/>
      </c>
      <c r="AP489" s="184" t="str">
        <f>IFERROR(VLOOKUP(AO489,'Matriz Calificación'!$D$54:$I$78,4,FALSE)," ")</f>
        <v xml:space="preserve"> </v>
      </c>
      <c r="AQ489" s="246"/>
      <c r="AR489" s="246"/>
      <c r="AS489" s="263"/>
      <c r="AT489" s="268"/>
      <c r="AU489" s="69"/>
      <c r="AV489" s="170"/>
      <c r="AW489" s="170"/>
      <c r="AX489" s="170"/>
      <c r="AY489" s="69"/>
      <c r="AZ489" s="170"/>
      <c r="BA489" s="172"/>
      <c r="BB489" s="172"/>
      <c r="BC489" s="256"/>
      <c r="BD489" s="248"/>
      <c r="BE489" s="172"/>
      <c r="BF489" s="248"/>
    </row>
    <row r="490" spans="2:58" s="173" customFormat="1" ht="21" customHeight="1" x14ac:dyDescent="0.25">
      <c r="B490" s="250"/>
      <c r="C490" s="253"/>
      <c r="D490" s="255"/>
      <c r="E490" s="256"/>
      <c r="F490" s="258"/>
      <c r="G490" s="255"/>
      <c r="H490" s="248"/>
      <c r="I490" s="266"/>
      <c r="J490" s="259"/>
      <c r="K490" s="185"/>
      <c r="L490" s="260"/>
      <c r="M490" s="260"/>
      <c r="N490" s="260"/>
      <c r="O490" s="261"/>
      <c r="P490" s="263"/>
      <c r="Q490" s="260"/>
      <c r="R490" s="264"/>
      <c r="S490" s="264"/>
      <c r="T490" s="264"/>
      <c r="U490" s="269"/>
      <c r="V490" s="263"/>
      <c r="W490" s="152"/>
      <c r="X490" s="168"/>
      <c r="Y490" s="168"/>
      <c r="Z490" s="168"/>
      <c r="AA490" s="169"/>
      <c r="AB490" s="178" t="str">
        <f>IF(AA490=Controles!$D$5,Controles!$E$5,IF(AA490=Controles!$D$6,Controles!$E$6,IF(AA490=Controles!$D$7,Controles!$E$7," ")))</f>
        <v xml:space="preserve"> </v>
      </c>
      <c r="AC490" s="169"/>
      <c r="AD490" s="68" t="str">
        <f>IF(AC490=Controles!$D$8,Controles!$E$8,IF(AC490=Controles!$D$9,Controles!$E$9," "))</f>
        <v xml:space="preserve"> </v>
      </c>
      <c r="AE490" s="68" t="str">
        <f t="shared" si="254"/>
        <v/>
      </c>
      <c r="AF490" s="169"/>
      <c r="AG490" s="169"/>
      <c r="AH490" s="169"/>
      <c r="AI490" s="100" t="str">
        <f>+IF(AA490=Controles!$D$5,Controles!$N$5,IF(AA490=Controles!$D$6,Controles!$N$6,IF(AA490=Controles!$D$7,Controles!$N$7," ")))</f>
        <v xml:space="preserve"> </v>
      </c>
      <c r="AJ490" s="141" t="str">
        <f>IFERROR(IF(AND(AI489=Controles!$N$5,AI490=Controles!$N$5),(AJ489-(+AJ489*AE490)),IF(AND(AI489=Controles!$N$7,AI490=Controles!$N$5),(AJ488-(+AJ488*AE490)),IF(AI490=Controles!$N$7,AJ489,""))),"")</f>
        <v/>
      </c>
      <c r="AK490" s="141" t="str">
        <f>IFERROR(IF(AND(AI489=Controles!$N$7,AI490=Controles!$N$7),(AK489-(+AK489*AE490)),IF(AND(AI489=Controles!$N$5,AI490=Controles!$N$7),(AK488-(+AK488*AE490)),IF(AI490=Controles!$N$5,AK489,""))),"")</f>
        <v/>
      </c>
      <c r="AL490" s="181" t="str">
        <f t="shared" si="272"/>
        <v/>
      </c>
      <c r="AM490" s="181" t="str">
        <f t="shared" si="273"/>
        <v/>
      </c>
      <c r="AN490" s="182" t="str">
        <f t="shared" si="274"/>
        <v xml:space="preserve"> </v>
      </c>
      <c r="AO490" s="183" t="str">
        <f>IFERROR(VLOOKUP(AN490,'Matriz Calificación'!$C$54:$F$78,2,FALSE),"")</f>
        <v/>
      </c>
      <c r="AP490" s="184" t="str">
        <f>IFERROR(VLOOKUP(AO490,'Matriz Calificación'!$D$54:$I$78,4,FALSE)," ")</f>
        <v xml:space="preserve"> </v>
      </c>
      <c r="AQ490" s="246"/>
      <c r="AR490" s="246"/>
      <c r="AS490" s="263"/>
      <c r="AT490" s="268"/>
      <c r="AU490" s="69"/>
      <c r="AV490" s="170"/>
      <c r="AW490" s="170"/>
      <c r="AX490" s="170"/>
      <c r="AY490" s="69"/>
      <c r="AZ490" s="170"/>
      <c r="BA490" s="172"/>
      <c r="BB490" s="172"/>
      <c r="BC490" s="256"/>
      <c r="BD490" s="248"/>
      <c r="BE490" s="172"/>
      <c r="BF490" s="248"/>
    </row>
    <row r="491" spans="2:58" s="173" customFormat="1" ht="21" customHeight="1" x14ac:dyDescent="0.25">
      <c r="B491" s="250"/>
      <c r="C491" s="253"/>
      <c r="D491" s="255"/>
      <c r="E491" s="256"/>
      <c r="F491" s="258"/>
      <c r="G491" s="255"/>
      <c r="H491" s="248"/>
      <c r="I491" s="266"/>
      <c r="J491" s="259"/>
      <c r="K491" s="185"/>
      <c r="L491" s="260"/>
      <c r="M491" s="260"/>
      <c r="N491" s="260"/>
      <c r="O491" s="261"/>
      <c r="P491" s="263"/>
      <c r="Q491" s="260"/>
      <c r="R491" s="264"/>
      <c r="S491" s="264"/>
      <c r="T491" s="264"/>
      <c r="U491" s="269"/>
      <c r="V491" s="263"/>
      <c r="W491" s="152"/>
      <c r="X491" s="168"/>
      <c r="Y491" s="168"/>
      <c r="Z491" s="168"/>
      <c r="AA491" s="169"/>
      <c r="AB491" s="178" t="str">
        <f>IF(AA491=Controles!$D$5,Controles!$E$5,IF(AA491=Controles!$D$6,Controles!$E$6,IF(AA491=Controles!$D$7,Controles!$E$7," ")))</f>
        <v xml:space="preserve"> </v>
      </c>
      <c r="AC491" s="169"/>
      <c r="AD491" s="68" t="str">
        <f>IF(AC491=Controles!$D$8,Controles!$E$8,IF(AC491=Controles!$D$9,Controles!$E$9," "))</f>
        <v xml:space="preserve"> </v>
      </c>
      <c r="AE491" s="68" t="str">
        <f t="shared" si="254"/>
        <v/>
      </c>
      <c r="AF491" s="169"/>
      <c r="AG491" s="169"/>
      <c r="AH491" s="169"/>
      <c r="AI491" s="100" t="str">
        <f>+IF(AA491=Controles!$D$5,Controles!$N$5,IF(AA491=Controles!$D$6,Controles!$N$6,IF(AA491=Controles!$D$7,Controles!$N$7," ")))</f>
        <v xml:space="preserve"> </v>
      </c>
      <c r="AJ491" s="141" t="str">
        <f>IFERROR(IF(AND(AI490=Controles!$N$5,AI491=Controles!$N$5),(AJ490-(+AJ490*AE491)),IF(AND(AI490=Controles!$N$7,AI491=Controles!$N$5),(AJ489-(+AJ489*AE491)),IF(AI491=Controles!$N$7,AJ490,""))),"")</f>
        <v/>
      </c>
      <c r="AK491" s="141" t="str">
        <f>IFERROR(IF(AND(AI490=Controles!$N$7,AI491=Controles!$N$7),(AK490-(+AK490*AE491)),IF(AND(AI490=Controles!$N$5,AI491=Controles!$N$7),(AK489-(+AK489*AE491)),IF(AI491=Controles!$N$5,AK490,""))),"")</f>
        <v/>
      </c>
      <c r="AL491" s="181" t="str">
        <f t="shared" si="272"/>
        <v/>
      </c>
      <c r="AM491" s="181" t="str">
        <f t="shared" si="273"/>
        <v/>
      </c>
      <c r="AN491" s="182" t="str">
        <f t="shared" si="274"/>
        <v xml:space="preserve"> </v>
      </c>
      <c r="AO491" s="183" t="str">
        <f>IFERROR(VLOOKUP(AN491,'Matriz Calificación'!$C$54:$F$78,2,FALSE),"")</f>
        <v/>
      </c>
      <c r="AP491" s="184" t="str">
        <f>IFERROR(VLOOKUP(AO491,'Matriz Calificación'!$D$54:$I$78,4,FALSE)," ")</f>
        <v xml:space="preserve"> </v>
      </c>
      <c r="AQ491" s="246"/>
      <c r="AR491" s="246"/>
      <c r="AS491" s="263"/>
      <c r="AT491" s="268"/>
      <c r="AU491" s="69"/>
      <c r="AV491" s="170"/>
      <c r="AW491" s="170"/>
      <c r="AX491" s="170"/>
      <c r="AY491" s="69"/>
      <c r="AZ491" s="170"/>
      <c r="BA491" s="172"/>
      <c r="BB491" s="172"/>
      <c r="BC491" s="256"/>
      <c r="BD491" s="248"/>
      <c r="BE491" s="172"/>
      <c r="BF491" s="248"/>
    </row>
    <row r="492" spans="2:58" s="173" customFormat="1" ht="21" customHeight="1" x14ac:dyDescent="0.25">
      <c r="B492" s="250"/>
      <c r="C492" s="253"/>
      <c r="D492" s="255"/>
      <c r="E492" s="256"/>
      <c r="F492" s="258"/>
      <c r="G492" s="255"/>
      <c r="H492" s="248"/>
      <c r="I492" s="266"/>
      <c r="J492" s="259"/>
      <c r="K492" s="185"/>
      <c r="L492" s="260"/>
      <c r="M492" s="260"/>
      <c r="N492" s="260"/>
      <c r="O492" s="261"/>
      <c r="P492" s="263"/>
      <c r="Q492" s="260"/>
      <c r="R492" s="264"/>
      <c r="S492" s="264"/>
      <c r="T492" s="264"/>
      <c r="U492" s="269"/>
      <c r="V492" s="263"/>
      <c r="W492" s="152"/>
      <c r="X492" s="168"/>
      <c r="Y492" s="168"/>
      <c r="Z492" s="168"/>
      <c r="AA492" s="169"/>
      <c r="AB492" s="178" t="str">
        <f>IF(AA492=Controles!$D$5,Controles!$E$5,IF(AA492=Controles!$D$6,Controles!$E$6,IF(AA492=Controles!$D$7,Controles!$E$7," ")))</f>
        <v xml:space="preserve"> </v>
      </c>
      <c r="AC492" s="169"/>
      <c r="AD492" s="68" t="str">
        <f>IF(AC492=Controles!$D$8,Controles!$E$8,IF(AC492=Controles!$D$9,Controles!$E$9," "))</f>
        <v xml:space="preserve"> </v>
      </c>
      <c r="AE492" s="68" t="str">
        <f t="shared" si="254"/>
        <v/>
      </c>
      <c r="AF492" s="169"/>
      <c r="AG492" s="169"/>
      <c r="AH492" s="169"/>
      <c r="AI492" s="100" t="str">
        <f>+IF(AA492=Controles!$D$5,Controles!$N$5,IF(AA492=Controles!$D$6,Controles!$N$6,IF(AA492=Controles!$D$7,Controles!$N$7," ")))</f>
        <v xml:space="preserve"> </v>
      </c>
      <c r="AJ492" s="141" t="str">
        <f>IFERROR(IF(AND(AI491=Controles!$N$5,AI492=Controles!$N$5),(AJ491-(+AJ491*AE492)),IF(AND(AI491=Controles!$N$7,AI492=Controles!$N$5),(AJ490-(+AJ490*AE492)),IF(AI492=Controles!$N$7,AJ491,""))),"")</f>
        <v/>
      </c>
      <c r="AK492" s="141" t="str">
        <f>IFERROR(IF(AND(AI491=Controles!$N$7,AI492=Controles!$N$7),(AK491-(+AK491*AE492)),IF(AND(AI491=Controles!$N$5,AI492=Controles!$N$7),(AK490-(+AK490*AE492)),IF(AI492=Controles!$N$5,AK491,""))),"")</f>
        <v/>
      </c>
      <c r="AL492" s="181" t="str">
        <f t="shared" si="272"/>
        <v/>
      </c>
      <c r="AM492" s="181" t="str">
        <f t="shared" si="273"/>
        <v/>
      </c>
      <c r="AN492" s="182" t="str">
        <f t="shared" si="274"/>
        <v xml:space="preserve"> </v>
      </c>
      <c r="AO492" s="183" t="str">
        <f>IFERROR(VLOOKUP(AN492,'Matriz Calificación'!$C$54:$F$78,2,FALSE),"")</f>
        <v/>
      </c>
      <c r="AP492" s="184" t="str">
        <f>IFERROR(VLOOKUP(AO492,'Matriz Calificación'!$D$54:$I$78,4,FALSE)," ")</f>
        <v xml:space="preserve"> </v>
      </c>
      <c r="AQ492" s="246"/>
      <c r="AR492" s="246"/>
      <c r="AS492" s="263"/>
      <c r="AT492" s="268"/>
      <c r="AU492" s="69"/>
      <c r="AV492" s="170"/>
      <c r="AW492" s="170"/>
      <c r="AX492" s="170"/>
      <c r="AY492" s="69"/>
      <c r="AZ492" s="170"/>
      <c r="BA492" s="172"/>
      <c r="BB492" s="172"/>
      <c r="BC492" s="256"/>
      <c r="BD492" s="248"/>
      <c r="BE492" s="172"/>
      <c r="BF492" s="248"/>
    </row>
    <row r="493" spans="2:58" s="173" customFormat="1" ht="21" customHeight="1" x14ac:dyDescent="0.25">
      <c r="B493" s="250"/>
      <c r="C493" s="253"/>
      <c r="D493" s="255"/>
      <c r="E493" s="256"/>
      <c r="F493" s="258"/>
      <c r="G493" s="255"/>
      <c r="H493" s="248"/>
      <c r="I493" s="266"/>
      <c r="J493" s="259"/>
      <c r="K493" s="185"/>
      <c r="L493" s="260"/>
      <c r="M493" s="260"/>
      <c r="N493" s="260"/>
      <c r="O493" s="261"/>
      <c r="P493" s="263"/>
      <c r="Q493" s="260"/>
      <c r="R493" s="264"/>
      <c r="S493" s="264"/>
      <c r="T493" s="264"/>
      <c r="U493" s="269"/>
      <c r="V493" s="263"/>
      <c r="W493" s="152"/>
      <c r="X493" s="168"/>
      <c r="Y493" s="168"/>
      <c r="Z493" s="168"/>
      <c r="AA493" s="169"/>
      <c r="AB493" s="178" t="str">
        <f>IF(AA493=Controles!$D$5,Controles!$E$5,IF(AA493=Controles!$D$6,Controles!$E$6,IF(AA493=Controles!$D$7,Controles!$E$7," ")))</f>
        <v xml:space="preserve"> </v>
      </c>
      <c r="AC493" s="169"/>
      <c r="AD493" s="68" t="str">
        <f>IF(AC493=Controles!$D$8,Controles!$E$8,IF(AC493=Controles!$D$9,Controles!$E$9," "))</f>
        <v xml:space="preserve"> </v>
      </c>
      <c r="AE493" s="68" t="str">
        <f t="shared" si="254"/>
        <v/>
      </c>
      <c r="AF493" s="169"/>
      <c r="AG493" s="169"/>
      <c r="AH493" s="169"/>
      <c r="AI493" s="100" t="str">
        <f>+IF(AA493=Controles!$D$5,Controles!$N$5,IF(AA493=Controles!$D$6,Controles!$N$6,IF(AA493=Controles!$D$7,Controles!$N$7," ")))</f>
        <v xml:space="preserve"> </v>
      </c>
      <c r="AJ493" s="141" t="str">
        <f>IFERROR(IF(AND(AI492=Controles!$N$5,AI493=Controles!$N$5),(AJ492-(+AJ492*AE493)),IF(AND(AI492=Controles!$N$7,AI493=Controles!$N$5),(AJ491-(+AJ491*AE493)),IF(AI493=Controles!$N$7,AJ492,""))),"")</f>
        <v/>
      </c>
      <c r="AK493" s="141" t="str">
        <f>IFERROR(IF(AND(AI492=Controles!$N$7,AI493=Controles!$N$7),(AK492-(+AK492*AE493)),IF(AND(AI492=Controles!$N$5,AI493=Controles!$N$7),(AK491-(+AK491*AE493)),IF(AI493=Controles!$N$5,AK492,""))),"")</f>
        <v/>
      </c>
      <c r="AL493" s="181" t="str">
        <f t="shared" si="272"/>
        <v/>
      </c>
      <c r="AM493" s="181" t="str">
        <f t="shared" si="273"/>
        <v/>
      </c>
      <c r="AN493" s="182" t="str">
        <f t="shared" si="274"/>
        <v xml:space="preserve"> </v>
      </c>
      <c r="AO493" s="183" t="str">
        <f>IFERROR(VLOOKUP(AN493,'Matriz Calificación'!$C$54:$F$78,2,FALSE),"")</f>
        <v/>
      </c>
      <c r="AP493" s="184" t="str">
        <f>IFERROR(VLOOKUP(AO493,'Matriz Calificación'!$D$54:$I$78,4,FALSE)," ")</f>
        <v xml:space="preserve"> </v>
      </c>
      <c r="AQ493" s="246"/>
      <c r="AR493" s="246"/>
      <c r="AS493" s="263"/>
      <c r="AT493" s="268"/>
      <c r="AU493" s="69"/>
      <c r="AV493" s="170"/>
      <c r="AW493" s="170"/>
      <c r="AX493" s="170"/>
      <c r="AY493" s="69"/>
      <c r="AZ493" s="170"/>
      <c r="BA493" s="172"/>
      <c r="BB493" s="172"/>
      <c r="BC493" s="256"/>
      <c r="BD493" s="248"/>
      <c r="BE493" s="172"/>
      <c r="BF493" s="248"/>
    </row>
    <row r="494" spans="2:58" s="173" customFormat="1" ht="21" customHeight="1" x14ac:dyDescent="0.25">
      <c r="B494" s="250"/>
      <c r="C494" s="253"/>
      <c r="D494" s="255"/>
      <c r="E494" s="256"/>
      <c r="F494" s="258"/>
      <c r="G494" s="255"/>
      <c r="H494" s="248"/>
      <c r="I494" s="266"/>
      <c r="J494" s="259"/>
      <c r="K494" s="185"/>
      <c r="L494" s="260"/>
      <c r="M494" s="260"/>
      <c r="N494" s="260"/>
      <c r="O494" s="261"/>
      <c r="P494" s="263"/>
      <c r="Q494" s="260"/>
      <c r="R494" s="264"/>
      <c r="S494" s="264"/>
      <c r="T494" s="264"/>
      <c r="U494" s="269"/>
      <c r="V494" s="263"/>
      <c r="W494" s="152"/>
      <c r="X494" s="168"/>
      <c r="Y494" s="168"/>
      <c r="Z494" s="168"/>
      <c r="AA494" s="169"/>
      <c r="AB494" s="178" t="str">
        <f>IF(AA494=Controles!$D$5,Controles!$E$5,IF(AA494=Controles!$D$6,Controles!$E$6,IF(AA494=Controles!$D$7,Controles!$E$7," ")))</f>
        <v xml:space="preserve"> </v>
      </c>
      <c r="AC494" s="169"/>
      <c r="AD494" s="68" t="str">
        <f>IF(AC494=Controles!$D$8,Controles!$E$8,IF(AC494=Controles!$D$9,Controles!$E$9," "))</f>
        <v xml:space="preserve"> </v>
      </c>
      <c r="AE494" s="68" t="str">
        <f t="shared" si="254"/>
        <v/>
      </c>
      <c r="AF494" s="169"/>
      <c r="AG494" s="169"/>
      <c r="AH494" s="169"/>
      <c r="AI494" s="100" t="str">
        <f>+IF(AA494=Controles!$D$5,Controles!$N$5,IF(AA494=Controles!$D$6,Controles!$N$6,IF(AA494=Controles!$D$7,Controles!$N$7," ")))</f>
        <v xml:space="preserve"> </v>
      </c>
      <c r="AJ494" s="141" t="str">
        <f>IFERROR(IF(AND(AI493=Controles!$N$5,AI494=Controles!$N$5),(AJ493-(+AJ493*AE494)),IF(AND(AI493=Controles!$N$7,AI494=Controles!$N$5),(AJ492-(+AJ492*AE494)),IF(AI494=Controles!$N$7,AJ493,""))),"")</f>
        <v/>
      </c>
      <c r="AK494" s="141" t="str">
        <f>IFERROR(IF(AND(AI493=Controles!$N$7,AI494=Controles!$N$7),(AK493-(+AK493*AE494)),IF(AND(AI493=Controles!$N$5,AI494=Controles!$N$7),(AK492-(+AK492*AE494)),IF(AI494=Controles!$N$5,AK493,""))),"")</f>
        <v/>
      </c>
      <c r="AL494" s="181" t="str">
        <f t="shared" si="272"/>
        <v/>
      </c>
      <c r="AM494" s="181" t="str">
        <f t="shared" si="273"/>
        <v/>
      </c>
      <c r="AN494" s="182" t="str">
        <f t="shared" si="274"/>
        <v xml:space="preserve"> </v>
      </c>
      <c r="AO494" s="183" t="str">
        <f>IFERROR(VLOOKUP(AN494,'Matriz Calificación'!$C$54:$F$78,2,FALSE),"")</f>
        <v/>
      </c>
      <c r="AP494" s="184" t="str">
        <f>IFERROR(VLOOKUP(AO494,'Matriz Calificación'!$D$54:$I$78,4,FALSE)," ")</f>
        <v xml:space="preserve"> </v>
      </c>
      <c r="AQ494" s="246"/>
      <c r="AR494" s="246"/>
      <c r="AS494" s="263"/>
      <c r="AT494" s="268"/>
      <c r="AU494" s="69"/>
      <c r="AV494" s="168"/>
      <c r="AW494" s="171"/>
      <c r="AX494" s="171"/>
      <c r="AY494" s="69"/>
      <c r="AZ494" s="170"/>
      <c r="BA494" s="172"/>
      <c r="BB494" s="172"/>
      <c r="BC494" s="256"/>
      <c r="BD494" s="248"/>
      <c r="BE494" s="172"/>
      <c r="BF494" s="248"/>
    </row>
    <row r="495" spans="2:58" s="173" customFormat="1" ht="21" customHeight="1" x14ac:dyDescent="0.25">
      <c r="B495" s="250"/>
      <c r="C495" s="253"/>
      <c r="D495" s="255"/>
      <c r="E495" s="256"/>
      <c r="F495" s="258"/>
      <c r="G495" s="255"/>
      <c r="H495" s="248"/>
      <c r="I495" s="266"/>
      <c r="J495" s="259"/>
      <c r="K495" s="185"/>
      <c r="L495" s="260"/>
      <c r="M495" s="260"/>
      <c r="N495" s="260"/>
      <c r="O495" s="261"/>
      <c r="P495" s="263"/>
      <c r="Q495" s="260"/>
      <c r="R495" s="264"/>
      <c r="S495" s="264"/>
      <c r="T495" s="264"/>
      <c r="U495" s="269"/>
      <c r="V495" s="263"/>
      <c r="W495" s="152"/>
      <c r="X495" s="168"/>
      <c r="Y495" s="168"/>
      <c r="Z495" s="168"/>
      <c r="AA495" s="169"/>
      <c r="AB495" s="178" t="str">
        <f>IF(AA495=Controles!$D$5,Controles!$E$5,IF(AA495=Controles!$D$6,Controles!$E$6,IF(AA495=Controles!$D$7,Controles!$E$7," ")))</f>
        <v xml:space="preserve"> </v>
      </c>
      <c r="AC495" s="169"/>
      <c r="AD495" s="68" t="str">
        <f>IF(AC495=Controles!$D$8,Controles!$E$8,IF(AC495=Controles!$D$9,Controles!$E$9," "))</f>
        <v xml:space="preserve"> </v>
      </c>
      <c r="AE495" s="68" t="str">
        <f t="shared" si="254"/>
        <v/>
      </c>
      <c r="AF495" s="169"/>
      <c r="AG495" s="169"/>
      <c r="AH495" s="169"/>
      <c r="AI495" s="100" t="str">
        <f>+IF(AA495=Controles!$D$5,Controles!$N$5,IF(AA495=Controles!$D$6,Controles!$N$6,IF(AA495=Controles!$D$7,Controles!$N$7," ")))</f>
        <v xml:space="preserve"> </v>
      </c>
      <c r="AJ495" s="141" t="str">
        <f>IFERROR(IF(AND(AI494=Controles!$N$5,AI495=Controles!$N$5),(AJ494-(+AJ494*AE495)),IF(AND(AI494=Controles!$N$7,AI495=Controles!$N$5),(AJ493-(+AJ493*AE495)),IF(AI495=Controles!$N$7,AJ494,""))),"")</f>
        <v/>
      </c>
      <c r="AK495" s="141" t="str">
        <f>IFERROR(IF(AND(AI494=Controles!$N$7,AI495=Controles!$N$7),(AK494-(+AK494*AE495)),IF(AND(AI494=Controles!$N$5,AI495=Controles!$N$7),(AK493-(+AK493*AE495)),IF(AI495=Controles!$N$5,AK494,""))),"")</f>
        <v/>
      </c>
      <c r="AL495" s="181" t="str">
        <f t="shared" si="272"/>
        <v/>
      </c>
      <c r="AM495" s="181" t="str">
        <f t="shared" si="273"/>
        <v/>
      </c>
      <c r="AN495" s="182" t="str">
        <f t="shared" si="274"/>
        <v xml:space="preserve"> </v>
      </c>
      <c r="AO495" s="183" t="str">
        <f>IFERROR(VLOOKUP(AN495,'Matriz Calificación'!$C$54:$F$78,2,FALSE),"")</f>
        <v/>
      </c>
      <c r="AP495" s="184" t="str">
        <f>IFERROR(VLOOKUP(AO495,'Matriz Calificación'!$D$54:$I$78,4,FALSE)," ")</f>
        <v xml:space="preserve"> </v>
      </c>
      <c r="AQ495" s="246"/>
      <c r="AR495" s="246"/>
      <c r="AS495" s="263"/>
      <c r="AT495" s="268"/>
      <c r="AU495" s="69"/>
      <c r="AV495" s="168"/>
      <c r="AW495" s="171"/>
      <c r="AX495" s="171"/>
      <c r="AY495" s="69"/>
      <c r="AZ495" s="170"/>
      <c r="BA495" s="172"/>
      <c r="BB495" s="172"/>
      <c r="BC495" s="256"/>
      <c r="BD495" s="248"/>
      <c r="BE495" s="172"/>
      <c r="BF495" s="248"/>
    </row>
    <row r="496" spans="2:58" s="173" customFormat="1" ht="21" customHeight="1" x14ac:dyDescent="0.25">
      <c r="B496" s="251"/>
      <c r="C496" s="254"/>
      <c r="D496" s="255"/>
      <c r="E496" s="256"/>
      <c r="F496" s="258"/>
      <c r="G496" s="255"/>
      <c r="H496" s="248"/>
      <c r="I496" s="267"/>
      <c r="J496" s="259"/>
      <c r="K496" s="185"/>
      <c r="L496" s="260"/>
      <c r="M496" s="260"/>
      <c r="N496" s="260"/>
      <c r="O496" s="262"/>
      <c r="P496" s="263"/>
      <c r="Q496" s="260"/>
      <c r="R496" s="264"/>
      <c r="S496" s="264"/>
      <c r="T496" s="264"/>
      <c r="U496" s="269"/>
      <c r="V496" s="263"/>
      <c r="W496" s="152"/>
      <c r="X496" s="168"/>
      <c r="Y496" s="168"/>
      <c r="Z496" s="168"/>
      <c r="AA496" s="169"/>
      <c r="AB496" s="178" t="str">
        <f>IF(AA496=Controles!$D$5,Controles!$E$5,IF(AA496=Controles!$D$6,Controles!$E$6,IF(AA496=Controles!$D$7,Controles!$E$7," ")))</f>
        <v xml:space="preserve"> </v>
      </c>
      <c r="AC496" s="169"/>
      <c r="AD496" s="68" t="str">
        <f>IF(AC496=Controles!$D$8,Controles!$E$8,IF(AC496=Controles!$D$9,Controles!$E$9," "))</f>
        <v xml:space="preserve"> </v>
      </c>
      <c r="AE496" s="68" t="str">
        <f t="shared" si="254"/>
        <v/>
      </c>
      <c r="AF496" s="169"/>
      <c r="AG496" s="169"/>
      <c r="AH496" s="169"/>
      <c r="AI496" s="100" t="str">
        <f>+IF(AA496=Controles!$D$5,Controles!$N$5,IF(AA496=Controles!$D$6,Controles!$N$6,IF(AA496=Controles!$D$7,Controles!$N$7," ")))</f>
        <v xml:space="preserve"> </v>
      </c>
      <c r="AJ496" s="141" t="str">
        <f>IFERROR(IF(AND(AI495=Controles!$N$5,AI496=Controles!$N$5),(AJ495-(+AJ495*AE496)),IF(AND(AI495=Controles!$N$7,AI496=Controles!$N$5),(AJ494-(+AJ494*AE496)),IF(AI496=Controles!$N$7,AJ495,""))),"")</f>
        <v/>
      </c>
      <c r="AK496" s="141" t="str">
        <f>IFERROR(IF(AND(AI495=Controles!$N$7,AI496=Controles!$N$7),(AK495-(+AK495*AE496)),IF(AND(AI495=Controles!$N$5,AI496=Controles!$N$7),(AK494-(+AK494*AE496)),IF(AI496=Controles!$N$5,AK495,""))),"")</f>
        <v/>
      </c>
      <c r="AL496" s="181" t="str">
        <f t="shared" si="272"/>
        <v/>
      </c>
      <c r="AM496" s="181" t="str">
        <f t="shared" si="273"/>
        <v/>
      </c>
      <c r="AN496" s="182" t="str">
        <f t="shared" si="274"/>
        <v xml:space="preserve"> </v>
      </c>
      <c r="AO496" s="183" t="str">
        <f>IFERROR(VLOOKUP(AN496,'Matriz Calificación'!$C$54:$F$78,2,FALSE),"")</f>
        <v/>
      </c>
      <c r="AP496" s="184" t="str">
        <f>IFERROR(VLOOKUP(AO496,'Matriz Calificación'!$D$54:$I$78,4,FALSE)," ")</f>
        <v xml:space="preserve"> </v>
      </c>
      <c r="AQ496" s="247"/>
      <c r="AR496" s="247"/>
      <c r="AS496" s="263"/>
      <c r="AT496" s="268"/>
      <c r="AU496" s="69"/>
      <c r="AV496" s="168"/>
      <c r="AW496" s="70"/>
      <c r="AX496" s="70"/>
      <c r="AY496" s="69"/>
      <c r="AZ496" s="170"/>
      <c r="BA496" s="172"/>
      <c r="BB496" s="172"/>
      <c r="BC496" s="256"/>
      <c r="BD496" s="248"/>
      <c r="BE496" s="172"/>
      <c r="BF496" s="248"/>
    </row>
    <row r="497" spans="2:58" s="173" customFormat="1" ht="21" customHeight="1" x14ac:dyDescent="0.25">
      <c r="B497" s="249"/>
      <c r="C497" s="252" t="str">
        <f>+IFERROR(VLOOKUP(B497,INF!$A$2:$B$90,2,FALSE)," ")</f>
        <v xml:space="preserve"> </v>
      </c>
      <c r="D497" s="255"/>
      <c r="E497" s="256"/>
      <c r="F497" s="257"/>
      <c r="G497" s="255"/>
      <c r="H497" s="248"/>
      <c r="I497" s="265"/>
      <c r="J497" s="259" t="str">
        <f t="shared" ref="J497" si="275">IF(G497&lt;&gt;"",CONCATENATE("Posibilidad de ",G497," por"," ",H497," debido a"," ",I497),"")</f>
        <v/>
      </c>
      <c r="K497" s="185"/>
      <c r="L497" s="260"/>
      <c r="M497" s="260"/>
      <c r="N497" s="260"/>
      <c r="O497" s="261"/>
      <c r="P497" s="263" t="str">
        <f>IF(O497="","",IF(O497&lt;=2,Probabilidad!$B$8,IF(O497&lt;=11.999,Probabilidad!$B$7,IF(O497&lt;=48,Probabilidad!$B$6,IF(O497&lt;=239.999,Probabilidad!$B$5,IF(O497&gt;=240,Probabilidad!$B$4,""))))))</f>
        <v/>
      </c>
      <c r="Q497" s="260"/>
      <c r="R497" s="264" t="str">
        <f>IFERROR(VLOOKUP(P497,Probabilidad!$B$4:$C$8,2,FALSE),"")</f>
        <v/>
      </c>
      <c r="S497" s="264" t="str">
        <f>IFERROR(VLOOKUP(Q497,Impacto!$B$4:$C$16,2,FALSE),"")</f>
        <v/>
      </c>
      <c r="T497" s="264" t="str">
        <f t="shared" ref="T497" si="276">IFERROR(VALUE((R497&amp;""&amp;S497))," ")</f>
        <v xml:space="preserve"> </v>
      </c>
      <c r="U497" s="269" t="str">
        <f>IFERROR(VLOOKUP(T497,'Matriz Calificación'!$C$54:$D$78,2,FALSE)," ")</f>
        <v xml:space="preserve"> </v>
      </c>
      <c r="V497" s="263" t="str">
        <f>IFERROR(VLOOKUP(T497,'Matriz Calificación'!$C$54:$F$78,3,FALSE)," ")</f>
        <v xml:space="preserve"> </v>
      </c>
      <c r="W497" s="152"/>
      <c r="X497" s="168"/>
      <c r="Y497" s="168"/>
      <c r="Z497" s="168"/>
      <c r="AA497" s="169"/>
      <c r="AB497" s="178" t="str">
        <f>IF(AA497=Controles!$D$5,Controles!$E$5,IF(AA497=Controles!$D$6,Controles!$E$6,IF(AA497=Controles!$D$7,Controles!$E$7," ")))</f>
        <v xml:space="preserve"> </v>
      </c>
      <c r="AC497" s="169"/>
      <c r="AD497" s="68" t="str">
        <f>IF(AC497=Controles!$D$8,Controles!$E$8,IF(AC497=Controles!$D$9,Controles!$E$9," "))</f>
        <v xml:space="preserve"> </v>
      </c>
      <c r="AE497" s="68" t="str">
        <f t="shared" si="254"/>
        <v/>
      </c>
      <c r="AF497" s="169"/>
      <c r="AG497" s="169"/>
      <c r="AH497" s="169"/>
      <c r="AI497" s="100" t="str">
        <f>+IF(AA497=Controles!$D$5,Controles!$N$5,IF(AA497=Controles!$D$6,Controles!$N$6,IF(AA497=Controles!$D$7,Controles!$N$7," ")))</f>
        <v xml:space="preserve"> </v>
      </c>
      <c r="AJ497" s="141" t="str">
        <f>IFERROR(IF(AI497=Controles!$N$5,(($R$497-($R$497*AE497))),IF(AI497=Controles!$N$7,$R$497,""))," ")</f>
        <v/>
      </c>
      <c r="AK497" s="141" t="str">
        <f>IFERROR(IF(AI497=Controles!$N$7,(($S$497-($S$497*AE497))),IF(AI497=Controles!$N$5,$S$497,""))," ")</f>
        <v/>
      </c>
      <c r="AL497" s="181" t="str">
        <f>IFERROR(IF(AJ497="","",IF(AJ497&lt;=20,"20",IF(AJ497&lt;=40,"40",IF(AJ497&lt;=60,"60",IF(AJ497&lt;=80,"80","100"))))),"")</f>
        <v/>
      </c>
      <c r="AM497" s="181" t="str">
        <f>IFERROR(IF(AK497="","",IF(AK497&lt;=20,"20",IF(AK497&lt;=40,"40",IF(AK497&lt;=60,"60",IF(AK497&lt;=80,"80","100"))))),"")</f>
        <v/>
      </c>
      <c r="AN497" s="182" t="str">
        <f>IFERROR(VALUE((AL497&amp;""&amp;AM497))," ")</f>
        <v xml:space="preserve"> </v>
      </c>
      <c r="AO497" s="183" t="str">
        <f>IFERROR(VLOOKUP(AN497,'Matriz Calificación'!$C$54:$F$78,2,FALSE),"")</f>
        <v/>
      </c>
      <c r="AP497" s="184" t="str">
        <f>IFERROR(VLOOKUP(AO497,'Matriz Calificación'!$D$54:$I$78,4,FALSE)," ")</f>
        <v xml:space="preserve"> </v>
      </c>
      <c r="AQ497" s="245" t="str" cm="1">
        <f t="array" ref="AQ497">INDEX(AN497:AN505,COUNT(AN497:AN505))</f>
        <v xml:space="preserve"> </v>
      </c>
      <c r="AR497" s="245" t="str">
        <f>IFERROR(VLOOKUP(AQ497,'Matriz Calificación'!$C$54:$F$78,2,FALSE),"")</f>
        <v/>
      </c>
      <c r="AS497" s="263" t="str">
        <f>IFERROR(VLOOKUP(AR497,'Matriz Calificación'!$D$54:$I$78,4,FALSE)," ")</f>
        <v xml:space="preserve"> </v>
      </c>
      <c r="AT497" s="268" t="str">
        <f>IFERROR(VLOOKUP(AR497,'Matriz Calificación'!$D$54:$I$78,5,FALSE)," ")</f>
        <v xml:space="preserve"> </v>
      </c>
      <c r="AU497" s="69"/>
      <c r="AV497" s="170"/>
      <c r="AW497" s="170"/>
      <c r="AX497" s="170"/>
      <c r="AY497" s="69"/>
      <c r="AZ497" s="170"/>
      <c r="BA497" s="172"/>
      <c r="BB497" s="172"/>
      <c r="BC497" s="256"/>
      <c r="BD497" s="248"/>
      <c r="BE497" s="172"/>
      <c r="BF497" s="248"/>
    </row>
    <row r="498" spans="2:58" s="173" customFormat="1" ht="21" customHeight="1" x14ac:dyDescent="0.25">
      <c r="B498" s="250"/>
      <c r="C498" s="253"/>
      <c r="D498" s="255"/>
      <c r="E498" s="256"/>
      <c r="F498" s="258"/>
      <c r="G498" s="255"/>
      <c r="H498" s="248"/>
      <c r="I498" s="266"/>
      <c r="J498" s="259"/>
      <c r="K498" s="185"/>
      <c r="L498" s="260"/>
      <c r="M498" s="260"/>
      <c r="N498" s="260"/>
      <c r="O498" s="261"/>
      <c r="P498" s="263"/>
      <c r="Q498" s="260"/>
      <c r="R498" s="264"/>
      <c r="S498" s="264"/>
      <c r="T498" s="264"/>
      <c r="U498" s="269"/>
      <c r="V498" s="263"/>
      <c r="W498" s="152"/>
      <c r="X498" s="168"/>
      <c r="Y498" s="168"/>
      <c r="Z498" s="168"/>
      <c r="AA498" s="169"/>
      <c r="AB498" s="178" t="str">
        <f>IF(AA498=Controles!$D$5,Controles!$E$5,IF(AA498=Controles!$D$6,Controles!$E$6,IF(AA498=Controles!$D$7,Controles!$E$7," ")))</f>
        <v xml:space="preserve"> </v>
      </c>
      <c r="AC498" s="169"/>
      <c r="AD498" s="68" t="str">
        <f>IF(AC498=Controles!$D$8,Controles!$E$8,IF(AC498=Controles!$D$9,Controles!$E$9," "))</f>
        <v xml:space="preserve"> </v>
      </c>
      <c r="AE498" s="68" t="str">
        <f t="shared" si="254"/>
        <v/>
      </c>
      <c r="AF498" s="169"/>
      <c r="AG498" s="169"/>
      <c r="AH498" s="169"/>
      <c r="AI498" s="100" t="str">
        <f>+IF(AA498=Controles!$D$5,Controles!$N$5,IF(AA498=Controles!$D$6,Controles!$N$6,IF(AA498=Controles!$D$7,Controles!$N$7," ")))</f>
        <v xml:space="preserve"> </v>
      </c>
      <c r="AJ498" s="141" t="str">
        <f>IFERROR(IF(AND(AI497=Controles!$N$5,AI498=Controles!$N$5),(AJ497-(+AJ497*AE498)),IF(AI498=Controles!$N$5,(R497-(+R497*AE498)),IF(AI498=Controles!$N$7,AJ497,""))),"")</f>
        <v/>
      </c>
      <c r="AK498" s="141" t="str">
        <f>IFERROR(IF(AND(AI497=Controles!$N$7,AI498=Controles!$N$7),(AK497-(+AK497*AE498)),IF(AI498=Controles!$N$7,($S$497-(+$S$497*AE498)),IF(AI498=Controles!$N$5,AK497,""))),"")</f>
        <v/>
      </c>
      <c r="AL498" s="181" t="str">
        <f t="shared" ref="AL498:AL505" si="277">IFERROR(IF(AJ498="","",IF(AJ498&lt;=20,"20",IF(AJ498&lt;=40,"40",IF(AJ498&lt;=60,"60",IF(AJ498&lt;=80,"80","100"))))),"")</f>
        <v/>
      </c>
      <c r="AM498" s="181" t="str">
        <f t="shared" ref="AM498:AM505" si="278">IFERROR(IF(AK498="","",IF(AK498&lt;=20,"20",IF(AK498&lt;=40,"40",IF(AK498&lt;=60,"60",IF(AK498&lt;=80,"80","100"))))),"")</f>
        <v/>
      </c>
      <c r="AN498" s="182" t="str">
        <f t="shared" ref="AN498:AN505" si="279">IFERROR(VALUE((AL498&amp;""&amp;AM498))," ")</f>
        <v xml:space="preserve"> </v>
      </c>
      <c r="AO498" s="183" t="str">
        <f>IFERROR(VLOOKUP(AN498,'Matriz Calificación'!$C$54:$F$78,2,FALSE),"")</f>
        <v/>
      </c>
      <c r="AP498" s="184" t="str">
        <f>IFERROR(VLOOKUP(AO498,'Matriz Calificación'!$D$54:$I$78,4,FALSE)," ")</f>
        <v xml:space="preserve"> </v>
      </c>
      <c r="AQ498" s="246"/>
      <c r="AR498" s="246"/>
      <c r="AS498" s="263"/>
      <c r="AT498" s="268"/>
      <c r="AU498" s="69"/>
      <c r="AV498" s="170"/>
      <c r="AW498" s="170"/>
      <c r="AX498" s="170"/>
      <c r="AY498" s="69"/>
      <c r="AZ498" s="170"/>
      <c r="BA498" s="172"/>
      <c r="BB498" s="172"/>
      <c r="BC498" s="256"/>
      <c r="BD498" s="248"/>
      <c r="BE498" s="172"/>
      <c r="BF498" s="248"/>
    </row>
    <row r="499" spans="2:58" s="173" customFormat="1" ht="21" customHeight="1" x14ac:dyDescent="0.25">
      <c r="B499" s="250"/>
      <c r="C499" s="253"/>
      <c r="D499" s="255"/>
      <c r="E499" s="256"/>
      <c r="F499" s="258"/>
      <c r="G499" s="255"/>
      <c r="H499" s="248"/>
      <c r="I499" s="266"/>
      <c r="J499" s="259"/>
      <c r="K499" s="185"/>
      <c r="L499" s="260"/>
      <c r="M499" s="260"/>
      <c r="N499" s="260"/>
      <c r="O499" s="261"/>
      <c r="P499" s="263"/>
      <c r="Q499" s="260"/>
      <c r="R499" s="264"/>
      <c r="S499" s="264"/>
      <c r="T499" s="264"/>
      <c r="U499" s="269"/>
      <c r="V499" s="263"/>
      <c r="W499" s="152"/>
      <c r="X499" s="168"/>
      <c r="Y499" s="168"/>
      <c r="Z499" s="168"/>
      <c r="AA499" s="169"/>
      <c r="AB499" s="178" t="str">
        <f>IF(AA499=Controles!$D$5,Controles!$E$5,IF(AA499=Controles!$D$6,Controles!$E$6,IF(AA499=Controles!$D$7,Controles!$E$7," ")))</f>
        <v xml:space="preserve"> </v>
      </c>
      <c r="AC499" s="169"/>
      <c r="AD499" s="68" t="str">
        <f>IF(AC499=Controles!$D$8,Controles!$E$8,IF(AC499=Controles!$D$9,Controles!$E$9," "))</f>
        <v xml:space="preserve"> </v>
      </c>
      <c r="AE499" s="68" t="str">
        <f t="shared" si="254"/>
        <v/>
      </c>
      <c r="AF499" s="169"/>
      <c r="AG499" s="169"/>
      <c r="AH499" s="169"/>
      <c r="AI499" s="100" t="str">
        <f>+IF(AA499=Controles!$D$5,Controles!$N$5,IF(AA499=Controles!$D$6,Controles!$N$6,IF(AA499=Controles!$D$7,Controles!$N$7," ")))</f>
        <v xml:space="preserve"> </v>
      </c>
      <c r="AJ499" s="141" t="str">
        <f>IFERROR(IF(AND(AI498=Controles!$N$5,AI499=Controles!$N$5),(AJ498-(+AJ498*AE499)),IF(AND(AI498=Controles!$N$7,AI499=Controles!$N$5),(AJ497-(+AJ497*AE499)),IF(AI499=Controles!$N$7,AJ498,""))),"")</f>
        <v/>
      </c>
      <c r="AK499" s="141" t="str">
        <f>IFERROR(IF(AND(AI498=Controles!$N$7,AI499=Controles!$N$7),(AK498-(+AK498*AE499)),IF(AND(AI498=Controles!$N$5,AI499=Controles!$N$7),(AK497-(+AK497*AE499)),IF(AI499=Controles!$N$5,AK498,""))),"")</f>
        <v/>
      </c>
      <c r="AL499" s="181" t="str">
        <f t="shared" si="277"/>
        <v/>
      </c>
      <c r="AM499" s="181" t="str">
        <f t="shared" si="278"/>
        <v/>
      </c>
      <c r="AN499" s="182" t="str">
        <f t="shared" si="279"/>
        <v xml:space="preserve"> </v>
      </c>
      <c r="AO499" s="183" t="str">
        <f>IFERROR(VLOOKUP(AN499,'Matriz Calificación'!$C$54:$F$78,2,FALSE),"")</f>
        <v/>
      </c>
      <c r="AP499" s="184" t="str">
        <f>IFERROR(VLOOKUP(AO499,'Matriz Calificación'!$D$54:$I$78,4,FALSE)," ")</f>
        <v xml:space="preserve"> </v>
      </c>
      <c r="AQ499" s="246"/>
      <c r="AR499" s="246"/>
      <c r="AS499" s="263"/>
      <c r="AT499" s="268"/>
      <c r="AU499" s="69"/>
      <c r="AV499" s="170"/>
      <c r="AW499" s="170"/>
      <c r="AX499" s="170"/>
      <c r="AY499" s="69"/>
      <c r="AZ499" s="170"/>
      <c r="BA499" s="172"/>
      <c r="BB499" s="172"/>
      <c r="BC499" s="256"/>
      <c r="BD499" s="248"/>
      <c r="BE499" s="172"/>
      <c r="BF499" s="248"/>
    </row>
    <row r="500" spans="2:58" s="173" customFormat="1" ht="21" customHeight="1" x14ac:dyDescent="0.25">
      <c r="B500" s="250"/>
      <c r="C500" s="253"/>
      <c r="D500" s="255"/>
      <c r="E500" s="256"/>
      <c r="F500" s="258"/>
      <c r="G500" s="255"/>
      <c r="H500" s="248"/>
      <c r="I500" s="266"/>
      <c r="J500" s="259"/>
      <c r="K500" s="185"/>
      <c r="L500" s="260"/>
      <c r="M500" s="260"/>
      <c r="N500" s="260"/>
      <c r="O500" s="261"/>
      <c r="P500" s="263"/>
      <c r="Q500" s="260"/>
      <c r="R500" s="264"/>
      <c r="S500" s="264"/>
      <c r="T500" s="264"/>
      <c r="U500" s="269"/>
      <c r="V500" s="263"/>
      <c r="W500" s="152"/>
      <c r="X500" s="168"/>
      <c r="Y500" s="168"/>
      <c r="Z500" s="168"/>
      <c r="AA500" s="169"/>
      <c r="AB500" s="178" t="str">
        <f>IF(AA500=Controles!$D$5,Controles!$E$5,IF(AA500=Controles!$D$6,Controles!$E$6,IF(AA500=Controles!$D$7,Controles!$E$7," ")))</f>
        <v xml:space="preserve"> </v>
      </c>
      <c r="AC500" s="169"/>
      <c r="AD500" s="68" t="str">
        <f>IF(AC500=Controles!$D$8,Controles!$E$8,IF(AC500=Controles!$D$9,Controles!$E$9," "))</f>
        <v xml:space="preserve"> </v>
      </c>
      <c r="AE500" s="68" t="str">
        <f t="shared" si="254"/>
        <v/>
      </c>
      <c r="AF500" s="169"/>
      <c r="AG500" s="169"/>
      <c r="AH500" s="169"/>
      <c r="AI500" s="100" t="str">
        <f>+IF(AA500=Controles!$D$5,Controles!$N$5,IF(AA500=Controles!$D$6,Controles!$N$6,IF(AA500=Controles!$D$7,Controles!$N$7," ")))</f>
        <v xml:space="preserve"> </v>
      </c>
      <c r="AJ500" s="141" t="str">
        <f>IFERROR(IF(AND(AI499=Controles!$N$5,AI500=Controles!$N$5),(AJ499-(+AJ499*AE500)),IF(AND(AI499=Controles!$N$7,AI500=Controles!$N$5),(AJ498-(+AJ498*AE500)),IF(AI500=Controles!$N$7,AJ499,""))),"")</f>
        <v/>
      </c>
      <c r="AK500" s="141" t="str">
        <f>IFERROR(IF(AND(AI499=Controles!$N$7,AI500=Controles!$N$7),(AK499-(+AK499*AE500)),IF(AND(AI499=Controles!$N$5,AI500=Controles!$N$7),(AK498-(+AK498*AE500)),IF(AI500=Controles!$N$5,AK499,""))),"")</f>
        <v/>
      </c>
      <c r="AL500" s="181" t="str">
        <f t="shared" si="277"/>
        <v/>
      </c>
      <c r="AM500" s="181" t="str">
        <f t="shared" si="278"/>
        <v/>
      </c>
      <c r="AN500" s="182" t="str">
        <f t="shared" si="279"/>
        <v xml:space="preserve"> </v>
      </c>
      <c r="AO500" s="183" t="str">
        <f>IFERROR(VLOOKUP(AN500,'Matriz Calificación'!$C$54:$F$78,2,FALSE),"")</f>
        <v/>
      </c>
      <c r="AP500" s="184" t="str">
        <f>IFERROR(VLOOKUP(AO500,'Matriz Calificación'!$D$54:$I$78,4,FALSE)," ")</f>
        <v xml:space="preserve"> </v>
      </c>
      <c r="AQ500" s="246"/>
      <c r="AR500" s="246"/>
      <c r="AS500" s="263"/>
      <c r="AT500" s="268"/>
      <c r="AU500" s="69"/>
      <c r="AV500" s="170"/>
      <c r="AW500" s="170"/>
      <c r="AX500" s="170"/>
      <c r="AY500" s="69"/>
      <c r="AZ500" s="170"/>
      <c r="BA500" s="172"/>
      <c r="BB500" s="172"/>
      <c r="BC500" s="256"/>
      <c r="BD500" s="248"/>
      <c r="BE500" s="172"/>
      <c r="BF500" s="248"/>
    </row>
    <row r="501" spans="2:58" s="173" customFormat="1" ht="21" customHeight="1" x14ac:dyDescent="0.25">
      <c r="B501" s="250"/>
      <c r="C501" s="253"/>
      <c r="D501" s="255"/>
      <c r="E501" s="256"/>
      <c r="F501" s="258"/>
      <c r="G501" s="255"/>
      <c r="H501" s="248"/>
      <c r="I501" s="266"/>
      <c r="J501" s="259"/>
      <c r="K501" s="185"/>
      <c r="L501" s="260"/>
      <c r="M501" s="260"/>
      <c r="N501" s="260"/>
      <c r="O501" s="261"/>
      <c r="P501" s="263"/>
      <c r="Q501" s="260"/>
      <c r="R501" s="264"/>
      <c r="S501" s="264"/>
      <c r="T501" s="264"/>
      <c r="U501" s="269"/>
      <c r="V501" s="263"/>
      <c r="W501" s="152"/>
      <c r="X501" s="168"/>
      <c r="Y501" s="168"/>
      <c r="Z501" s="168"/>
      <c r="AA501" s="169"/>
      <c r="AB501" s="178" t="str">
        <f>IF(AA501=Controles!$D$5,Controles!$E$5,IF(AA501=Controles!$D$6,Controles!$E$6,IF(AA501=Controles!$D$7,Controles!$E$7," ")))</f>
        <v xml:space="preserve"> </v>
      </c>
      <c r="AC501" s="169"/>
      <c r="AD501" s="68" t="str">
        <f>IF(AC501=Controles!$D$8,Controles!$E$8,IF(AC501=Controles!$D$9,Controles!$E$9," "))</f>
        <v xml:space="preserve"> </v>
      </c>
      <c r="AE501" s="68" t="str">
        <f t="shared" si="254"/>
        <v/>
      </c>
      <c r="AF501" s="169"/>
      <c r="AG501" s="169"/>
      <c r="AH501" s="169"/>
      <c r="AI501" s="100" t="str">
        <f>+IF(AA501=Controles!$D$5,Controles!$N$5,IF(AA501=Controles!$D$6,Controles!$N$6,IF(AA501=Controles!$D$7,Controles!$N$7," ")))</f>
        <v xml:space="preserve"> </v>
      </c>
      <c r="AJ501" s="141" t="str">
        <f>IFERROR(IF(AND(AI500=Controles!$N$5,AI501=Controles!$N$5),(AJ500-(+AJ500*AE501)),IF(AND(AI500=Controles!$N$7,AI501=Controles!$N$5),(AJ499-(+AJ499*AE501)),IF(AI501=Controles!$N$7,AJ500,""))),"")</f>
        <v/>
      </c>
      <c r="AK501" s="141" t="str">
        <f>IFERROR(IF(AND(AI500=Controles!$N$7,AI501=Controles!$N$7),(AK500-(+AK500*AE501)),IF(AND(AI500=Controles!$N$5,AI501=Controles!$N$7),(AK499-(+AK499*AE501)),IF(AI501=Controles!$N$5,AK500,""))),"")</f>
        <v/>
      </c>
      <c r="AL501" s="181" t="str">
        <f t="shared" si="277"/>
        <v/>
      </c>
      <c r="AM501" s="181" t="str">
        <f t="shared" si="278"/>
        <v/>
      </c>
      <c r="AN501" s="182" t="str">
        <f t="shared" si="279"/>
        <v xml:space="preserve"> </v>
      </c>
      <c r="AO501" s="183" t="str">
        <f>IFERROR(VLOOKUP(AN501,'Matriz Calificación'!$C$54:$F$78,2,FALSE),"")</f>
        <v/>
      </c>
      <c r="AP501" s="184" t="str">
        <f>IFERROR(VLOOKUP(AO501,'Matriz Calificación'!$D$54:$I$78,4,FALSE)," ")</f>
        <v xml:space="preserve"> </v>
      </c>
      <c r="AQ501" s="246"/>
      <c r="AR501" s="246"/>
      <c r="AS501" s="263"/>
      <c r="AT501" s="268"/>
      <c r="AU501" s="69"/>
      <c r="AV501" s="170"/>
      <c r="AW501" s="170"/>
      <c r="AX501" s="170"/>
      <c r="AY501" s="69"/>
      <c r="AZ501" s="170"/>
      <c r="BA501" s="172"/>
      <c r="BB501" s="172"/>
      <c r="BC501" s="256"/>
      <c r="BD501" s="248"/>
      <c r="BE501" s="172"/>
      <c r="BF501" s="248"/>
    </row>
    <row r="502" spans="2:58" s="173" customFormat="1" ht="21" customHeight="1" x14ac:dyDescent="0.25">
      <c r="B502" s="250"/>
      <c r="C502" s="253"/>
      <c r="D502" s="255"/>
      <c r="E502" s="256"/>
      <c r="F502" s="258"/>
      <c r="G502" s="255"/>
      <c r="H502" s="248"/>
      <c r="I502" s="266"/>
      <c r="J502" s="259"/>
      <c r="K502" s="185"/>
      <c r="L502" s="260"/>
      <c r="M502" s="260"/>
      <c r="N502" s="260"/>
      <c r="O502" s="261"/>
      <c r="P502" s="263"/>
      <c r="Q502" s="260"/>
      <c r="R502" s="264"/>
      <c r="S502" s="264"/>
      <c r="T502" s="264"/>
      <c r="U502" s="269"/>
      <c r="V502" s="263"/>
      <c r="W502" s="152"/>
      <c r="X502" s="168"/>
      <c r="Y502" s="168"/>
      <c r="Z502" s="168"/>
      <c r="AA502" s="169"/>
      <c r="AB502" s="178" t="str">
        <f>IF(AA502=Controles!$D$5,Controles!$E$5,IF(AA502=Controles!$D$6,Controles!$E$6,IF(AA502=Controles!$D$7,Controles!$E$7," ")))</f>
        <v xml:space="preserve"> </v>
      </c>
      <c r="AC502" s="169"/>
      <c r="AD502" s="68" t="str">
        <f>IF(AC502=Controles!$D$8,Controles!$E$8,IF(AC502=Controles!$D$9,Controles!$E$9," "))</f>
        <v xml:space="preserve"> </v>
      </c>
      <c r="AE502" s="68" t="str">
        <f t="shared" si="254"/>
        <v/>
      </c>
      <c r="AF502" s="169"/>
      <c r="AG502" s="169"/>
      <c r="AH502" s="169"/>
      <c r="AI502" s="100" t="str">
        <f>+IF(AA502=Controles!$D$5,Controles!$N$5,IF(AA502=Controles!$D$6,Controles!$N$6,IF(AA502=Controles!$D$7,Controles!$N$7," ")))</f>
        <v xml:space="preserve"> </v>
      </c>
      <c r="AJ502" s="141" t="str">
        <f>IFERROR(IF(AND(AI501=Controles!$N$5,AI502=Controles!$N$5),(AJ501-(+AJ501*AE502)),IF(AND(AI501=Controles!$N$7,AI502=Controles!$N$5),(AJ500-(+AJ500*AE502)),IF(AI502=Controles!$N$7,AJ501,""))),"")</f>
        <v/>
      </c>
      <c r="AK502" s="141" t="str">
        <f>IFERROR(IF(AND(AI501=Controles!$N$7,AI502=Controles!$N$7),(AK501-(+AK501*AE502)),IF(AND(AI501=Controles!$N$5,AI502=Controles!$N$7),(AK500-(+AK500*AE502)),IF(AI502=Controles!$N$5,AK501,""))),"")</f>
        <v/>
      </c>
      <c r="AL502" s="181" t="str">
        <f t="shared" si="277"/>
        <v/>
      </c>
      <c r="AM502" s="181" t="str">
        <f t="shared" si="278"/>
        <v/>
      </c>
      <c r="AN502" s="182" t="str">
        <f t="shared" si="279"/>
        <v xml:space="preserve"> </v>
      </c>
      <c r="AO502" s="183" t="str">
        <f>IFERROR(VLOOKUP(AN502,'Matriz Calificación'!$C$54:$F$78,2,FALSE),"")</f>
        <v/>
      </c>
      <c r="AP502" s="184" t="str">
        <f>IFERROR(VLOOKUP(AO502,'Matriz Calificación'!$D$54:$I$78,4,FALSE)," ")</f>
        <v xml:space="preserve"> </v>
      </c>
      <c r="AQ502" s="246"/>
      <c r="AR502" s="246"/>
      <c r="AS502" s="263"/>
      <c r="AT502" s="268"/>
      <c r="AU502" s="69"/>
      <c r="AV502" s="170"/>
      <c r="AW502" s="170"/>
      <c r="AX502" s="170"/>
      <c r="AY502" s="69"/>
      <c r="AZ502" s="170"/>
      <c r="BA502" s="172"/>
      <c r="BB502" s="172"/>
      <c r="BC502" s="256"/>
      <c r="BD502" s="248"/>
      <c r="BE502" s="172"/>
      <c r="BF502" s="248"/>
    </row>
    <row r="503" spans="2:58" s="173" customFormat="1" ht="21" customHeight="1" x14ac:dyDescent="0.25">
      <c r="B503" s="250"/>
      <c r="C503" s="253"/>
      <c r="D503" s="255"/>
      <c r="E503" s="256"/>
      <c r="F503" s="258"/>
      <c r="G503" s="255"/>
      <c r="H503" s="248"/>
      <c r="I503" s="266"/>
      <c r="J503" s="259"/>
      <c r="K503" s="185"/>
      <c r="L503" s="260"/>
      <c r="M503" s="260"/>
      <c r="N503" s="260"/>
      <c r="O503" s="261"/>
      <c r="P503" s="263"/>
      <c r="Q503" s="260"/>
      <c r="R503" s="264"/>
      <c r="S503" s="264"/>
      <c r="T503" s="264"/>
      <c r="U503" s="269"/>
      <c r="V503" s="263"/>
      <c r="W503" s="152"/>
      <c r="X503" s="168"/>
      <c r="Y503" s="168"/>
      <c r="Z503" s="168"/>
      <c r="AA503" s="169"/>
      <c r="AB503" s="178" t="str">
        <f>IF(AA503=Controles!$D$5,Controles!$E$5,IF(AA503=Controles!$D$6,Controles!$E$6,IF(AA503=Controles!$D$7,Controles!$E$7," ")))</f>
        <v xml:space="preserve"> </v>
      </c>
      <c r="AC503" s="169"/>
      <c r="AD503" s="68" t="str">
        <f>IF(AC503=Controles!$D$8,Controles!$E$8,IF(AC503=Controles!$D$9,Controles!$E$9," "))</f>
        <v xml:space="preserve"> </v>
      </c>
      <c r="AE503" s="68" t="str">
        <f t="shared" si="254"/>
        <v/>
      </c>
      <c r="AF503" s="169"/>
      <c r="AG503" s="169"/>
      <c r="AH503" s="169"/>
      <c r="AI503" s="100" t="str">
        <f>+IF(AA503=Controles!$D$5,Controles!$N$5,IF(AA503=Controles!$D$6,Controles!$N$6,IF(AA503=Controles!$D$7,Controles!$N$7," ")))</f>
        <v xml:space="preserve"> </v>
      </c>
      <c r="AJ503" s="141" t="str">
        <f>IFERROR(IF(AND(AI502=Controles!$N$5,AI503=Controles!$N$5),(AJ502-(+AJ502*AE503)),IF(AND(AI502=Controles!$N$7,AI503=Controles!$N$5),(AJ501-(+AJ501*AE503)),IF(AI503=Controles!$N$7,AJ502,""))),"")</f>
        <v/>
      </c>
      <c r="AK503" s="141" t="str">
        <f>IFERROR(IF(AND(AI502=Controles!$N$7,AI503=Controles!$N$7),(AK502-(+AK502*AE503)),IF(AND(AI502=Controles!$N$5,AI503=Controles!$N$7),(AK501-(+AK501*AE503)),IF(AI503=Controles!$N$5,AK502,""))),"")</f>
        <v/>
      </c>
      <c r="AL503" s="181" t="str">
        <f t="shared" si="277"/>
        <v/>
      </c>
      <c r="AM503" s="181" t="str">
        <f t="shared" si="278"/>
        <v/>
      </c>
      <c r="AN503" s="182" t="str">
        <f t="shared" si="279"/>
        <v xml:space="preserve"> </v>
      </c>
      <c r="AO503" s="183" t="str">
        <f>IFERROR(VLOOKUP(AN503,'Matriz Calificación'!$C$54:$F$78,2,FALSE),"")</f>
        <v/>
      </c>
      <c r="AP503" s="184" t="str">
        <f>IFERROR(VLOOKUP(AO503,'Matriz Calificación'!$D$54:$I$78,4,FALSE)," ")</f>
        <v xml:space="preserve"> </v>
      </c>
      <c r="AQ503" s="246"/>
      <c r="AR503" s="246"/>
      <c r="AS503" s="263"/>
      <c r="AT503" s="268"/>
      <c r="AU503" s="69"/>
      <c r="AV503" s="168"/>
      <c r="AW503" s="171"/>
      <c r="AX503" s="171"/>
      <c r="AY503" s="69"/>
      <c r="AZ503" s="170"/>
      <c r="BA503" s="172"/>
      <c r="BB503" s="172"/>
      <c r="BC503" s="256"/>
      <c r="BD503" s="248"/>
      <c r="BE503" s="172"/>
      <c r="BF503" s="248"/>
    </row>
    <row r="504" spans="2:58" s="173" customFormat="1" ht="21" customHeight="1" x14ac:dyDescent="0.25">
      <c r="B504" s="250"/>
      <c r="C504" s="253"/>
      <c r="D504" s="255"/>
      <c r="E504" s="256"/>
      <c r="F504" s="258"/>
      <c r="G504" s="255"/>
      <c r="H504" s="248"/>
      <c r="I504" s="266"/>
      <c r="J504" s="259"/>
      <c r="K504" s="185"/>
      <c r="L504" s="260"/>
      <c r="M504" s="260"/>
      <c r="N504" s="260"/>
      <c r="O504" s="261"/>
      <c r="P504" s="263"/>
      <c r="Q504" s="260"/>
      <c r="R504" s="264"/>
      <c r="S504" s="264"/>
      <c r="T504" s="264"/>
      <c r="U504" s="269"/>
      <c r="V504" s="263"/>
      <c r="W504" s="152"/>
      <c r="X504" s="168"/>
      <c r="Y504" s="168"/>
      <c r="Z504" s="168"/>
      <c r="AA504" s="169"/>
      <c r="AB504" s="178" t="str">
        <f>IF(AA504=Controles!$D$5,Controles!$E$5,IF(AA504=Controles!$D$6,Controles!$E$6,IF(AA504=Controles!$D$7,Controles!$E$7," ")))</f>
        <v xml:space="preserve"> </v>
      </c>
      <c r="AC504" s="169"/>
      <c r="AD504" s="68" t="str">
        <f>IF(AC504=Controles!$D$8,Controles!$E$8,IF(AC504=Controles!$D$9,Controles!$E$9," "))</f>
        <v xml:space="preserve"> </v>
      </c>
      <c r="AE504" s="68" t="str">
        <f t="shared" si="254"/>
        <v/>
      </c>
      <c r="AF504" s="169"/>
      <c r="AG504" s="169"/>
      <c r="AH504" s="169"/>
      <c r="AI504" s="100" t="str">
        <f>+IF(AA504=Controles!$D$5,Controles!$N$5,IF(AA504=Controles!$D$6,Controles!$N$6,IF(AA504=Controles!$D$7,Controles!$N$7," ")))</f>
        <v xml:space="preserve"> </v>
      </c>
      <c r="AJ504" s="141" t="str">
        <f>IFERROR(IF(AND(AI503=Controles!$N$5,AI504=Controles!$N$5),(AJ503-(+AJ503*AE504)),IF(AND(AI503=Controles!$N$7,AI504=Controles!$N$5),(AJ502-(+AJ502*AE504)),IF(AI504=Controles!$N$7,AJ503,""))),"")</f>
        <v/>
      </c>
      <c r="AK504" s="141" t="str">
        <f>IFERROR(IF(AND(AI503=Controles!$N$7,AI504=Controles!$N$7),(AK503-(+AK503*AE504)),IF(AND(AI503=Controles!$N$5,AI504=Controles!$N$7),(AK502-(+AK502*AE504)),IF(AI504=Controles!$N$5,AK503,""))),"")</f>
        <v/>
      </c>
      <c r="AL504" s="181" t="str">
        <f t="shared" si="277"/>
        <v/>
      </c>
      <c r="AM504" s="181" t="str">
        <f t="shared" si="278"/>
        <v/>
      </c>
      <c r="AN504" s="182" t="str">
        <f t="shared" si="279"/>
        <v xml:space="preserve"> </v>
      </c>
      <c r="AO504" s="183" t="str">
        <f>IFERROR(VLOOKUP(AN504,'Matriz Calificación'!$C$54:$F$78,2,FALSE),"")</f>
        <v/>
      </c>
      <c r="AP504" s="184" t="str">
        <f>IFERROR(VLOOKUP(AO504,'Matriz Calificación'!$D$54:$I$78,4,FALSE)," ")</f>
        <v xml:space="preserve"> </v>
      </c>
      <c r="AQ504" s="246"/>
      <c r="AR504" s="246"/>
      <c r="AS504" s="263"/>
      <c r="AT504" s="268"/>
      <c r="AU504" s="69"/>
      <c r="AV504" s="168"/>
      <c r="AW504" s="171"/>
      <c r="AX504" s="171"/>
      <c r="AY504" s="69"/>
      <c r="AZ504" s="170"/>
      <c r="BA504" s="172"/>
      <c r="BB504" s="172"/>
      <c r="BC504" s="256"/>
      <c r="BD504" s="248"/>
      <c r="BE504" s="172"/>
      <c r="BF504" s="248"/>
    </row>
    <row r="505" spans="2:58" s="173" customFormat="1" ht="21" customHeight="1" x14ac:dyDescent="0.25">
      <c r="B505" s="251"/>
      <c r="C505" s="254"/>
      <c r="D505" s="255"/>
      <c r="E505" s="256"/>
      <c r="F505" s="258"/>
      <c r="G505" s="255"/>
      <c r="H505" s="248"/>
      <c r="I505" s="267"/>
      <c r="J505" s="259"/>
      <c r="K505" s="185"/>
      <c r="L505" s="260"/>
      <c r="M505" s="260"/>
      <c r="N505" s="260"/>
      <c r="O505" s="262"/>
      <c r="P505" s="263"/>
      <c r="Q505" s="260"/>
      <c r="R505" s="264"/>
      <c r="S505" s="264"/>
      <c r="T505" s="264"/>
      <c r="U505" s="269"/>
      <c r="V505" s="263"/>
      <c r="W505" s="152"/>
      <c r="X505" s="168"/>
      <c r="Y505" s="168"/>
      <c r="Z505" s="168"/>
      <c r="AA505" s="169"/>
      <c r="AB505" s="178" t="str">
        <f>IF(AA505=Controles!$D$5,Controles!$E$5,IF(AA505=Controles!$D$6,Controles!$E$6,IF(AA505=Controles!$D$7,Controles!$E$7," ")))</f>
        <v xml:space="preserve"> </v>
      </c>
      <c r="AC505" s="169"/>
      <c r="AD505" s="68" t="str">
        <f>IF(AC505=Controles!$D$8,Controles!$E$8,IF(AC505=Controles!$D$9,Controles!$E$9," "))</f>
        <v xml:space="preserve"> </v>
      </c>
      <c r="AE505" s="68" t="str">
        <f t="shared" si="254"/>
        <v/>
      </c>
      <c r="AF505" s="169"/>
      <c r="AG505" s="169"/>
      <c r="AH505" s="169"/>
      <c r="AI505" s="100" t="str">
        <f>+IF(AA505=Controles!$D$5,Controles!$N$5,IF(AA505=Controles!$D$6,Controles!$N$6,IF(AA505=Controles!$D$7,Controles!$N$7," ")))</f>
        <v xml:space="preserve"> </v>
      </c>
      <c r="AJ505" s="141" t="str">
        <f>IFERROR(IF(AND(AI504=Controles!$N$5,AI505=Controles!$N$5),(AJ504-(+AJ504*AE505)),IF(AND(AI504=Controles!$N$7,AI505=Controles!$N$5),(AJ503-(+AJ503*AE505)),IF(AI505=Controles!$N$7,AJ504,""))),"")</f>
        <v/>
      </c>
      <c r="AK505" s="141" t="str">
        <f>IFERROR(IF(AND(AI504=Controles!$N$7,AI505=Controles!$N$7),(AK504-(+AK504*AE505)),IF(AND(AI504=Controles!$N$5,AI505=Controles!$N$7),(AK503-(+AK503*AE505)),IF(AI505=Controles!$N$5,AK504,""))),"")</f>
        <v/>
      </c>
      <c r="AL505" s="181" t="str">
        <f t="shared" si="277"/>
        <v/>
      </c>
      <c r="AM505" s="181" t="str">
        <f t="shared" si="278"/>
        <v/>
      </c>
      <c r="AN505" s="182" t="str">
        <f t="shared" si="279"/>
        <v xml:space="preserve"> </v>
      </c>
      <c r="AO505" s="183" t="str">
        <f>IFERROR(VLOOKUP(AN505,'Matriz Calificación'!$C$54:$F$78,2,FALSE),"")</f>
        <v/>
      </c>
      <c r="AP505" s="184" t="str">
        <f>IFERROR(VLOOKUP(AO505,'Matriz Calificación'!$D$54:$I$78,4,FALSE)," ")</f>
        <v xml:space="preserve"> </v>
      </c>
      <c r="AQ505" s="247"/>
      <c r="AR505" s="247"/>
      <c r="AS505" s="263"/>
      <c r="AT505" s="268"/>
      <c r="AU505" s="69"/>
      <c r="AV505" s="168"/>
      <c r="AW505" s="70"/>
      <c r="AX505" s="70"/>
      <c r="AY505" s="69"/>
      <c r="AZ505" s="170"/>
      <c r="BA505" s="172"/>
      <c r="BB505" s="172"/>
      <c r="BC505" s="256"/>
      <c r="BD505" s="248"/>
      <c r="BE505" s="172"/>
      <c r="BF505" s="248"/>
    </row>
    <row r="506" spans="2:58" s="173" customFormat="1" ht="21" customHeight="1" x14ac:dyDescent="0.25">
      <c r="B506" s="249"/>
      <c r="C506" s="252" t="str">
        <f>+IFERROR(VLOOKUP(B506,INF!$A$2:$B$90,2,FALSE)," ")</f>
        <v xml:space="preserve"> </v>
      </c>
      <c r="D506" s="255"/>
      <c r="E506" s="256"/>
      <c r="F506" s="257"/>
      <c r="G506" s="255"/>
      <c r="H506" s="248"/>
      <c r="I506" s="265"/>
      <c r="J506" s="259" t="str">
        <f t="shared" ref="J506" si="280">IF(G506&lt;&gt;"",CONCATENATE("Posibilidad de ",G506," por"," ",H506," debido a"," ",I506),"")</f>
        <v/>
      </c>
      <c r="K506" s="185"/>
      <c r="L506" s="260"/>
      <c r="M506" s="260"/>
      <c r="N506" s="260"/>
      <c r="O506" s="261"/>
      <c r="P506" s="263" t="str">
        <f>IF(O506="","",IF(O506&lt;=2,Probabilidad!$B$8,IF(O506&lt;=11.999,Probabilidad!$B$7,IF(O506&lt;=48,Probabilidad!$B$6,IF(O506&lt;=239.999,Probabilidad!$B$5,IF(O506&gt;=240,Probabilidad!$B$4,""))))))</f>
        <v/>
      </c>
      <c r="Q506" s="260"/>
      <c r="R506" s="264" t="str">
        <f>IFERROR(VLOOKUP(P506,Probabilidad!$B$4:$C$8,2,FALSE),"")</f>
        <v/>
      </c>
      <c r="S506" s="264" t="str">
        <f>IFERROR(VLOOKUP(Q506,Impacto!$B$4:$C$16,2,FALSE),"")</f>
        <v/>
      </c>
      <c r="T506" s="264" t="str">
        <f t="shared" ref="T506" si="281">IFERROR(VALUE((R506&amp;""&amp;S506))," ")</f>
        <v xml:space="preserve"> </v>
      </c>
      <c r="U506" s="269" t="str">
        <f>IFERROR(VLOOKUP(T506,'Matriz Calificación'!$C$54:$D$78,2,FALSE)," ")</f>
        <v xml:space="preserve"> </v>
      </c>
      <c r="V506" s="263" t="str">
        <f>IFERROR(VLOOKUP(T506,'Matriz Calificación'!$C$54:$F$78,3,FALSE)," ")</f>
        <v xml:space="preserve"> </v>
      </c>
      <c r="W506" s="152"/>
      <c r="X506" s="168"/>
      <c r="Y506" s="168"/>
      <c r="Z506" s="168"/>
      <c r="AA506" s="169"/>
      <c r="AB506" s="178" t="str">
        <f>IF(AA506=Controles!$D$5,Controles!$E$5,IF(AA506=Controles!$D$6,Controles!$E$6,IF(AA506=Controles!$D$7,Controles!$E$7," ")))</f>
        <v xml:space="preserve"> </v>
      </c>
      <c r="AC506" s="169"/>
      <c r="AD506" s="68" t="str">
        <f>IF(AC506=Controles!$D$8,Controles!$E$8,IF(AC506=Controles!$D$9,Controles!$E$9," "))</f>
        <v xml:space="preserve"> </v>
      </c>
      <c r="AE506" s="68" t="str">
        <f t="shared" si="254"/>
        <v/>
      </c>
      <c r="AF506" s="169"/>
      <c r="AG506" s="169"/>
      <c r="AH506" s="169"/>
      <c r="AI506" s="100" t="str">
        <f>+IF(AA506=Controles!$D$5,Controles!$N$5,IF(AA506=Controles!$D$6,Controles!$N$6,IF(AA506=Controles!$D$7,Controles!$N$7," ")))</f>
        <v xml:space="preserve"> </v>
      </c>
      <c r="AJ506" s="141" t="str">
        <f>IFERROR(IF(AI506=Controles!$N$5,(($R$506-($R$506*AE506))),IF(AI506=Controles!$N$7,$R$506,""))," ")</f>
        <v/>
      </c>
      <c r="AK506" s="141" t="str">
        <f>IFERROR(IF(AI506=Controles!$N$7,(($S$506-($S$506*AE506))),IF(AI506=Controles!$N$5,$S$506,""))," ")</f>
        <v/>
      </c>
      <c r="AL506" s="181" t="str">
        <f>IFERROR(IF(AJ506="","",IF(AJ506&lt;=20,"20",IF(AJ506&lt;=40,"40",IF(AJ506&lt;=60,"60",IF(AJ506&lt;=80,"80","100"))))),"")</f>
        <v/>
      </c>
      <c r="AM506" s="181" t="str">
        <f>IFERROR(IF(AK506="","",IF(AK506&lt;=20,"20",IF(AK506&lt;=40,"40",IF(AK506&lt;=60,"60",IF(AK506&lt;=80,"80","100"))))),"")</f>
        <v/>
      </c>
      <c r="AN506" s="182" t="str">
        <f>IFERROR(VALUE((AL506&amp;""&amp;AM506))," ")</f>
        <v xml:space="preserve"> </v>
      </c>
      <c r="AO506" s="183" t="str">
        <f>IFERROR(VLOOKUP(AN506,'Matriz Calificación'!$C$54:$F$78,2,FALSE),"")</f>
        <v/>
      </c>
      <c r="AP506" s="184" t="str">
        <f>IFERROR(VLOOKUP(AO506,'Matriz Calificación'!$D$54:$I$78,4,FALSE)," ")</f>
        <v xml:space="preserve"> </v>
      </c>
      <c r="AQ506" s="245" t="str" cm="1">
        <f t="array" ref="AQ506">INDEX(AN506:AN514,COUNT(AN506:AN514))</f>
        <v xml:space="preserve"> </v>
      </c>
      <c r="AR506" s="245" t="str">
        <f>IFERROR(VLOOKUP(AQ506,'Matriz Calificación'!$C$54:$F$78,2,FALSE),"")</f>
        <v/>
      </c>
      <c r="AS506" s="263" t="str">
        <f>IFERROR(VLOOKUP(AR506,'Matriz Calificación'!$D$54:$I$78,4,FALSE)," ")</f>
        <v xml:space="preserve"> </v>
      </c>
      <c r="AT506" s="268" t="str">
        <f>IFERROR(VLOOKUP(AR506,'Matriz Calificación'!$D$54:$I$78,5,FALSE)," ")</f>
        <v xml:space="preserve"> </v>
      </c>
      <c r="AU506" s="69"/>
      <c r="AV506" s="170"/>
      <c r="AW506" s="170"/>
      <c r="AX506" s="170"/>
      <c r="AY506" s="69"/>
      <c r="AZ506" s="170"/>
      <c r="BA506" s="172"/>
      <c r="BB506" s="172"/>
      <c r="BC506" s="256"/>
      <c r="BD506" s="248"/>
      <c r="BE506" s="172"/>
      <c r="BF506" s="248"/>
    </row>
    <row r="507" spans="2:58" s="173" customFormat="1" ht="21" customHeight="1" x14ac:dyDescent="0.25">
      <c r="B507" s="250"/>
      <c r="C507" s="253"/>
      <c r="D507" s="255"/>
      <c r="E507" s="256"/>
      <c r="F507" s="258"/>
      <c r="G507" s="255"/>
      <c r="H507" s="248"/>
      <c r="I507" s="266"/>
      <c r="J507" s="259"/>
      <c r="K507" s="185"/>
      <c r="L507" s="260"/>
      <c r="M507" s="260"/>
      <c r="N507" s="260"/>
      <c r="O507" s="261"/>
      <c r="P507" s="263"/>
      <c r="Q507" s="260"/>
      <c r="R507" s="264"/>
      <c r="S507" s="264"/>
      <c r="T507" s="264"/>
      <c r="U507" s="269"/>
      <c r="V507" s="263"/>
      <c r="W507" s="152"/>
      <c r="X507" s="168"/>
      <c r="Y507" s="168"/>
      <c r="Z507" s="168"/>
      <c r="AA507" s="169"/>
      <c r="AB507" s="178" t="str">
        <f>IF(AA507=Controles!$D$5,Controles!$E$5,IF(AA507=Controles!$D$6,Controles!$E$6,IF(AA507=Controles!$D$7,Controles!$E$7," ")))</f>
        <v xml:space="preserve"> </v>
      </c>
      <c r="AC507" s="169"/>
      <c r="AD507" s="68" t="str">
        <f>IF(AC507=Controles!$D$8,Controles!$E$8,IF(AC507=Controles!$D$9,Controles!$E$9," "))</f>
        <v xml:space="preserve"> </v>
      </c>
      <c r="AE507" s="68" t="str">
        <f t="shared" si="254"/>
        <v/>
      </c>
      <c r="AF507" s="169"/>
      <c r="AG507" s="169"/>
      <c r="AH507" s="169"/>
      <c r="AI507" s="100" t="str">
        <f>+IF(AA507=Controles!$D$5,Controles!$N$5,IF(AA507=Controles!$D$6,Controles!$N$6,IF(AA507=Controles!$D$7,Controles!$N$7," ")))</f>
        <v xml:space="preserve"> </v>
      </c>
      <c r="AJ507" s="141" t="str">
        <f>IFERROR(IF(AND(AI506=Controles!$N$5,AI507=Controles!$N$5),(AJ506-(+AJ506*AE507)),IF(AI507=Controles!$N$5,(R506-(+R506*AE507)),IF(AI507=Controles!$N$7,AJ506,""))),"")</f>
        <v/>
      </c>
      <c r="AK507" s="141" t="str">
        <f>IFERROR(IF(AND(AI506=Controles!$N$7,AI507=Controles!$N$7),(AK506-(+AK506*AE507)),IF(AI507=Controles!$N$7,($S$506-(+$S$506*AE507)),IF(AI507=Controles!$N$5,AK506,""))),"")</f>
        <v/>
      </c>
      <c r="AL507" s="181" t="str">
        <f t="shared" ref="AL507:AL514" si="282">IFERROR(IF(AJ507="","",IF(AJ507&lt;=20,"20",IF(AJ507&lt;=40,"40",IF(AJ507&lt;=60,"60",IF(AJ507&lt;=80,"80","100"))))),"")</f>
        <v/>
      </c>
      <c r="AM507" s="181" t="str">
        <f t="shared" ref="AM507:AM514" si="283">IFERROR(IF(AK507="","",IF(AK507&lt;=20,"20",IF(AK507&lt;=40,"40",IF(AK507&lt;=60,"60",IF(AK507&lt;=80,"80","100"))))),"")</f>
        <v/>
      </c>
      <c r="AN507" s="182" t="str">
        <f t="shared" ref="AN507:AN514" si="284">IFERROR(VALUE((AL507&amp;""&amp;AM507))," ")</f>
        <v xml:space="preserve"> </v>
      </c>
      <c r="AO507" s="183" t="str">
        <f>IFERROR(VLOOKUP(AN507,'Matriz Calificación'!$C$54:$F$78,2,FALSE),"")</f>
        <v/>
      </c>
      <c r="AP507" s="184" t="str">
        <f>IFERROR(VLOOKUP(AO507,'Matriz Calificación'!$D$54:$I$78,4,FALSE)," ")</f>
        <v xml:space="preserve"> </v>
      </c>
      <c r="AQ507" s="246"/>
      <c r="AR507" s="246"/>
      <c r="AS507" s="263"/>
      <c r="AT507" s="268"/>
      <c r="AU507" s="69"/>
      <c r="AV507" s="170"/>
      <c r="AW507" s="170"/>
      <c r="AX507" s="170"/>
      <c r="AY507" s="69"/>
      <c r="AZ507" s="170"/>
      <c r="BA507" s="172"/>
      <c r="BB507" s="172"/>
      <c r="BC507" s="256"/>
      <c r="BD507" s="248"/>
      <c r="BE507" s="172"/>
      <c r="BF507" s="248"/>
    </row>
    <row r="508" spans="2:58" s="173" customFormat="1" ht="21" customHeight="1" x14ac:dyDescent="0.25">
      <c r="B508" s="250"/>
      <c r="C508" s="253"/>
      <c r="D508" s="255"/>
      <c r="E508" s="256"/>
      <c r="F508" s="258"/>
      <c r="G508" s="255"/>
      <c r="H508" s="248"/>
      <c r="I508" s="266"/>
      <c r="J508" s="259"/>
      <c r="K508" s="185"/>
      <c r="L508" s="260"/>
      <c r="M508" s="260"/>
      <c r="N508" s="260"/>
      <c r="O508" s="261"/>
      <c r="P508" s="263"/>
      <c r="Q508" s="260"/>
      <c r="R508" s="264"/>
      <c r="S508" s="264"/>
      <c r="T508" s="264"/>
      <c r="U508" s="269"/>
      <c r="V508" s="263"/>
      <c r="W508" s="152"/>
      <c r="X508" s="168"/>
      <c r="Y508" s="168"/>
      <c r="Z508" s="168"/>
      <c r="AA508" s="169"/>
      <c r="AB508" s="178" t="str">
        <f>IF(AA508=Controles!$D$5,Controles!$E$5,IF(AA508=Controles!$D$6,Controles!$E$6,IF(AA508=Controles!$D$7,Controles!$E$7," ")))</f>
        <v xml:space="preserve"> </v>
      </c>
      <c r="AC508" s="169"/>
      <c r="AD508" s="68" t="str">
        <f>IF(AC508=Controles!$D$8,Controles!$E$8,IF(AC508=Controles!$D$9,Controles!$E$9," "))</f>
        <v xml:space="preserve"> </v>
      </c>
      <c r="AE508" s="68" t="str">
        <f t="shared" si="254"/>
        <v/>
      </c>
      <c r="AF508" s="169"/>
      <c r="AG508" s="169"/>
      <c r="AH508" s="169"/>
      <c r="AI508" s="100" t="str">
        <f>+IF(AA508=Controles!$D$5,Controles!$N$5,IF(AA508=Controles!$D$6,Controles!$N$6,IF(AA508=Controles!$D$7,Controles!$N$7," ")))</f>
        <v xml:space="preserve"> </v>
      </c>
      <c r="AJ508" s="141" t="str">
        <f>IFERROR(IF(AND(AI507=Controles!$N$5,AI508=Controles!$N$5),(AJ507-(+AJ507*AE508)),IF(AND(AI507=Controles!$N$7,AI508=Controles!$N$5),(AJ506-(+AJ506*AE508)),IF(AI508=Controles!$N$7,AJ507,""))),"")</f>
        <v/>
      </c>
      <c r="AK508" s="141" t="str">
        <f>IFERROR(IF(AND(AI507=Controles!$N$7,AI508=Controles!$N$7),(AK507-(+AK507*AE508)),IF(AND(AI507=Controles!$N$5,AI508=Controles!$N$7),(AK506-(+AK506*AE508)),IF(AI508=Controles!$N$5,AK507,""))),"")</f>
        <v/>
      </c>
      <c r="AL508" s="181" t="str">
        <f t="shared" si="282"/>
        <v/>
      </c>
      <c r="AM508" s="181" t="str">
        <f t="shared" si="283"/>
        <v/>
      </c>
      <c r="AN508" s="182" t="str">
        <f t="shared" si="284"/>
        <v xml:space="preserve"> </v>
      </c>
      <c r="AO508" s="183" t="str">
        <f>IFERROR(VLOOKUP(AN508,'Matriz Calificación'!$C$54:$F$78,2,FALSE),"")</f>
        <v/>
      </c>
      <c r="AP508" s="184" t="str">
        <f>IFERROR(VLOOKUP(AO508,'Matriz Calificación'!$D$54:$I$78,4,FALSE)," ")</f>
        <v xml:space="preserve"> </v>
      </c>
      <c r="AQ508" s="246"/>
      <c r="AR508" s="246"/>
      <c r="AS508" s="263"/>
      <c r="AT508" s="268"/>
      <c r="AU508" s="69"/>
      <c r="AV508" s="170"/>
      <c r="AW508" s="170"/>
      <c r="AX508" s="170"/>
      <c r="AY508" s="69"/>
      <c r="AZ508" s="170"/>
      <c r="BA508" s="172"/>
      <c r="BB508" s="172"/>
      <c r="BC508" s="256"/>
      <c r="BD508" s="248"/>
      <c r="BE508" s="172"/>
      <c r="BF508" s="248"/>
    </row>
    <row r="509" spans="2:58" s="173" customFormat="1" ht="21" customHeight="1" x14ac:dyDescent="0.25">
      <c r="B509" s="250"/>
      <c r="C509" s="253"/>
      <c r="D509" s="255"/>
      <c r="E509" s="256"/>
      <c r="F509" s="258"/>
      <c r="G509" s="255"/>
      <c r="H509" s="248"/>
      <c r="I509" s="266"/>
      <c r="J509" s="259"/>
      <c r="K509" s="185"/>
      <c r="L509" s="260"/>
      <c r="M509" s="260"/>
      <c r="N509" s="260"/>
      <c r="O509" s="261"/>
      <c r="P509" s="263"/>
      <c r="Q509" s="260"/>
      <c r="R509" s="264"/>
      <c r="S509" s="264"/>
      <c r="T509" s="264"/>
      <c r="U509" s="269"/>
      <c r="V509" s="263"/>
      <c r="W509" s="152"/>
      <c r="X509" s="168"/>
      <c r="Y509" s="168"/>
      <c r="Z509" s="168"/>
      <c r="AA509" s="169"/>
      <c r="AB509" s="178" t="str">
        <f>IF(AA509=Controles!$D$5,Controles!$E$5,IF(AA509=Controles!$D$6,Controles!$E$6,IF(AA509=Controles!$D$7,Controles!$E$7," ")))</f>
        <v xml:space="preserve"> </v>
      </c>
      <c r="AC509" s="169"/>
      <c r="AD509" s="68" t="str">
        <f>IF(AC509=Controles!$D$8,Controles!$E$8,IF(AC509=Controles!$D$9,Controles!$E$9," "))</f>
        <v xml:space="preserve"> </v>
      </c>
      <c r="AE509" s="68" t="str">
        <f t="shared" si="254"/>
        <v/>
      </c>
      <c r="AF509" s="169"/>
      <c r="AG509" s="169"/>
      <c r="AH509" s="169"/>
      <c r="AI509" s="100" t="str">
        <f>+IF(AA509=Controles!$D$5,Controles!$N$5,IF(AA509=Controles!$D$6,Controles!$N$6,IF(AA509=Controles!$D$7,Controles!$N$7," ")))</f>
        <v xml:space="preserve"> </v>
      </c>
      <c r="AJ509" s="141" t="str">
        <f>IFERROR(IF(AND(AI508=Controles!$N$5,AI509=Controles!$N$5),(AJ508-(+AJ508*AE509)),IF(AND(AI508=Controles!$N$7,AI509=Controles!$N$5),(AJ507-(+AJ507*AE509)),IF(AI509=Controles!$N$7,AJ508,""))),"")</f>
        <v/>
      </c>
      <c r="AK509" s="141" t="str">
        <f>IFERROR(IF(AND(AI508=Controles!$N$7,AI509=Controles!$N$7),(AK508-(+AK508*AE509)),IF(AND(AI508=Controles!$N$5,AI509=Controles!$N$7),(AK507-(+AK507*AE509)),IF(AI509=Controles!$N$5,AK508,""))),"")</f>
        <v/>
      </c>
      <c r="AL509" s="181" t="str">
        <f t="shared" si="282"/>
        <v/>
      </c>
      <c r="AM509" s="181" t="str">
        <f t="shared" si="283"/>
        <v/>
      </c>
      <c r="AN509" s="182" t="str">
        <f t="shared" si="284"/>
        <v xml:space="preserve"> </v>
      </c>
      <c r="AO509" s="183" t="str">
        <f>IFERROR(VLOOKUP(AN509,'Matriz Calificación'!$C$54:$F$78,2,FALSE),"")</f>
        <v/>
      </c>
      <c r="AP509" s="184" t="str">
        <f>IFERROR(VLOOKUP(AO509,'Matriz Calificación'!$D$54:$I$78,4,FALSE)," ")</f>
        <v xml:space="preserve"> </v>
      </c>
      <c r="AQ509" s="246"/>
      <c r="AR509" s="246"/>
      <c r="AS509" s="263"/>
      <c r="AT509" s="268"/>
      <c r="AU509" s="69"/>
      <c r="AV509" s="170"/>
      <c r="AW509" s="170"/>
      <c r="AX509" s="170"/>
      <c r="AY509" s="69"/>
      <c r="AZ509" s="170"/>
      <c r="BA509" s="172"/>
      <c r="BB509" s="172"/>
      <c r="BC509" s="256"/>
      <c r="BD509" s="248"/>
      <c r="BE509" s="172"/>
      <c r="BF509" s="248"/>
    </row>
    <row r="510" spans="2:58" s="173" customFormat="1" ht="21" customHeight="1" x14ac:dyDescent="0.25">
      <c r="B510" s="250"/>
      <c r="C510" s="253"/>
      <c r="D510" s="255"/>
      <c r="E510" s="256"/>
      <c r="F510" s="258"/>
      <c r="G510" s="255"/>
      <c r="H510" s="248"/>
      <c r="I510" s="266"/>
      <c r="J510" s="259"/>
      <c r="K510" s="185"/>
      <c r="L510" s="260"/>
      <c r="M510" s="260"/>
      <c r="N510" s="260"/>
      <c r="O510" s="261"/>
      <c r="P510" s="263"/>
      <c r="Q510" s="260"/>
      <c r="R510" s="264"/>
      <c r="S510" s="264"/>
      <c r="T510" s="264"/>
      <c r="U510" s="269"/>
      <c r="V510" s="263"/>
      <c r="W510" s="152"/>
      <c r="X510" s="168"/>
      <c r="Y510" s="168"/>
      <c r="Z510" s="168"/>
      <c r="AA510" s="169"/>
      <c r="AB510" s="178" t="str">
        <f>IF(AA510=Controles!$D$5,Controles!$E$5,IF(AA510=Controles!$D$6,Controles!$E$6,IF(AA510=Controles!$D$7,Controles!$E$7," ")))</f>
        <v xml:space="preserve"> </v>
      </c>
      <c r="AC510" s="169"/>
      <c r="AD510" s="68" t="str">
        <f>IF(AC510=Controles!$D$8,Controles!$E$8,IF(AC510=Controles!$D$9,Controles!$E$9," "))</f>
        <v xml:space="preserve"> </v>
      </c>
      <c r="AE510" s="68" t="str">
        <f t="shared" si="254"/>
        <v/>
      </c>
      <c r="AF510" s="169"/>
      <c r="AG510" s="169"/>
      <c r="AH510" s="169"/>
      <c r="AI510" s="100" t="str">
        <f>+IF(AA510=Controles!$D$5,Controles!$N$5,IF(AA510=Controles!$D$6,Controles!$N$6,IF(AA510=Controles!$D$7,Controles!$N$7," ")))</f>
        <v xml:space="preserve"> </v>
      </c>
      <c r="AJ510" s="141" t="str">
        <f>IFERROR(IF(AND(AI509=Controles!$N$5,AI510=Controles!$N$5),(AJ509-(+AJ509*AE510)),IF(AND(AI509=Controles!$N$7,AI510=Controles!$N$5),(AJ508-(+AJ508*AE510)),IF(AI510=Controles!$N$7,AJ509,""))),"")</f>
        <v/>
      </c>
      <c r="AK510" s="141" t="str">
        <f>IFERROR(IF(AND(AI509=Controles!$N$7,AI510=Controles!$N$7),(AK509-(+AK509*AE510)),IF(AND(AI509=Controles!$N$5,AI510=Controles!$N$7),(AK508-(+AK508*AE510)),IF(AI510=Controles!$N$5,AK509,""))),"")</f>
        <v/>
      </c>
      <c r="AL510" s="181" t="str">
        <f t="shared" si="282"/>
        <v/>
      </c>
      <c r="AM510" s="181" t="str">
        <f t="shared" si="283"/>
        <v/>
      </c>
      <c r="AN510" s="182" t="str">
        <f t="shared" si="284"/>
        <v xml:space="preserve"> </v>
      </c>
      <c r="AO510" s="183" t="str">
        <f>IFERROR(VLOOKUP(AN510,'Matriz Calificación'!$C$54:$F$78,2,FALSE),"")</f>
        <v/>
      </c>
      <c r="AP510" s="184" t="str">
        <f>IFERROR(VLOOKUP(AO510,'Matriz Calificación'!$D$54:$I$78,4,FALSE)," ")</f>
        <v xml:space="preserve"> </v>
      </c>
      <c r="AQ510" s="246"/>
      <c r="AR510" s="246"/>
      <c r="AS510" s="263"/>
      <c r="AT510" s="268"/>
      <c r="AU510" s="69"/>
      <c r="AV510" s="170"/>
      <c r="AW510" s="170"/>
      <c r="AX510" s="170"/>
      <c r="AY510" s="69"/>
      <c r="AZ510" s="170"/>
      <c r="BA510" s="172"/>
      <c r="BB510" s="172"/>
      <c r="BC510" s="256"/>
      <c r="BD510" s="248"/>
      <c r="BE510" s="172"/>
      <c r="BF510" s="248"/>
    </row>
    <row r="511" spans="2:58" s="173" customFormat="1" ht="21" customHeight="1" x14ac:dyDescent="0.25">
      <c r="B511" s="250"/>
      <c r="C511" s="253"/>
      <c r="D511" s="255"/>
      <c r="E511" s="256"/>
      <c r="F511" s="258"/>
      <c r="G511" s="255"/>
      <c r="H511" s="248"/>
      <c r="I511" s="266"/>
      <c r="J511" s="259"/>
      <c r="K511" s="185"/>
      <c r="L511" s="260"/>
      <c r="M511" s="260"/>
      <c r="N511" s="260"/>
      <c r="O511" s="261"/>
      <c r="P511" s="263"/>
      <c r="Q511" s="260"/>
      <c r="R511" s="264"/>
      <c r="S511" s="264"/>
      <c r="T511" s="264"/>
      <c r="U511" s="269"/>
      <c r="V511" s="263"/>
      <c r="W511" s="152"/>
      <c r="X511" s="168"/>
      <c r="Y511" s="168"/>
      <c r="Z511" s="168"/>
      <c r="AA511" s="169"/>
      <c r="AB511" s="178" t="str">
        <f>IF(AA511=Controles!$D$5,Controles!$E$5,IF(AA511=Controles!$D$6,Controles!$E$6,IF(AA511=Controles!$D$7,Controles!$E$7," ")))</f>
        <v xml:space="preserve"> </v>
      </c>
      <c r="AC511" s="169"/>
      <c r="AD511" s="68" t="str">
        <f>IF(AC511=Controles!$D$8,Controles!$E$8,IF(AC511=Controles!$D$9,Controles!$E$9," "))</f>
        <v xml:space="preserve"> </v>
      </c>
      <c r="AE511" s="68" t="str">
        <f t="shared" si="254"/>
        <v/>
      </c>
      <c r="AF511" s="169"/>
      <c r="AG511" s="169"/>
      <c r="AH511" s="169"/>
      <c r="AI511" s="100" t="str">
        <f>+IF(AA511=Controles!$D$5,Controles!$N$5,IF(AA511=Controles!$D$6,Controles!$N$6,IF(AA511=Controles!$D$7,Controles!$N$7," ")))</f>
        <v xml:space="preserve"> </v>
      </c>
      <c r="AJ511" s="141" t="str">
        <f>IFERROR(IF(AND(AI510=Controles!$N$5,AI511=Controles!$N$5),(AJ510-(+AJ510*AE511)),IF(AND(AI510=Controles!$N$7,AI511=Controles!$N$5),(AJ509-(+AJ509*AE511)),IF(AI511=Controles!$N$7,AJ510,""))),"")</f>
        <v/>
      </c>
      <c r="AK511" s="141" t="str">
        <f>IFERROR(IF(AND(AI510=Controles!$N$7,AI511=Controles!$N$7),(AK510-(+AK510*AE511)),IF(AND(AI510=Controles!$N$5,AI511=Controles!$N$7),(AK509-(+AK509*AE511)),IF(AI511=Controles!$N$5,AK510,""))),"")</f>
        <v/>
      </c>
      <c r="AL511" s="181" t="str">
        <f t="shared" si="282"/>
        <v/>
      </c>
      <c r="AM511" s="181" t="str">
        <f t="shared" si="283"/>
        <v/>
      </c>
      <c r="AN511" s="182" t="str">
        <f t="shared" si="284"/>
        <v xml:space="preserve"> </v>
      </c>
      <c r="AO511" s="183" t="str">
        <f>IFERROR(VLOOKUP(AN511,'Matriz Calificación'!$C$54:$F$78,2,FALSE),"")</f>
        <v/>
      </c>
      <c r="AP511" s="184" t="str">
        <f>IFERROR(VLOOKUP(AO511,'Matriz Calificación'!$D$54:$I$78,4,FALSE)," ")</f>
        <v xml:space="preserve"> </v>
      </c>
      <c r="AQ511" s="246"/>
      <c r="AR511" s="246"/>
      <c r="AS511" s="263"/>
      <c r="AT511" s="268"/>
      <c r="AU511" s="69"/>
      <c r="AV511" s="170"/>
      <c r="AW511" s="170"/>
      <c r="AX511" s="170"/>
      <c r="AY511" s="69"/>
      <c r="AZ511" s="170"/>
      <c r="BA511" s="172"/>
      <c r="BB511" s="172"/>
      <c r="BC511" s="256"/>
      <c r="BD511" s="248"/>
      <c r="BE511" s="172"/>
      <c r="BF511" s="248"/>
    </row>
    <row r="512" spans="2:58" s="173" customFormat="1" ht="21" customHeight="1" x14ac:dyDescent="0.25">
      <c r="B512" s="250"/>
      <c r="C512" s="253"/>
      <c r="D512" s="255"/>
      <c r="E512" s="256"/>
      <c r="F512" s="258"/>
      <c r="G512" s="255"/>
      <c r="H512" s="248"/>
      <c r="I512" s="266"/>
      <c r="J512" s="259"/>
      <c r="K512" s="185"/>
      <c r="L512" s="260"/>
      <c r="M512" s="260"/>
      <c r="N512" s="260"/>
      <c r="O512" s="261"/>
      <c r="P512" s="263"/>
      <c r="Q512" s="260"/>
      <c r="R512" s="264"/>
      <c r="S512" s="264"/>
      <c r="T512" s="264"/>
      <c r="U512" s="269"/>
      <c r="V512" s="263"/>
      <c r="W512" s="152"/>
      <c r="X512" s="168"/>
      <c r="Y512" s="168"/>
      <c r="Z512" s="168"/>
      <c r="AA512" s="169"/>
      <c r="AB512" s="178" t="str">
        <f>IF(AA512=Controles!$D$5,Controles!$E$5,IF(AA512=Controles!$D$6,Controles!$E$6,IF(AA512=Controles!$D$7,Controles!$E$7," ")))</f>
        <v xml:space="preserve"> </v>
      </c>
      <c r="AC512" s="169"/>
      <c r="AD512" s="68" t="str">
        <f>IF(AC512=Controles!$D$8,Controles!$E$8,IF(AC512=Controles!$D$9,Controles!$E$9," "))</f>
        <v xml:space="preserve"> </v>
      </c>
      <c r="AE512" s="68" t="str">
        <f t="shared" si="254"/>
        <v/>
      </c>
      <c r="AF512" s="169"/>
      <c r="AG512" s="169"/>
      <c r="AH512" s="169"/>
      <c r="AI512" s="100" t="str">
        <f>+IF(AA512=Controles!$D$5,Controles!$N$5,IF(AA512=Controles!$D$6,Controles!$N$6,IF(AA512=Controles!$D$7,Controles!$N$7," ")))</f>
        <v xml:space="preserve"> </v>
      </c>
      <c r="AJ512" s="141" t="str">
        <f>IFERROR(IF(AND(AI511=Controles!$N$5,AI512=Controles!$N$5),(AJ511-(+AJ511*AE512)),IF(AND(AI511=Controles!$N$7,AI512=Controles!$N$5),(AJ510-(+AJ510*AE512)),IF(AI512=Controles!$N$7,AJ511,""))),"")</f>
        <v/>
      </c>
      <c r="AK512" s="141" t="str">
        <f>IFERROR(IF(AND(AI511=Controles!$N$7,AI512=Controles!$N$7),(AK511-(+AK511*AE512)),IF(AND(AI511=Controles!$N$5,AI512=Controles!$N$7),(AK510-(+AK510*AE512)),IF(AI512=Controles!$N$5,AK511,""))),"")</f>
        <v/>
      </c>
      <c r="AL512" s="181" t="str">
        <f t="shared" si="282"/>
        <v/>
      </c>
      <c r="AM512" s="181" t="str">
        <f t="shared" si="283"/>
        <v/>
      </c>
      <c r="AN512" s="182" t="str">
        <f t="shared" si="284"/>
        <v xml:space="preserve"> </v>
      </c>
      <c r="AO512" s="183" t="str">
        <f>IFERROR(VLOOKUP(AN512,'Matriz Calificación'!$C$54:$F$78,2,FALSE),"")</f>
        <v/>
      </c>
      <c r="AP512" s="184" t="str">
        <f>IFERROR(VLOOKUP(AO512,'Matriz Calificación'!$D$54:$I$78,4,FALSE)," ")</f>
        <v xml:space="preserve"> </v>
      </c>
      <c r="AQ512" s="246"/>
      <c r="AR512" s="246"/>
      <c r="AS512" s="263"/>
      <c r="AT512" s="268"/>
      <c r="AU512" s="69"/>
      <c r="AV512" s="168"/>
      <c r="AW512" s="171"/>
      <c r="AX512" s="171"/>
      <c r="AY512" s="69"/>
      <c r="AZ512" s="170"/>
      <c r="BA512" s="172"/>
      <c r="BB512" s="172"/>
      <c r="BC512" s="256"/>
      <c r="BD512" s="248"/>
      <c r="BE512" s="172"/>
      <c r="BF512" s="248"/>
    </row>
    <row r="513" spans="2:58" s="173" customFormat="1" ht="21" customHeight="1" x14ac:dyDescent="0.25">
      <c r="B513" s="250"/>
      <c r="C513" s="253"/>
      <c r="D513" s="255"/>
      <c r="E513" s="256"/>
      <c r="F513" s="258"/>
      <c r="G513" s="255"/>
      <c r="H513" s="248"/>
      <c r="I513" s="266"/>
      <c r="J513" s="259"/>
      <c r="K513" s="185"/>
      <c r="L513" s="260"/>
      <c r="M513" s="260"/>
      <c r="N513" s="260"/>
      <c r="O513" s="261"/>
      <c r="P513" s="263"/>
      <c r="Q513" s="260"/>
      <c r="R513" s="264"/>
      <c r="S513" s="264"/>
      <c r="T513" s="264"/>
      <c r="U513" s="269"/>
      <c r="V513" s="263"/>
      <c r="W513" s="152"/>
      <c r="X513" s="168"/>
      <c r="Y513" s="168"/>
      <c r="Z513" s="168"/>
      <c r="AA513" s="169"/>
      <c r="AB513" s="178" t="str">
        <f>IF(AA513=Controles!$D$5,Controles!$E$5,IF(AA513=Controles!$D$6,Controles!$E$6,IF(AA513=Controles!$D$7,Controles!$E$7," ")))</f>
        <v xml:space="preserve"> </v>
      </c>
      <c r="AC513" s="169"/>
      <c r="AD513" s="68" t="str">
        <f>IF(AC513=Controles!$D$8,Controles!$E$8,IF(AC513=Controles!$D$9,Controles!$E$9," "))</f>
        <v xml:space="preserve"> </v>
      </c>
      <c r="AE513" s="68" t="str">
        <f t="shared" si="254"/>
        <v/>
      </c>
      <c r="AF513" s="169"/>
      <c r="AG513" s="169"/>
      <c r="AH513" s="169"/>
      <c r="AI513" s="100" t="str">
        <f>+IF(AA513=Controles!$D$5,Controles!$N$5,IF(AA513=Controles!$D$6,Controles!$N$6,IF(AA513=Controles!$D$7,Controles!$N$7," ")))</f>
        <v xml:space="preserve"> </v>
      </c>
      <c r="AJ513" s="141" t="str">
        <f>IFERROR(IF(AND(AI512=Controles!$N$5,AI513=Controles!$N$5),(AJ512-(+AJ512*AE513)),IF(AND(AI512=Controles!$N$7,AI513=Controles!$N$5),(AJ511-(+AJ511*AE513)),IF(AI513=Controles!$N$7,AJ512,""))),"")</f>
        <v/>
      </c>
      <c r="AK513" s="141" t="str">
        <f>IFERROR(IF(AND(AI512=Controles!$N$7,AI513=Controles!$N$7),(AK512-(+AK512*AE513)),IF(AND(AI512=Controles!$N$5,AI513=Controles!$N$7),(AK511-(+AK511*AE513)),IF(AI513=Controles!$N$5,AK512,""))),"")</f>
        <v/>
      </c>
      <c r="AL513" s="181" t="str">
        <f t="shared" si="282"/>
        <v/>
      </c>
      <c r="AM513" s="181" t="str">
        <f t="shared" si="283"/>
        <v/>
      </c>
      <c r="AN513" s="182" t="str">
        <f t="shared" si="284"/>
        <v xml:space="preserve"> </v>
      </c>
      <c r="AO513" s="183" t="str">
        <f>IFERROR(VLOOKUP(AN513,'Matriz Calificación'!$C$54:$F$78,2,FALSE),"")</f>
        <v/>
      </c>
      <c r="AP513" s="184" t="str">
        <f>IFERROR(VLOOKUP(AO513,'Matriz Calificación'!$D$54:$I$78,4,FALSE)," ")</f>
        <v xml:space="preserve"> </v>
      </c>
      <c r="AQ513" s="246"/>
      <c r="AR513" s="246"/>
      <c r="AS513" s="263"/>
      <c r="AT513" s="268"/>
      <c r="AU513" s="69"/>
      <c r="AV513" s="168"/>
      <c r="AW513" s="171"/>
      <c r="AX513" s="171"/>
      <c r="AY513" s="69"/>
      <c r="AZ513" s="170"/>
      <c r="BA513" s="172"/>
      <c r="BB513" s="172"/>
      <c r="BC513" s="256"/>
      <c r="BD513" s="248"/>
      <c r="BE513" s="172"/>
      <c r="BF513" s="248"/>
    </row>
    <row r="514" spans="2:58" s="173" customFormat="1" ht="21" customHeight="1" x14ac:dyDescent="0.25">
      <c r="B514" s="251"/>
      <c r="C514" s="254"/>
      <c r="D514" s="255"/>
      <c r="E514" s="256"/>
      <c r="F514" s="258"/>
      <c r="G514" s="255"/>
      <c r="H514" s="248"/>
      <c r="I514" s="267"/>
      <c r="J514" s="259"/>
      <c r="K514" s="185"/>
      <c r="L514" s="260"/>
      <c r="M514" s="260"/>
      <c r="N514" s="260"/>
      <c r="O514" s="262"/>
      <c r="P514" s="263"/>
      <c r="Q514" s="260"/>
      <c r="R514" s="264"/>
      <c r="S514" s="264"/>
      <c r="T514" s="264"/>
      <c r="U514" s="269"/>
      <c r="V514" s="263"/>
      <c r="W514" s="152"/>
      <c r="X514" s="168"/>
      <c r="Y514" s="168"/>
      <c r="Z514" s="168"/>
      <c r="AA514" s="169"/>
      <c r="AB514" s="178" t="str">
        <f>IF(AA514=Controles!$D$5,Controles!$E$5,IF(AA514=Controles!$D$6,Controles!$E$6,IF(AA514=Controles!$D$7,Controles!$E$7," ")))</f>
        <v xml:space="preserve"> </v>
      </c>
      <c r="AC514" s="169"/>
      <c r="AD514" s="68" t="str">
        <f>IF(AC514=Controles!$D$8,Controles!$E$8,IF(AC514=Controles!$D$9,Controles!$E$9," "))</f>
        <v xml:space="preserve"> </v>
      </c>
      <c r="AE514" s="68" t="str">
        <f t="shared" si="254"/>
        <v/>
      </c>
      <c r="AF514" s="169"/>
      <c r="AG514" s="169"/>
      <c r="AH514" s="169"/>
      <c r="AI514" s="100" t="str">
        <f>+IF(AA514=Controles!$D$5,Controles!$N$5,IF(AA514=Controles!$D$6,Controles!$N$6,IF(AA514=Controles!$D$7,Controles!$N$7," ")))</f>
        <v xml:space="preserve"> </v>
      </c>
      <c r="AJ514" s="141" t="str">
        <f>IFERROR(IF(AND(AI513=Controles!$N$5,AI514=Controles!$N$5),(AJ513-(+AJ513*AE514)),IF(AND(AI513=Controles!$N$7,AI514=Controles!$N$5),(AJ512-(+AJ512*AE514)),IF(AI514=Controles!$N$7,AJ513,""))),"")</f>
        <v/>
      </c>
      <c r="AK514" s="141" t="str">
        <f>IFERROR(IF(AND(AI513=Controles!$N$7,AI514=Controles!$N$7),(AK513-(+AK513*AE514)),IF(AND(AI513=Controles!$N$5,AI514=Controles!$N$7),(AK512-(+AK512*AE514)),IF(AI514=Controles!$N$5,AK513,""))),"")</f>
        <v/>
      </c>
      <c r="AL514" s="181" t="str">
        <f t="shared" si="282"/>
        <v/>
      </c>
      <c r="AM514" s="181" t="str">
        <f t="shared" si="283"/>
        <v/>
      </c>
      <c r="AN514" s="182" t="str">
        <f t="shared" si="284"/>
        <v xml:space="preserve"> </v>
      </c>
      <c r="AO514" s="183" t="str">
        <f>IFERROR(VLOOKUP(AN514,'Matriz Calificación'!$C$54:$F$78,2,FALSE),"")</f>
        <v/>
      </c>
      <c r="AP514" s="184" t="str">
        <f>IFERROR(VLOOKUP(AO514,'Matriz Calificación'!$D$54:$I$78,4,FALSE)," ")</f>
        <v xml:space="preserve"> </v>
      </c>
      <c r="AQ514" s="247"/>
      <c r="AR514" s="247"/>
      <c r="AS514" s="263"/>
      <c r="AT514" s="268"/>
      <c r="AU514" s="69"/>
      <c r="AV514" s="168"/>
      <c r="AW514" s="70"/>
      <c r="AX514" s="70"/>
      <c r="AY514" s="69"/>
      <c r="AZ514" s="170"/>
      <c r="BA514" s="172"/>
      <c r="BB514" s="172"/>
      <c r="BC514" s="256"/>
      <c r="BD514" s="248"/>
      <c r="BE514" s="172"/>
      <c r="BF514" s="248"/>
    </row>
    <row r="515" spans="2:58" s="173" customFormat="1" ht="21" customHeight="1" x14ac:dyDescent="0.25">
      <c r="B515" s="249"/>
      <c r="C515" s="252" t="str">
        <f>+IFERROR(VLOOKUP(B515,INF!$A$2:$B$90,2,FALSE)," ")</f>
        <v xml:space="preserve"> </v>
      </c>
      <c r="D515" s="255"/>
      <c r="E515" s="256"/>
      <c r="F515" s="257"/>
      <c r="G515" s="255"/>
      <c r="H515" s="248"/>
      <c r="I515" s="265"/>
      <c r="J515" s="259" t="str">
        <f t="shared" ref="J515" si="285">IF(G515&lt;&gt;"",CONCATENATE("Posibilidad de ",G515," por"," ",H515," debido a"," ",I515),"")</f>
        <v/>
      </c>
      <c r="K515" s="185"/>
      <c r="L515" s="260"/>
      <c r="M515" s="260"/>
      <c r="N515" s="260"/>
      <c r="O515" s="261"/>
      <c r="P515" s="263" t="str">
        <f>IF(O515="","",IF(O515&lt;=2,Probabilidad!$B$8,IF(O515&lt;=11.999,Probabilidad!$B$7,IF(O515&lt;=48,Probabilidad!$B$6,IF(O515&lt;=239.999,Probabilidad!$B$5,IF(O515&gt;=240,Probabilidad!$B$4,""))))))</f>
        <v/>
      </c>
      <c r="Q515" s="260"/>
      <c r="R515" s="264" t="str">
        <f>IFERROR(VLOOKUP(P515,Probabilidad!$B$4:$C$8,2,FALSE),"")</f>
        <v/>
      </c>
      <c r="S515" s="264" t="str">
        <f>IFERROR(VLOOKUP(Q515,Impacto!$B$4:$C$16,2,FALSE),"")</f>
        <v/>
      </c>
      <c r="T515" s="264" t="str">
        <f t="shared" ref="T515" si="286">IFERROR(VALUE((R515&amp;""&amp;S515))," ")</f>
        <v xml:space="preserve"> </v>
      </c>
      <c r="U515" s="269" t="str">
        <f>IFERROR(VLOOKUP(T515,'Matriz Calificación'!$C$54:$D$78,2,FALSE)," ")</f>
        <v xml:space="preserve"> </v>
      </c>
      <c r="V515" s="263" t="str">
        <f>IFERROR(VLOOKUP(T515,'Matriz Calificación'!$C$54:$F$78,3,FALSE)," ")</f>
        <v xml:space="preserve"> </v>
      </c>
      <c r="W515" s="152"/>
      <c r="X515" s="168"/>
      <c r="Y515" s="168"/>
      <c r="Z515" s="168"/>
      <c r="AA515" s="169"/>
      <c r="AB515" s="178" t="str">
        <f>IF(AA515=Controles!$D$5,Controles!$E$5,IF(AA515=Controles!$D$6,Controles!$E$6,IF(AA515=Controles!$D$7,Controles!$E$7," ")))</f>
        <v xml:space="preserve"> </v>
      </c>
      <c r="AC515" s="169"/>
      <c r="AD515" s="68" t="str">
        <f>IF(AC515=Controles!$D$8,Controles!$E$8,IF(AC515=Controles!$D$9,Controles!$E$9," "))</f>
        <v xml:space="preserve"> </v>
      </c>
      <c r="AE515" s="68" t="str">
        <f t="shared" si="254"/>
        <v/>
      </c>
      <c r="AF515" s="169"/>
      <c r="AG515" s="169"/>
      <c r="AH515" s="169"/>
      <c r="AI515" s="100" t="str">
        <f>+IF(AA515=Controles!$D$5,Controles!$N$5,IF(AA515=Controles!$D$6,Controles!$N$6,IF(AA515=Controles!$D$7,Controles!$N$7," ")))</f>
        <v xml:space="preserve"> </v>
      </c>
      <c r="AJ515" s="141" t="str">
        <f>IFERROR(IF(AI515=Controles!$N$5,(($R$515-($R$515*AE515))),IF(AI515=Controles!$N$7,$R$515,""))," ")</f>
        <v/>
      </c>
      <c r="AK515" s="141" t="str">
        <f>IFERROR(IF(AI515=Controles!$N$7,(($S$515-($S$515*AE515))),IF(AI515=Controles!$N$5,$S$515,""))," ")</f>
        <v/>
      </c>
      <c r="AL515" s="181" t="str">
        <f>IFERROR(IF(AJ515="","",IF(AJ515&lt;=20,"20",IF(AJ515&lt;=40,"40",IF(AJ515&lt;=60,"60",IF(AJ515&lt;=80,"80","100"))))),"")</f>
        <v/>
      </c>
      <c r="AM515" s="181" t="str">
        <f>IFERROR(IF(AK515="","",IF(AK515&lt;=20,"20",IF(AK515&lt;=40,"40",IF(AK515&lt;=60,"60",IF(AK515&lt;=80,"80","100"))))),"")</f>
        <v/>
      </c>
      <c r="AN515" s="182" t="str">
        <f>IFERROR(VALUE((AL515&amp;""&amp;AM515))," ")</f>
        <v xml:space="preserve"> </v>
      </c>
      <c r="AO515" s="183" t="str">
        <f>IFERROR(VLOOKUP(AN515,'Matriz Calificación'!$C$54:$F$78,2,FALSE),"")</f>
        <v/>
      </c>
      <c r="AP515" s="184" t="str">
        <f>IFERROR(VLOOKUP(AO515,'Matriz Calificación'!$D$54:$I$78,4,FALSE)," ")</f>
        <v xml:space="preserve"> </v>
      </c>
      <c r="AQ515" s="245" t="str" cm="1">
        <f t="array" ref="AQ515">INDEX(AN515:AN523,COUNT(AN515:AN523))</f>
        <v xml:space="preserve"> </v>
      </c>
      <c r="AR515" s="245" t="str">
        <f>IFERROR(VLOOKUP(AQ515,'Matriz Calificación'!$C$54:$F$78,2,FALSE),"")</f>
        <v/>
      </c>
      <c r="AS515" s="263" t="str">
        <f>IFERROR(VLOOKUP(AR515,'Matriz Calificación'!$D$54:$I$78,4,FALSE)," ")</f>
        <v xml:space="preserve"> </v>
      </c>
      <c r="AT515" s="268" t="str">
        <f>IFERROR(VLOOKUP(AR515,'Matriz Calificación'!$D$54:$I$78,5,FALSE)," ")</f>
        <v xml:space="preserve"> </v>
      </c>
      <c r="AU515" s="69"/>
      <c r="AV515" s="170"/>
      <c r="AW515" s="170"/>
      <c r="AX515" s="170"/>
      <c r="AY515" s="69"/>
      <c r="AZ515" s="170"/>
      <c r="BA515" s="172"/>
      <c r="BB515" s="172"/>
      <c r="BC515" s="256"/>
      <c r="BD515" s="248"/>
      <c r="BE515" s="172"/>
      <c r="BF515" s="248"/>
    </row>
    <row r="516" spans="2:58" s="173" customFormat="1" ht="21" customHeight="1" x14ac:dyDescent="0.25">
      <c r="B516" s="250"/>
      <c r="C516" s="253"/>
      <c r="D516" s="255"/>
      <c r="E516" s="256"/>
      <c r="F516" s="258"/>
      <c r="G516" s="255"/>
      <c r="H516" s="248"/>
      <c r="I516" s="266"/>
      <c r="J516" s="259"/>
      <c r="K516" s="185"/>
      <c r="L516" s="260"/>
      <c r="M516" s="260"/>
      <c r="N516" s="260"/>
      <c r="O516" s="261"/>
      <c r="P516" s="263"/>
      <c r="Q516" s="260"/>
      <c r="R516" s="264"/>
      <c r="S516" s="264"/>
      <c r="T516" s="264"/>
      <c r="U516" s="269"/>
      <c r="V516" s="263"/>
      <c r="W516" s="152"/>
      <c r="X516" s="168"/>
      <c r="Y516" s="168"/>
      <c r="Z516" s="168"/>
      <c r="AA516" s="169"/>
      <c r="AB516" s="178" t="str">
        <f>IF(AA516=Controles!$D$5,Controles!$E$5,IF(AA516=Controles!$D$6,Controles!$E$6,IF(AA516=Controles!$D$7,Controles!$E$7," ")))</f>
        <v xml:space="preserve"> </v>
      </c>
      <c r="AC516" s="169"/>
      <c r="AD516" s="68" t="str">
        <f>IF(AC516=Controles!$D$8,Controles!$E$8,IF(AC516=Controles!$D$9,Controles!$E$9," "))</f>
        <v xml:space="preserve"> </v>
      </c>
      <c r="AE516" s="68" t="str">
        <f t="shared" si="254"/>
        <v/>
      </c>
      <c r="AF516" s="169"/>
      <c r="AG516" s="169"/>
      <c r="AH516" s="169"/>
      <c r="AI516" s="100" t="str">
        <f>+IF(AA516=Controles!$D$5,Controles!$N$5,IF(AA516=Controles!$D$6,Controles!$N$6,IF(AA516=Controles!$D$7,Controles!$N$7," ")))</f>
        <v xml:space="preserve"> </v>
      </c>
      <c r="AJ516" s="141" t="str">
        <f>IFERROR(IF(AND(AI515=Controles!$N$5,AI516=Controles!$N$5),(AJ515-(+AJ515*AE516)),IF(AI516=Controles!$N$5,(R515-(+R515*AE516)),IF(AI516=Controles!$N$7,AJ515,""))),"")</f>
        <v/>
      </c>
      <c r="AK516" s="141" t="str">
        <f>IFERROR(IF(AND(AI515=Controles!$N$7,AI516=Controles!$N$7),(AK515-(+AK515*AE516)),IF(AI516=Controles!$N$7,($S$515-(+$S$515*AE516)),IF(AI516=Controles!$N$5,AK515,""))),"")</f>
        <v/>
      </c>
      <c r="AL516" s="181" t="str">
        <f t="shared" ref="AL516:AL523" si="287">IFERROR(IF(AJ516="","",IF(AJ516&lt;=20,"20",IF(AJ516&lt;=40,"40",IF(AJ516&lt;=60,"60",IF(AJ516&lt;=80,"80","100"))))),"")</f>
        <v/>
      </c>
      <c r="AM516" s="181" t="str">
        <f t="shared" ref="AM516:AM523" si="288">IFERROR(IF(AK516="","",IF(AK516&lt;=20,"20",IF(AK516&lt;=40,"40",IF(AK516&lt;=60,"60",IF(AK516&lt;=80,"80","100"))))),"")</f>
        <v/>
      </c>
      <c r="AN516" s="182" t="str">
        <f t="shared" ref="AN516:AN523" si="289">IFERROR(VALUE((AL516&amp;""&amp;AM516))," ")</f>
        <v xml:space="preserve"> </v>
      </c>
      <c r="AO516" s="183" t="str">
        <f>IFERROR(VLOOKUP(AN516,'Matriz Calificación'!$C$54:$F$78,2,FALSE),"")</f>
        <v/>
      </c>
      <c r="AP516" s="184" t="str">
        <f>IFERROR(VLOOKUP(AO516,'Matriz Calificación'!$D$54:$I$78,4,FALSE)," ")</f>
        <v xml:space="preserve"> </v>
      </c>
      <c r="AQ516" s="246"/>
      <c r="AR516" s="246"/>
      <c r="AS516" s="263"/>
      <c r="AT516" s="268"/>
      <c r="AU516" s="69"/>
      <c r="AV516" s="170"/>
      <c r="AW516" s="170"/>
      <c r="AX516" s="170"/>
      <c r="AY516" s="69"/>
      <c r="AZ516" s="170"/>
      <c r="BA516" s="172"/>
      <c r="BB516" s="172"/>
      <c r="BC516" s="256"/>
      <c r="BD516" s="248"/>
      <c r="BE516" s="172"/>
      <c r="BF516" s="248"/>
    </row>
    <row r="517" spans="2:58" s="173" customFormat="1" ht="21" customHeight="1" x14ac:dyDescent="0.25">
      <c r="B517" s="250"/>
      <c r="C517" s="253"/>
      <c r="D517" s="255"/>
      <c r="E517" s="256"/>
      <c r="F517" s="258"/>
      <c r="G517" s="255"/>
      <c r="H517" s="248"/>
      <c r="I517" s="266"/>
      <c r="J517" s="259"/>
      <c r="K517" s="185"/>
      <c r="L517" s="260"/>
      <c r="M517" s="260"/>
      <c r="N517" s="260"/>
      <c r="O517" s="261"/>
      <c r="P517" s="263"/>
      <c r="Q517" s="260"/>
      <c r="R517" s="264"/>
      <c r="S517" s="264"/>
      <c r="T517" s="264"/>
      <c r="U517" s="269"/>
      <c r="V517" s="263"/>
      <c r="W517" s="152"/>
      <c r="X517" s="168"/>
      <c r="Y517" s="168"/>
      <c r="Z517" s="168"/>
      <c r="AA517" s="169"/>
      <c r="AB517" s="178" t="str">
        <f>IF(AA517=Controles!$D$5,Controles!$E$5,IF(AA517=Controles!$D$6,Controles!$E$6,IF(AA517=Controles!$D$7,Controles!$E$7," ")))</f>
        <v xml:space="preserve"> </v>
      </c>
      <c r="AC517" s="169"/>
      <c r="AD517" s="68" t="str">
        <f>IF(AC517=Controles!$D$8,Controles!$E$8,IF(AC517=Controles!$D$9,Controles!$E$9," "))</f>
        <v xml:space="preserve"> </v>
      </c>
      <c r="AE517" s="68" t="str">
        <f t="shared" si="254"/>
        <v/>
      </c>
      <c r="AF517" s="169"/>
      <c r="AG517" s="169"/>
      <c r="AH517" s="169"/>
      <c r="AI517" s="100" t="str">
        <f>+IF(AA517=Controles!$D$5,Controles!$N$5,IF(AA517=Controles!$D$6,Controles!$N$6,IF(AA517=Controles!$D$7,Controles!$N$7," ")))</f>
        <v xml:space="preserve"> </v>
      </c>
      <c r="AJ517" s="141" t="str">
        <f>IFERROR(IF(AND(AI516=Controles!$N$5,AI517=Controles!$N$5),(AJ516-(+AJ516*AE517)),IF(AND(AI516=Controles!$N$7,AI517=Controles!$N$5),(AJ515-(+AJ515*AE517)),IF(AI517=Controles!$N$7,AJ516,""))),"")</f>
        <v/>
      </c>
      <c r="AK517" s="141" t="str">
        <f>IFERROR(IF(AND(AI516=Controles!$N$7,AI517=Controles!$N$7),(AK516-(+AK516*AE517)),IF(AND(AI516=Controles!$N$5,AI517=Controles!$N$7),(AK515-(+AK515*AE517)),IF(AI517=Controles!$N$5,AK516,""))),"")</f>
        <v/>
      </c>
      <c r="AL517" s="181" t="str">
        <f t="shared" si="287"/>
        <v/>
      </c>
      <c r="AM517" s="181" t="str">
        <f t="shared" si="288"/>
        <v/>
      </c>
      <c r="AN517" s="182" t="str">
        <f t="shared" si="289"/>
        <v xml:space="preserve"> </v>
      </c>
      <c r="AO517" s="183" t="str">
        <f>IFERROR(VLOOKUP(AN517,'Matriz Calificación'!$C$54:$F$78,2,FALSE),"")</f>
        <v/>
      </c>
      <c r="AP517" s="184" t="str">
        <f>IFERROR(VLOOKUP(AO517,'Matriz Calificación'!$D$54:$I$78,4,FALSE)," ")</f>
        <v xml:space="preserve"> </v>
      </c>
      <c r="AQ517" s="246"/>
      <c r="AR517" s="246"/>
      <c r="AS517" s="263"/>
      <c r="AT517" s="268"/>
      <c r="AU517" s="69"/>
      <c r="AV517" s="170"/>
      <c r="AW517" s="170"/>
      <c r="AX517" s="170"/>
      <c r="AY517" s="69"/>
      <c r="AZ517" s="170"/>
      <c r="BA517" s="172"/>
      <c r="BB517" s="172"/>
      <c r="BC517" s="256"/>
      <c r="BD517" s="248"/>
      <c r="BE517" s="172"/>
      <c r="BF517" s="248"/>
    </row>
    <row r="518" spans="2:58" s="173" customFormat="1" ht="21" customHeight="1" x14ac:dyDescent="0.25">
      <c r="B518" s="250"/>
      <c r="C518" s="253"/>
      <c r="D518" s="255"/>
      <c r="E518" s="256"/>
      <c r="F518" s="258"/>
      <c r="G518" s="255"/>
      <c r="H518" s="248"/>
      <c r="I518" s="266"/>
      <c r="J518" s="259"/>
      <c r="K518" s="185"/>
      <c r="L518" s="260"/>
      <c r="M518" s="260"/>
      <c r="N518" s="260"/>
      <c r="O518" s="261"/>
      <c r="P518" s="263"/>
      <c r="Q518" s="260"/>
      <c r="R518" s="264"/>
      <c r="S518" s="264"/>
      <c r="T518" s="264"/>
      <c r="U518" s="269"/>
      <c r="V518" s="263"/>
      <c r="W518" s="152"/>
      <c r="X518" s="168"/>
      <c r="Y518" s="168"/>
      <c r="Z518" s="168"/>
      <c r="AA518" s="169"/>
      <c r="AB518" s="178" t="str">
        <f>IF(AA518=Controles!$D$5,Controles!$E$5,IF(AA518=Controles!$D$6,Controles!$E$6,IF(AA518=Controles!$D$7,Controles!$E$7," ")))</f>
        <v xml:space="preserve"> </v>
      </c>
      <c r="AC518" s="169"/>
      <c r="AD518" s="68" t="str">
        <f>IF(AC518=Controles!$D$8,Controles!$E$8,IF(AC518=Controles!$D$9,Controles!$E$9," "))</f>
        <v xml:space="preserve"> </v>
      </c>
      <c r="AE518" s="68" t="str">
        <f t="shared" si="254"/>
        <v/>
      </c>
      <c r="AF518" s="169"/>
      <c r="AG518" s="169"/>
      <c r="AH518" s="169"/>
      <c r="AI518" s="100" t="str">
        <f>+IF(AA518=Controles!$D$5,Controles!$N$5,IF(AA518=Controles!$D$6,Controles!$N$6,IF(AA518=Controles!$D$7,Controles!$N$7," ")))</f>
        <v xml:space="preserve"> </v>
      </c>
      <c r="AJ518" s="141" t="str">
        <f>IFERROR(IF(AND(AI517=Controles!$N$5,AI518=Controles!$N$5),(AJ517-(+AJ517*AE518)),IF(AND(AI517=Controles!$N$7,AI518=Controles!$N$5),(AJ516-(+AJ516*AE518)),IF(AI518=Controles!$N$7,AJ517,""))),"")</f>
        <v/>
      </c>
      <c r="AK518" s="141" t="str">
        <f>IFERROR(IF(AND(AI517=Controles!$N$7,AI518=Controles!$N$7),(AK517-(+AK517*AE518)),IF(AND(AI517=Controles!$N$5,AI518=Controles!$N$7),(AK516-(+AK516*AE518)),IF(AI518=Controles!$N$5,AK517,""))),"")</f>
        <v/>
      </c>
      <c r="AL518" s="181" t="str">
        <f t="shared" si="287"/>
        <v/>
      </c>
      <c r="AM518" s="181" t="str">
        <f t="shared" si="288"/>
        <v/>
      </c>
      <c r="AN518" s="182" t="str">
        <f t="shared" si="289"/>
        <v xml:space="preserve"> </v>
      </c>
      <c r="AO518" s="183" t="str">
        <f>IFERROR(VLOOKUP(AN518,'Matriz Calificación'!$C$54:$F$78,2,FALSE),"")</f>
        <v/>
      </c>
      <c r="AP518" s="184" t="str">
        <f>IFERROR(VLOOKUP(AO518,'Matriz Calificación'!$D$54:$I$78,4,FALSE)," ")</f>
        <v xml:space="preserve"> </v>
      </c>
      <c r="AQ518" s="246"/>
      <c r="AR518" s="246"/>
      <c r="AS518" s="263"/>
      <c r="AT518" s="268"/>
      <c r="AU518" s="69"/>
      <c r="AV518" s="170"/>
      <c r="AW518" s="170"/>
      <c r="AX518" s="170"/>
      <c r="AY518" s="69"/>
      <c r="AZ518" s="170"/>
      <c r="BA518" s="172"/>
      <c r="BB518" s="172"/>
      <c r="BC518" s="256"/>
      <c r="BD518" s="248"/>
      <c r="BE518" s="172"/>
      <c r="BF518" s="248"/>
    </row>
    <row r="519" spans="2:58" s="173" customFormat="1" ht="21" customHeight="1" x14ac:dyDescent="0.25">
      <c r="B519" s="250"/>
      <c r="C519" s="253"/>
      <c r="D519" s="255"/>
      <c r="E519" s="256"/>
      <c r="F519" s="258"/>
      <c r="G519" s="255"/>
      <c r="H519" s="248"/>
      <c r="I519" s="266"/>
      <c r="J519" s="259"/>
      <c r="K519" s="185"/>
      <c r="L519" s="260"/>
      <c r="M519" s="260"/>
      <c r="N519" s="260"/>
      <c r="O519" s="261"/>
      <c r="P519" s="263"/>
      <c r="Q519" s="260"/>
      <c r="R519" s="264"/>
      <c r="S519" s="264"/>
      <c r="T519" s="264"/>
      <c r="U519" s="269"/>
      <c r="V519" s="263"/>
      <c r="W519" s="152"/>
      <c r="X519" s="168"/>
      <c r="Y519" s="168"/>
      <c r="Z519" s="168"/>
      <c r="AA519" s="169"/>
      <c r="AB519" s="178" t="str">
        <f>IF(AA519=Controles!$D$5,Controles!$E$5,IF(AA519=Controles!$D$6,Controles!$E$6,IF(AA519=Controles!$D$7,Controles!$E$7," ")))</f>
        <v xml:space="preserve"> </v>
      </c>
      <c r="AC519" s="169"/>
      <c r="AD519" s="68" t="str">
        <f>IF(AC519=Controles!$D$8,Controles!$E$8,IF(AC519=Controles!$D$9,Controles!$E$9," "))</f>
        <v xml:space="preserve"> </v>
      </c>
      <c r="AE519" s="68" t="str">
        <f t="shared" si="254"/>
        <v/>
      </c>
      <c r="AF519" s="169"/>
      <c r="AG519" s="169"/>
      <c r="AH519" s="169"/>
      <c r="AI519" s="100" t="str">
        <f>+IF(AA519=Controles!$D$5,Controles!$N$5,IF(AA519=Controles!$D$6,Controles!$N$6,IF(AA519=Controles!$D$7,Controles!$N$7," ")))</f>
        <v xml:space="preserve"> </v>
      </c>
      <c r="AJ519" s="141" t="str">
        <f>IFERROR(IF(AND(AI518=Controles!$N$5,AI519=Controles!$N$5),(AJ518-(+AJ518*AE519)),IF(AND(AI518=Controles!$N$7,AI519=Controles!$N$5),(AJ517-(+AJ517*AE519)),IF(AI519=Controles!$N$7,AJ518,""))),"")</f>
        <v/>
      </c>
      <c r="AK519" s="141" t="str">
        <f>IFERROR(IF(AND(AI518=Controles!$N$7,AI519=Controles!$N$7),(AK518-(+AK518*AE519)),IF(AND(AI518=Controles!$N$5,AI519=Controles!$N$7),(AK517-(+AK517*AE519)),IF(AI519=Controles!$N$5,AK518,""))),"")</f>
        <v/>
      </c>
      <c r="AL519" s="181" t="str">
        <f t="shared" si="287"/>
        <v/>
      </c>
      <c r="AM519" s="181" t="str">
        <f t="shared" si="288"/>
        <v/>
      </c>
      <c r="AN519" s="182" t="str">
        <f t="shared" si="289"/>
        <v xml:space="preserve"> </v>
      </c>
      <c r="AO519" s="183" t="str">
        <f>IFERROR(VLOOKUP(AN519,'Matriz Calificación'!$C$54:$F$78,2,FALSE),"")</f>
        <v/>
      </c>
      <c r="AP519" s="184" t="str">
        <f>IFERROR(VLOOKUP(AO519,'Matriz Calificación'!$D$54:$I$78,4,FALSE)," ")</f>
        <v xml:space="preserve"> </v>
      </c>
      <c r="AQ519" s="246"/>
      <c r="AR519" s="246"/>
      <c r="AS519" s="263"/>
      <c r="AT519" s="268"/>
      <c r="AU519" s="69"/>
      <c r="AV519" s="170"/>
      <c r="AW519" s="170"/>
      <c r="AX519" s="170"/>
      <c r="AY519" s="69"/>
      <c r="AZ519" s="170"/>
      <c r="BA519" s="172"/>
      <c r="BB519" s="172"/>
      <c r="BC519" s="256"/>
      <c r="BD519" s="248"/>
      <c r="BE519" s="172"/>
      <c r="BF519" s="248"/>
    </row>
    <row r="520" spans="2:58" s="173" customFormat="1" ht="21" customHeight="1" x14ac:dyDescent="0.25">
      <c r="B520" s="250"/>
      <c r="C520" s="253"/>
      <c r="D520" s="255"/>
      <c r="E520" s="256"/>
      <c r="F520" s="258"/>
      <c r="G520" s="255"/>
      <c r="H520" s="248"/>
      <c r="I520" s="266"/>
      <c r="J520" s="259"/>
      <c r="K520" s="185"/>
      <c r="L520" s="260"/>
      <c r="M520" s="260"/>
      <c r="N520" s="260"/>
      <c r="O520" s="261"/>
      <c r="P520" s="263"/>
      <c r="Q520" s="260"/>
      <c r="R520" s="264"/>
      <c r="S520" s="264"/>
      <c r="T520" s="264"/>
      <c r="U520" s="269"/>
      <c r="V520" s="263"/>
      <c r="W520" s="152"/>
      <c r="X520" s="168"/>
      <c r="Y520" s="168"/>
      <c r="Z520" s="168"/>
      <c r="AA520" s="169"/>
      <c r="AB520" s="178" t="str">
        <f>IF(AA520=Controles!$D$5,Controles!$E$5,IF(AA520=Controles!$D$6,Controles!$E$6,IF(AA520=Controles!$D$7,Controles!$E$7," ")))</f>
        <v xml:space="preserve"> </v>
      </c>
      <c r="AC520" s="169"/>
      <c r="AD520" s="68" t="str">
        <f>IF(AC520=Controles!$D$8,Controles!$E$8,IF(AC520=Controles!$D$9,Controles!$E$9," "))</f>
        <v xml:space="preserve"> </v>
      </c>
      <c r="AE520" s="68" t="str">
        <f t="shared" si="254"/>
        <v/>
      </c>
      <c r="AF520" s="169"/>
      <c r="AG520" s="169"/>
      <c r="AH520" s="169"/>
      <c r="AI520" s="100" t="str">
        <f>+IF(AA520=Controles!$D$5,Controles!$N$5,IF(AA520=Controles!$D$6,Controles!$N$6,IF(AA520=Controles!$D$7,Controles!$N$7," ")))</f>
        <v xml:space="preserve"> </v>
      </c>
      <c r="AJ520" s="141" t="str">
        <f>IFERROR(IF(AND(AI519=Controles!$N$5,AI520=Controles!$N$5),(AJ519-(+AJ519*AE520)),IF(AND(AI519=Controles!$N$7,AI520=Controles!$N$5),(AJ518-(+AJ518*AE520)),IF(AI520=Controles!$N$7,AJ519,""))),"")</f>
        <v/>
      </c>
      <c r="AK520" s="141" t="str">
        <f>IFERROR(IF(AND(AI519=Controles!$N$7,AI520=Controles!$N$7),(AK519-(+AK519*AE520)),IF(AND(AI519=Controles!$N$5,AI520=Controles!$N$7),(AK518-(+AK518*AE520)),IF(AI520=Controles!$N$5,AK519,""))),"")</f>
        <v/>
      </c>
      <c r="AL520" s="181" t="str">
        <f t="shared" si="287"/>
        <v/>
      </c>
      <c r="AM520" s="181" t="str">
        <f t="shared" si="288"/>
        <v/>
      </c>
      <c r="AN520" s="182" t="str">
        <f t="shared" si="289"/>
        <v xml:space="preserve"> </v>
      </c>
      <c r="AO520" s="183" t="str">
        <f>IFERROR(VLOOKUP(AN520,'Matriz Calificación'!$C$54:$F$78,2,FALSE),"")</f>
        <v/>
      </c>
      <c r="AP520" s="184" t="str">
        <f>IFERROR(VLOOKUP(AO520,'Matriz Calificación'!$D$54:$I$78,4,FALSE)," ")</f>
        <v xml:space="preserve"> </v>
      </c>
      <c r="AQ520" s="246"/>
      <c r="AR520" s="246"/>
      <c r="AS520" s="263"/>
      <c r="AT520" s="268"/>
      <c r="AU520" s="69"/>
      <c r="AV520" s="170"/>
      <c r="AW520" s="170"/>
      <c r="AX520" s="170"/>
      <c r="AY520" s="69"/>
      <c r="AZ520" s="170"/>
      <c r="BA520" s="172"/>
      <c r="BB520" s="172"/>
      <c r="BC520" s="256"/>
      <c r="BD520" s="248"/>
      <c r="BE520" s="172"/>
      <c r="BF520" s="248"/>
    </row>
    <row r="521" spans="2:58" s="173" customFormat="1" ht="21" customHeight="1" x14ac:dyDescent="0.25">
      <c r="B521" s="250"/>
      <c r="C521" s="253"/>
      <c r="D521" s="255"/>
      <c r="E521" s="256"/>
      <c r="F521" s="258"/>
      <c r="G521" s="255"/>
      <c r="H521" s="248"/>
      <c r="I521" s="266"/>
      <c r="J521" s="259"/>
      <c r="K521" s="185"/>
      <c r="L521" s="260"/>
      <c r="M521" s="260"/>
      <c r="N521" s="260"/>
      <c r="O521" s="261"/>
      <c r="P521" s="263"/>
      <c r="Q521" s="260"/>
      <c r="R521" s="264"/>
      <c r="S521" s="264"/>
      <c r="T521" s="264"/>
      <c r="U521" s="269"/>
      <c r="V521" s="263"/>
      <c r="W521" s="152"/>
      <c r="X521" s="168"/>
      <c r="Y521" s="168"/>
      <c r="Z521" s="168"/>
      <c r="AA521" s="169"/>
      <c r="AB521" s="178" t="str">
        <f>IF(AA521=Controles!$D$5,Controles!$E$5,IF(AA521=Controles!$D$6,Controles!$E$6,IF(AA521=Controles!$D$7,Controles!$E$7," ")))</f>
        <v xml:space="preserve"> </v>
      </c>
      <c r="AC521" s="169"/>
      <c r="AD521" s="68" t="str">
        <f>IF(AC521=Controles!$D$8,Controles!$E$8,IF(AC521=Controles!$D$9,Controles!$E$9," "))</f>
        <v xml:space="preserve"> </v>
      </c>
      <c r="AE521" s="68" t="str">
        <f t="shared" si="254"/>
        <v/>
      </c>
      <c r="AF521" s="169"/>
      <c r="AG521" s="169"/>
      <c r="AH521" s="169"/>
      <c r="AI521" s="100" t="str">
        <f>+IF(AA521=Controles!$D$5,Controles!$N$5,IF(AA521=Controles!$D$6,Controles!$N$6,IF(AA521=Controles!$D$7,Controles!$N$7," ")))</f>
        <v xml:space="preserve"> </v>
      </c>
      <c r="AJ521" s="141" t="str">
        <f>IFERROR(IF(AND(AI520=Controles!$N$5,AI521=Controles!$N$5),(AJ520-(+AJ520*AE521)),IF(AND(AI520=Controles!$N$7,AI521=Controles!$N$5),(AJ519-(+AJ519*AE521)),IF(AI521=Controles!$N$7,AJ520,""))),"")</f>
        <v/>
      </c>
      <c r="AK521" s="141" t="str">
        <f>IFERROR(IF(AND(AI520=Controles!$N$7,AI521=Controles!$N$7),(AK520-(+AK520*AE521)),IF(AND(AI520=Controles!$N$5,AI521=Controles!$N$7),(AK519-(+AK519*AE521)),IF(AI521=Controles!$N$5,AK520,""))),"")</f>
        <v/>
      </c>
      <c r="AL521" s="181" t="str">
        <f t="shared" si="287"/>
        <v/>
      </c>
      <c r="AM521" s="181" t="str">
        <f t="shared" si="288"/>
        <v/>
      </c>
      <c r="AN521" s="182" t="str">
        <f t="shared" si="289"/>
        <v xml:space="preserve"> </v>
      </c>
      <c r="AO521" s="183" t="str">
        <f>IFERROR(VLOOKUP(AN521,'Matriz Calificación'!$C$54:$F$78,2,FALSE),"")</f>
        <v/>
      </c>
      <c r="AP521" s="184" t="str">
        <f>IFERROR(VLOOKUP(AO521,'Matriz Calificación'!$D$54:$I$78,4,FALSE)," ")</f>
        <v xml:space="preserve"> </v>
      </c>
      <c r="AQ521" s="246"/>
      <c r="AR521" s="246"/>
      <c r="AS521" s="263"/>
      <c r="AT521" s="268"/>
      <c r="AU521" s="69"/>
      <c r="AV521" s="168"/>
      <c r="AW521" s="171"/>
      <c r="AX521" s="171"/>
      <c r="AY521" s="69"/>
      <c r="AZ521" s="170"/>
      <c r="BA521" s="172"/>
      <c r="BB521" s="172"/>
      <c r="BC521" s="256"/>
      <c r="BD521" s="248"/>
      <c r="BE521" s="172"/>
      <c r="BF521" s="248"/>
    </row>
    <row r="522" spans="2:58" s="173" customFormat="1" ht="21" customHeight="1" x14ac:dyDescent="0.25">
      <c r="B522" s="250"/>
      <c r="C522" s="253"/>
      <c r="D522" s="255"/>
      <c r="E522" s="256"/>
      <c r="F522" s="258"/>
      <c r="G522" s="255"/>
      <c r="H522" s="248"/>
      <c r="I522" s="266"/>
      <c r="J522" s="259"/>
      <c r="K522" s="185"/>
      <c r="L522" s="260"/>
      <c r="M522" s="260"/>
      <c r="N522" s="260"/>
      <c r="O522" s="261"/>
      <c r="P522" s="263"/>
      <c r="Q522" s="260"/>
      <c r="R522" s="264"/>
      <c r="S522" s="264"/>
      <c r="T522" s="264"/>
      <c r="U522" s="269"/>
      <c r="V522" s="263"/>
      <c r="W522" s="152"/>
      <c r="X522" s="168"/>
      <c r="Y522" s="168"/>
      <c r="Z522" s="168"/>
      <c r="AA522" s="169"/>
      <c r="AB522" s="178" t="str">
        <f>IF(AA522=Controles!$D$5,Controles!$E$5,IF(AA522=Controles!$D$6,Controles!$E$6,IF(AA522=Controles!$D$7,Controles!$E$7," ")))</f>
        <v xml:space="preserve"> </v>
      </c>
      <c r="AC522" s="169"/>
      <c r="AD522" s="68" t="str">
        <f>IF(AC522=Controles!$D$8,Controles!$E$8,IF(AC522=Controles!$D$9,Controles!$E$9," "))</f>
        <v xml:space="preserve"> </v>
      </c>
      <c r="AE522" s="68" t="str">
        <f t="shared" si="254"/>
        <v/>
      </c>
      <c r="AF522" s="169"/>
      <c r="AG522" s="169"/>
      <c r="AH522" s="169"/>
      <c r="AI522" s="100" t="str">
        <f>+IF(AA522=Controles!$D$5,Controles!$N$5,IF(AA522=Controles!$D$6,Controles!$N$6,IF(AA522=Controles!$D$7,Controles!$N$7," ")))</f>
        <v xml:space="preserve"> </v>
      </c>
      <c r="AJ522" s="141" t="str">
        <f>IFERROR(IF(AND(AI521=Controles!$N$5,AI522=Controles!$N$5),(AJ521-(+AJ521*AE522)),IF(AND(AI521=Controles!$N$7,AI522=Controles!$N$5),(AJ520-(+AJ520*AE522)),IF(AI522=Controles!$N$7,AJ521,""))),"")</f>
        <v/>
      </c>
      <c r="AK522" s="141" t="str">
        <f>IFERROR(IF(AND(AI521=Controles!$N$7,AI522=Controles!$N$7),(AK521-(+AK521*AE522)),IF(AND(AI521=Controles!$N$5,AI522=Controles!$N$7),(AK520-(+AK520*AE522)),IF(AI522=Controles!$N$5,AK521,""))),"")</f>
        <v/>
      </c>
      <c r="AL522" s="181" t="str">
        <f t="shared" si="287"/>
        <v/>
      </c>
      <c r="AM522" s="181" t="str">
        <f t="shared" si="288"/>
        <v/>
      </c>
      <c r="AN522" s="182" t="str">
        <f t="shared" si="289"/>
        <v xml:space="preserve"> </v>
      </c>
      <c r="AO522" s="183" t="str">
        <f>IFERROR(VLOOKUP(AN522,'Matriz Calificación'!$C$54:$F$78,2,FALSE),"")</f>
        <v/>
      </c>
      <c r="AP522" s="184" t="str">
        <f>IFERROR(VLOOKUP(AO522,'Matriz Calificación'!$D$54:$I$78,4,FALSE)," ")</f>
        <v xml:space="preserve"> </v>
      </c>
      <c r="AQ522" s="246"/>
      <c r="AR522" s="246"/>
      <c r="AS522" s="263"/>
      <c r="AT522" s="268"/>
      <c r="AU522" s="69"/>
      <c r="AV522" s="168"/>
      <c r="AW522" s="171"/>
      <c r="AX522" s="171"/>
      <c r="AY522" s="69"/>
      <c r="AZ522" s="170"/>
      <c r="BA522" s="172"/>
      <c r="BB522" s="172"/>
      <c r="BC522" s="256"/>
      <c r="BD522" s="248"/>
      <c r="BE522" s="172"/>
      <c r="BF522" s="248"/>
    </row>
    <row r="523" spans="2:58" s="173" customFormat="1" ht="21" customHeight="1" x14ac:dyDescent="0.25">
      <c r="B523" s="251"/>
      <c r="C523" s="254"/>
      <c r="D523" s="255"/>
      <c r="E523" s="256"/>
      <c r="F523" s="258"/>
      <c r="G523" s="255"/>
      <c r="H523" s="248"/>
      <c r="I523" s="267"/>
      <c r="J523" s="259"/>
      <c r="K523" s="185"/>
      <c r="L523" s="260"/>
      <c r="M523" s="260"/>
      <c r="N523" s="260"/>
      <c r="O523" s="262"/>
      <c r="P523" s="263"/>
      <c r="Q523" s="260"/>
      <c r="R523" s="264"/>
      <c r="S523" s="264"/>
      <c r="T523" s="264"/>
      <c r="U523" s="269"/>
      <c r="V523" s="263"/>
      <c r="W523" s="152"/>
      <c r="X523" s="168"/>
      <c r="Y523" s="168"/>
      <c r="Z523" s="168"/>
      <c r="AA523" s="169"/>
      <c r="AB523" s="178" t="str">
        <f>IF(AA523=Controles!$D$5,Controles!$E$5,IF(AA523=Controles!$D$6,Controles!$E$6,IF(AA523=Controles!$D$7,Controles!$E$7," ")))</f>
        <v xml:space="preserve"> </v>
      </c>
      <c r="AC523" s="169"/>
      <c r="AD523" s="68" t="str">
        <f>IF(AC523=Controles!$D$8,Controles!$E$8,IF(AC523=Controles!$D$9,Controles!$E$9," "))</f>
        <v xml:space="preserve"> </v>
      </c>
      <c r="AE523" s="68" t="str">
        <f t="shared" si="254"/>
        <v/>
      </c>
      <c r="AF523" s="169"/>
      <c r="AG523" s="169"/>
      <c r="AH523" s="169"/>
      <c r="AI523" s="100" t="str">
        <f>+IF(AA523=Controles!$D$5,Controles!$N$5,IF(AA523=Controles!$D$6,Controles!$N$6,IF(AA523=Controles!$D$7,Controles!$N$7," ")))</f>
        <v xml:space="preserve"> </v>
      </c>
      <c r="AJ523" s="141" t="str">
        <f>IFERROR(IF(AND(AI522=Controles!$N$5,AI523=Controles!$N$5),(AJ522-(+AJ522*AE523)),IF(AND(AI522=Controles!$N$7,AI523=Controles!$N$5),(AJ521-(+AJ521*AE523)),IF(AI523=Controles!$N$7,AJ522,""))),"")</f>
        <v/>
      </c>
      <c r="AK523" s="141" t="str">
        <f>IFERROR(IF(AND(AI522=Controles!$N$7,AI523=Controles!$N$7),(AK522-(+AK522*AE523)),IF(AND(AI522=Controles!$N$5,AI523=Controles!$N$7),(AK521-(+AK521*AE523)),IF(AI523=Controles!$N$5,AK522,""))),"")</f>
        <v/>
      </c>
      <c r="AL523" s="181" t="str">
        <f t="shared" si="287"/>
        <v/>
      </c>
      <c r="AM523" s="181" t="str">
        <f t="shared" si="288"/>
        <v/>
      </c>
      <c r="AN523" s="182" t="str">
        <f t="shared" si="289"/>
        <v xml:space="preserve"> </v>
      </c>
      <c r="AO523" s="183" t="str">
        <f>IFERROR(VLOOKUP(AN523,'Matriz Calificación'!$C$54:$F$78,2,FALSE),"")</f>
        <v/>
      </c>
      <c r="AP523" s="184" t="str">
        <f>IFERROR(VLOOKUP(AO523,'Matriz Calificación'!$D$54:$I$78,4,FALSE)," ")</f>
        <v xml:space="preserve"> </v>
      </c>
      <c r="AQ523" s="247"/>
      <c r="AR523" s="247"/>
      <c r="AS523" s="263"/>
      <c r="AT523" s="268"/>
      <c r="AU523" s="69"/>
      <c r="AV523" s="168"/>
      <c r="AW523" s="70"/>
      <c r="AX523" s="70"/>
      <c r="AY523" s="69"/>
      <c r="AZ523" s="170"/>
      <c r="BA523" s="172"/>
      <c r="BB523" s="172"/>
      <c r="BC523" s="256"/>
      <c r="BD523" s="248"/>
      <c r="BE523" s="172"/>
      <c r="BF523" s="248"/>
    </row>
    <row r="524" spans="2:58" s="173" customFormat="1" ht="21" customHeight="1" x14ac:dyDescent="0.25">
      <c r="B524" s="249"/>
      <c r="C524" s="252" t="str">
        <f>+IFERROR(VLOOKUP(B524,INF!$A$2:$B$90,2,FALSE)," ")</f>
        <v xml:space="preserve"> </v>
      </c>
      <c r="D524" s="255"/>
      <c r="E524" s="256"/>
      <c r="F524" s="257"/>
      <c r="G524" s="255"/>
      <c r="H524" s="248"/>
      <c r="I524" s="265"/>
      <c r="J524" s="259" t="str">
        <f t="shared" ref="J524" si="290">IF(G524&lt;&gt;"",CONCATENATE("Posibilidad de ",G524," por"," ",H524," debido a"," ",I524),"")</f>
        <v/>
      </c>
      <c r="K524" s="185"/>
      <c r="L524" s="260"/>
      <c r="M524" s="260"/>
      <c r="N524" s="260"/>
      <c r="O524" s="261"/>
      <c r="P524" s="263" t="str">
        <f>IF(O524="","",IF(O524&lt;=2,Probabilidad!$B$8,IF(O524&lt;=11.999,Probabilidad!$B$7,IF(O524&lt;=48,Probabilidad!$B$6,IF(O524&lt;=239.999,Probabilidad!$B$5,IF(O524&gt;=240,Probabilidad!$B$4,""))))))</f>
        <v/>
      </c>
      <c r="Q524" s="260"/>
      <c r="R524" s="264" t="str">
        <f>IFERROR(VLOOKUP(P524,Probabilidad!$B$4:$C$8,2,FALSE),"")</f>
        <v/>
      </c>
      <c r="S524" s="264" t="str">
        <f>IFERROR(VLOOKUP(Q524,Impacto!$B$4:$C$16,2,FALSE),"")</f>
        <v/>
      </c>
      <c r="T524" s="264" t="str">
        <f t="shared" ref="T524" si="291">IFERROR(VALUE((R524&amp;""&amp;S524))," ")</f>
        <v xml:space="preserve"> </v>
      </c>
      <c r="U524" s="269" t="str">
        <f>IFERROR(VLOOKUP(T524,'Matriz Calificación'!$C$54:$D$78,2,FALSE)," ")</f>
        <v xml:space="preserve"> </v>
      </c>
      <c r="V524" s="263" t="str">
        <f>IFERROR(VLOOKUP(T524,'Matriz Calificación'!$C$54:$F$78,3,FALSE)," ")</f>
        <v xml:space="preserve"> </v>
      </c>
      <c r="W524" s="152"/>
      <c r="X524" s="168"/>
      <c r="Y524" s="168"/>
      <c r="Z524" s="168"/>
      <c r="AA524" s="169"/>
      <c r="AB524" s="178" t="str">
        <f>IF(AA524=Controles!$D$5,Controles!$E$5,IF(AA524=Controles!$D$6,Controles!$E$6,IF(AA524=Controles!$D$7,Controles!$E$7," ")))</f>
        <v xml:space="preserve"> </v>
      </c>
      <c r="AC524" s="169"/>
      <c r="AD524" s="68" t="str">
        <f>IF(AC524=Controles!$D$8,Controles!$E$8,IF(AC524=Controles!$D$9,Controles!$E$9," "))</f>
        <v xml:space="preserve"> </v>
      </c>
      <c r="AE524" s="68" t="str">
        <f t="shared" ref="AE524:AE587" si="292">+IFERROR(AB524+AD524,"")</f>
        <v/>
      </c>
      <c r="AF524" s="169"/>
      <c r="AG524" s="169"/>
      <c r="AH524" s="169"/>
      <c r="AI524" s="100" t="str">
        <f>+IF(AA524=Controles!$D$5,Controles!$N$5,IF(AA524=Controles!$D$6,Controles!$N$6,IF(AA524=Controles!$D$7,Controles!$N$7," ")))</f>
        <v xml:space="preserve"> </v>
      </c>
      <c r="AJ524" s="141" t="str">
        <f>IFERROR(IF(AI524=Controles!$N$5,(($R$524-($R$524*AE524))),IF(AI524=Controles!$N$7,$R$524,""))," ")</f>
        <v/>
      </c>
      <c r="AK524" s="141" t="str">
        <f>IFERROR(IF(AI524=Controles!$N$7,(($S$524-($S$524*AE524))),IF(AI524=Controles!$N$5,$S$524,""))," ")</f>
        <v/>
      </c>
      <c r="AL524" s="181" t="str">
        <f>IFERROR(IF(AJ524="","",IF(AJ524&lt;=20,"20",IF(AJ524&lt;=40,"40",IF(AJ524&lt;=60,"60",IF(AJ524&lt;=80,"80","100"))))),"")</f>
        <v/>
      </c>
      <c r="AM524" s="181" t="str">
        <f>IFERROR(IF(AK524="","",IF(AK524&lt;=20,"20",IF(AK524&lt;=40,"40",IF(AK524&lt;=60,"60",IF(AK524&lt;=80,"80","100"))))),"")</f>
        <v/>
      </c>
      <c r="AN524" s="182" t="str">
        <f>IFERROR(VALUE((AL524&amp;""&amp;AM524))," ")</f>
        <v xml:space="preserve"> </v>
      </c>
      <c r="AO524" s="183" t="str">
        <f>IFERROR(VLOOKUP(AN524,'Matriz Calificación'!$C$54:$F$78,2,FALSE),"")</f>
        <v/>
      </c>
      <c r="AP524" s="184" t="str">
        <f>IFERROR(VLOOKUP(AO524,'Matriz Calificación'!$D$54:$I$78,4,FALSE)," ")</f>
        <v xml:space="preserve"> </v>
      </c>
      <c r="AQ524" s="245" t="str" cm="1">
        <f t="array" ref="AQ524">INDEX(AN524:AN532,COUNT(AN524:AN532))</f>
        <v xml:space="preserve"> </v>
      </c>
      <c r="AR524" s="245" t="str">
        <f>IFERROR(VLOOKUP(AQ524,'Matriz Calificación'!$C$54:$F$78,2,FALSE),"")</f>
        <v/>
      </c>
      <c r="AS524" s="263" t="str">
        <f>IFERROR(VLOOKUP(AR524,'Matriz Calificación'!$D$54:$I$78,4,FALSE)," ")</f>
        <v xml:space="preserve"> </v>
      </c>
      <c r="AT524" s="268" t="str">
        <f>IFERROR(VLOOKUP(AR524,'Matriz Calificación'!$D$54:$I$78,5,FALSE)," ")</f>
        <v xml:space="preserve"> </v>
      </c>
      <c r="AU524" s="69"/>
      <c r="AV524" s="170"/>
      <c r="AW524" s="170"/>
      <c r="AX524" s="170"/>
      <c r="AY524" s="69"/>
      <c r="AZ524" s="170"/>
      <c r="BA524" s="172"/>
      <c r="BB524" s="172"/>
      <c r="BC524" s="256"/>
      <c r="BD524" s="248"/>
      <c r="BE524" s="172"/>
      <c r="BF524" s="248"/>
    </row>
    <row r="525" spans="2:58" s="173" customFormat="1" ht="21" customHeight="1" x14ac:dyDescent="0.25">
      <c r="B525" s="250"/>
      <c r="C525" s="253"/>
      <c r="D525" s="255"/>
      <c r="E525" s="256"/>
      <c r="F525" s="258"/>
      <c r="G525" s="255"/>
      <c r="H525" s="248"/>
      <c r="I525" s="266"/>
      <c r="J525" s="259"/>
      <c r="K525" s="185"/>
      <c r="L525" s="260"/>
      <c r="M525" s="260"/>
      <c r="N525" s="260"/>
      <c r="O525" s="261"/>
      <c r="P525" s="263"/>
      <c r="Q525" s="260"/>
      <c r="R525" s="264"/>
      <c r="S525" s="264"/>
      <c r="T525" s="264"/>
      <c r="U525" s="269"/>
      <c r="V525" s="263"/>
      <c r="W525" s="152"/>
      <c r="X525" s="168"/>
      <c r="Y525" s="168"/>
      <c r="Z525" s="168"/>
      <c r="AA525" s="169"/>
      <c r="AB525" s="178" t="str">
        <f>IF(AA525=Controles!$D$5,Controles!$E$5,IF(AA525=Controles!$D$6,Controles!$E$6,IF(AA525=Controles!$D$7,Controles!$E$7," ")))</f>
        <v xml:space="preserve"> </v>
      </c>
      <c r="AC525" s="169"/>
      <c r="AD525" s="68" t="str">
        <f>IF(AC525=Controles!$D$8,Controles!$E$8,IF(AC525=Controles!$D$9,Controles!$E$9," "))</f>
        <v xml:space="preserve"> </v>
      </c>
      <c r="AE525" s="68" t="str">
        <f t="shared" si="292"/>
        <v/>
      </c>
      <c r="AF525" s="169"/>
      <c r="AG525" s="169"/>
      <c r="AH525" s="169"/>
      <c r="AI525" s="100" t="str">
        <f>+IF(AA525=Controles!$D$5,Controles!$N$5,IF(AA525=Controles!$D$6,Controles!$N$6,IF(AA525=Controles!$D$7,Controles!$N$7," ")))</f>
        <v xml:space="preserve"> </v>
      </c>
      <c r="AJ525" s="141" t="str">
        <f>IFERROR(IF(AND(AI524=Controles!$N$5,AI525=Controles!$N$5),(AJ524-(+AJ524*AE525)),IF(AI525=Controles!$N$5,(R524-(+R524*AE525)),IF(AI525=Controles!$N$7,AJ524,""))),"")</f>
        <v/>
      </c>
      <c r="AK525" s="141" t="str">
        <f>IFERROR(IF(AND(AI524=Controles!$N$7,AI525=Controles!$N$7),(AK524-(+AK524*AE525)),IF(AI525=Controles!$N$7,($S$524-(+$S$524*AE525)),IF(AI525=Controles!$N$5,AK524,""))),"")</f>
        <v/>
      </c>
      <c r="AL525" s="181" t="str">
        <f t="shared" ref="AL525:AL532" si="293">IFERROR(IF(AJ525="","",IF(AJ525&lt;=20,"20",IF(AJ525&lt;=40,"40",IF(AJ525&lt;=60,"60",IF(AJ525&lt;=80,"80","100"))))),"")</f>
        <v/>
      </c>
      <c r="AM525" s="181" t="str">
        <f t="shared" ref="AM525:AM532" si="294">IFERROR(IF(AK525="","",IF(AK525&lt;=20,"20",IF(AK525&lt;=40,"40",IF(AK525&lt;=60,"60",IF(AK525&lt;=80,"80","100"))))),"")</f>
        <v/>
      </c>
      <c r="AN525" s="182" t="str">
        <f t="shared" ref="AN525:AN532" si="295">IFERROR(VALUE((AL525&amp;""&amp;AM525))," ")</f>
        <v xml:space="preserve"> </v>
      </c>
      <c r="AO525" s="183" t="str">
        <f>IFERROR(VLOOKUP(AN525,'Matriz Calificación'!$C$54:$F$78,2,FALSE),"")</f>
        <v/>
      </c>
      <c r="AP525" s="184" t="str">
        <f>IFERROR(VLOOKUP(AO525,'Matriz Calificación'!$D$54:$I$78,4,FALSE)," ")</f>
        <v xml:space="preserve"> </v>
      </c>
      <c r="AQ525" s="246"/>
      <c r="AR525" s="246"/>
      <c r="AS525" s="263"/>
      <c r="AT525" s="268"/>
      <c r="AU525" s="69"/>
      <c r="AV525" s="170"/>
      <c r="AW525" s="170"/>
      <c r="AX525" s="170"/>
      <c r="AY525" s="69"/>
      <c r="AZ525" s="170"/>
      <c r="BA525" s="172"/>
      <c r="BB525" s="172"/>
      <c r="BC525" s="256"/>
      <c r="BD525" s="248"/>
      <c r="BE525" s="172"/>
      <c r="BF525" s="248"/>
    </row>
    <row r="526" spans="2:58" s="173" customFormat="1" ht="21" customHeight="1" x14ac:dyDescent="0.25">
      <c r="B526" s="250"/>
      <c r="C526" s="253"/>
      <c r="D526" s="255"/>
      <c r="E526" s="256"/>
      <c r="F526" s="258"/>
      <c r="G526" s="255"/>
      <c r="H526" s="248"/>
      <c r="I526" s="266"/>
      <c r="J526" s="259"/>
      <c r="K526" s="185"/>
      <c r="L526" s="260"/>
      <c r="M526" s="260"/>
      <c r="N526" s="260"/>
      <c r="O526" s="261"/>
      <c r="P526" s="263"/>
      <c r="Q526" s="260"/>
      <c r="R526" s="264"/>
      <c r="S526" s="264"/>
      <c r="T526" s="264"/>
      <c r="U526" s="269"/>
      <c r="V526" s="263"/>
      <c r="W526" s="152"/>
      <c r="X526" s="168"/>
      <c r="Y526" s="168"/>
      <c r="Z526" s="168"/>
      <c r="AA526" s="169"/>
      <c r="AB526" s="178" t="str">
        <f>IF(AA526=Controles!$D$5,Controles!$E$5,IF(AA526=Controles!$D$6,Controles!$E$6,IF(AA526=Controles!$D$7,Controles!$E$7," ")))</f>
        <v xml:space="preserve"> </v>
      </c>
      <c r="AC526" s="169"/>
      <c r="AD526" s="68" t="str">
        <f>IF(AC526=Controles!$D$8,Controles!$E$8,IF(AC526=Controles!$D$9,Controles!$E$9," "))</f>
        <v xml:space="preserve"> </v>
      </c>
      <c r="AE526" s="68" t="str">
        <f t="shared" si="292"/>
        <v/>
      </c>
      <c r="AF526" s="169"/>
      <c r="AG526" s="169"/>
      <c r="AH526" s="169"/>
      <c r="AI526" s="100" t="str">
        <f>+IF(AA526=Controles!$D$5,Controles!$N$5,IF(AA526=Controles!$D$6,Controles!$N$6,IF(AA526=Controles!$D$7,Controles!$N$7," ")))</f>
        <v xml:space="preserve"> </v>
      </c>
      <c r="AJ526" s="141" t="str">
        <f>IFERROR(IF(AND(AI525=Controles!$N$5,AI526=Controles!$N$5),(AJ525-(+AJ525*AE526)),IF(AND(AI525=Controles!$N$7,AI526=Controles!$N$5),(AJ524-(+AJ524*AE526)),IF(AI526=Controles!$N$7,AJ525,""))),"")</f>
        <v/>
      </c>
      <c r="AK526" s="141" t="str">
        <f>IFERROR(IF(AND(AI525=Controles!$N$7,AI526=Controles!$N$7),(AK525-(+AK525*AE526)),IF(AND(AI525=Controles!$N$5,AI526=Controles!$N$7),(AK524-(+AK524*AE526)),IF(AI526=Controles!$N$5,AK525,""))),"")</f>
        <v/>
      </c>
      <c r="AL526" s="181" t="str">
        <f t="shared" si="293"/>
        <v/>
      </c>
      <c r="AM526" s="181" t="str">
        <f t="shared" si="294"/>
        <v/>
      </c>
      <c r="AN526" s="182" t="str">
        <f t="shared" si="295"/>
        <v xml:space="preserve"> </v>
      </c>
      <c r="AO526" s="183" t="str">
        <f>IFERROR(VLOOKUP(AN526,'Matriz Calificación'!$C$54:$F$78,2,FALSE),"")</f>
        <v/>
      </c>
      <c r="AP526" s="184" t="str">
        <f>IFERROR(VLOOKUP(AO526,'Matriz Calificación'!$D$54:$I$78,4,FALSE)," ")</f>
        <v xml:space="preserve"> </v>
      </c>
      <c r="AQ526" s="246"/>
      <c r="AR526" s="246"/>
      <c r="AS526" s="263"/>
      <c r="AT526" s="268"/>
      <c r="AU526" s="69"/>
      <c r="AV526" s="170"/>
      <c r="AW526" s="170"/>
      <c r="AX526" s="170"/>
      <c r="AY526" s="69"/>
      <c r="AZ526" s="170"/>
      <c r="BA526" s="172"/>
      <c r="BB526" s="172"/>
      <c r="BC526" s="256"/>
      <c r="BD526" s="248"/>
      <c r="BE526" s="172"/>
      <c r="BF526" s="248"/>
    </row>
    <row r="527" spans="2:58" s="173" customFormat="1" ht="21" customHeight="1" x14ac:dyDescent="0.25">
      <c r="B527" s="250"/>
      <c r="C527" s="253"/>
      <c r="D527" s="255"/>
      <c r="E527" s="256"/>
      <c r="F527" s="258"/>
      <c r="G527" s="255"/>
      <c r="H527" s="248"/>
      <c r="I527" s="266"/>
      <c r="J527" s="259"/>
      <c r="K527" s="185"/>
      <c r="L527" s="260"/>
      <c r="M527" s="260"/>
      <c r="N527" s="260"/>
      <c r="O527" s="261"/>
      <c r="P527" s="263"/>
      <c r="Q527" s="260"/>
      <c r="R527" s="264"/>
      <c r="S527" s="264"/>
      <c r="T527" s="264"/>
      <c r="U527" s="269"/>
      <c r="V527" s="263"/>
      <c r="W527" s="152"/>
      <c r="X527" s="168"/>
      <c r="Y527" s="168"/>
      <c r="Z527" s="168"/>
      <c r="AA527" s="169"/>
      <c r="AB527" s="178" t="str">
        <f>IF(AA527=Controles!$D$5,Controles!$E$5,IF(AA527=Controles!$D$6,Controles!$E$6,IF(AA527=Controles!$D$7,Controles!$E$7," ")))</f>
        <v xml:space="preserve"> </v>
      </c>
      <c r="AC527" s="169"/>
      <c r="AD527" s="68" t="str">
        <f>IF(AC527=Controles!$D$8,Controles!$E$8,IF(AC527=Controles!$D$9,Controles!$E$9," "))</f>
        <v xml:space="preserve"> </v>
      </c>
      <c r="AE527" s="68" t="str">
        <f t="shared" si="292"/>
        <v/>
      </c>
      <c r="AF527" s="169"/>
      <c r="AG527" s="169"/>
      <c r="AH527" s="169"/>
      <c r="AI527" s="100" t="str">
        <f>+IF(AA527=Controles!$D$5,Controles!$N$5,IF(AA527=Controles!$D$6,Controles!$N$6,IF(AA527=Controles!$D$7,Controles!$N$7," ")))</f>
        <v xml:space="preserve"> </v>
      </c>
      <c r="AJ527" s="141" t="str">
        <f>IFERROR(IF(AND(AI526=Controles!$N$5,AI527=Controles!$N$5),(AJ526-(+AJ526*AE527)),IF(AND(AI526=Controles!$N$7,AI527=Controles!$N$5),(AJ525-(+AJ525*AE527)),IF(AI527=Controles!$N$7,AJ526,""))),"")</f>
        <v/>
      </c>
      <c r="AK527" s="141" t="str">
        <f>IFERROR(IF(AND(AI526=Controles!$N$7,AI527=Controles!$N$7),(AK526-(+AK526*AE527)),IF(AND(AI526=Controles!$N$5,AI527=Controles!$N$7),(AK525-(+AK525*AE527)),IF(AI527=Controles!$N$5,AK526,""))),"")</f>
        <v/>
      </c>
      <c r="AL527" s="181" t="str">
        <f t="shared" si="293"/>
        <v/>
      </c>
      <c r="AM527" s="181" t="str">
        <f t="shared" si="294"/>
        <v/>
      </c>
      <c r="AN527" s="182" t="str">
        <f t="shared" si="295"/>
        <v xml:space="preserve"> </v>
      </c>
      <c r="AO527" s="183" t="str">
        <f>IFERROR(VLOOKUP(AN527,'Matriz Calificación'!$C$54:$F$78,2,FALSE),"")</f>
        <v/>
      </c>
      <c r="AP527" s="184" t="str">
        <f>IFERROR(VLOOKUP(AO527,'Matriz Calificación'!$D$54:$I$78,4,FALSE)," ")</f>
        <v xml:space="preserve"> </v>
      </c>
      <c r="AQ527" s="246"/>
      <c r="AR527" s="246"/>
      <c r="AS527" s="263"/>
      <c r="AT527" s="268"/>
      <c r="AU527" s="69"/>
      <c r="AV527" s="170"/>
      <c r="AW527" s="170"/>
      <c r="AX527" s="170"/>
      <c r="AY527" s="69"/>
      <c r="AZ527" s="170"/>
      <c r="BA527" s="172"/>
      <c r="BB527" s="172"/>
      <c r="BC527" s="256"/>
      <c r="BD527" s="248"/>
      <c r="BE527" s="172"/>
      <c r="BF527" s="248"/>
    </row>
    <row r="528" spans="2:58" s="173" customFormat="1" ht="21" customHeight="1" x14ac:dyDescent="0.25">
      <c r="B528" s="250"/>
      <c r="C528" s="253"/>
      <c r="D528" s="255"/>
      <c r="E528" s="256"/>
      <c r="F528" s="258"/>
      <c r="G528" s="255"/>
      <c r="H528" s="248"/>
      <c r="I528" s="266"/>
      <c r="J528" s="259"/>
      <c r="K528" s="185"/>
      <c r="L528" s="260"/>
      <c r="M528" s="260"/>
      <c r="N528" s="260"/>
      <c r="O528" s="261"/>
      <c r="P528" s="263"/>
      <c r="Q528" s="260"/>
      <c r="R528" s="264"/>
      <c r="S528" s="264"/>
      <c r="T528" s="264"/>
      <c r="U528" s="269"/>
      <c r="V528" s="263"/>
      <c r="W528" s="152"/>
      <c r="X528" s="168"/>
      <c r="Y528" s="168"/>
      <c r="Z528" s="168"/>
      <c r="AA528" s="169"/>
      <c r="AB528" s="178" t="str">
        <f>IF(AA528=Controles!$D$5,Controles!$E$5,IF(AA528=Controles!$D$6,Controles!$E$6,IF(AA528=Controles!$D$7,Controles!$E$7," ")))</f>
        <v xml:space="preserve"> </v>
      </c>
      <c r="AC528" s="169"/>
      <c r="AD528" s="68" t="str">
        <f>IF(AC528=Controles!$D$8,Controles!$E$8,IF(AC528=Controles!$D$9,Controles!$E$9," "))</f>
        <v xml:space="preserve"> </v>
      </c>
      <c r="AE528" s="68" t="str">
        <f t="shared" si="292"/>
        <v/>
      </c>
      <c r="AF528" s="169"/>
      <c r="AG528" s="169"/>
      <c r="AH528" s="169"/>
      <c r="AI528" s="100" t="str">
        <f>+IF(AA528=Controles!$D$5,Controles!$N$5,IF(AA528=Controles!$D$6,Controles!$N$6,IF(AA528=Controles!$D$7,Controles!$N$7," ")))</f>
        <v xml:space="preserve"> </v>
      </c>
      <c r="AJ528" s="141" t="str">
        <f>IFERROR(IF(AND(AI527=Controles!$N$5,AI528=Controles!$N$5),(AJ527-(+AJ527*AE528)),IF(AND(AI527=Controles!$N$7,AI528=Controles!$N$5),(AJ526-(+AJ526*AE528)),IF(AI528=Controles!$N$7,AJ527,""))),"")</f>
        <v/>
      </c>
      <c r="AK528" s="141" t="str">
        <f>IFERROR(IF(AND(AI527=Controles!$N$7,AI528=Controles!$N$7),(AK527-(+AK527*AE528)),IF(AND(AI527=Controles!$N$5,AI528=Controles!$N$7),(AK526-(+AK526*AE528)),IF(AI528=Controles!$N$5,AK527,""))),"")</f>
        <v/>
      </c>
      <c r="AL528" s="181" t="str">
        <f t="shared" si="293"/>
        <v/>
      </c>
      <c r="AM528" s="181" t="str">
        <f t="shared" si="294"/>
        <v/>
      </c>
      <c r="AN528" s="182" t="str">
        <f t="shared" si="295"/>
        <v xml:space="preserve"> </v>
      </c>
      <c r="AO528" s="183" t="str">
        <f>IFERROR(VLOOKUP(AN528,'Matriz Calificación'!$C$54:$F$78,2,FALSE),"")</f>
        <v/>
      </c>
      <c r="AP528" s="184" t="str">
        <f>IFERROR(VLOOKUP(AO528,'Matriz Calificación'!$D$54:$I$78,4,FALSE)," ")</f>
        <v xml:space="preserve"> </v>
      </c>
      <c r="AQ528" s="246"/>
      <c r="AR528" s="246"/>
      <c r="AS528" s="263"/>
      <c r="AT528" s="268"/>
      <c r="AU528" s="69"/>
      <c r="AV528" s="170"/>
      <c r="AW528" s="170"/>
      <c r="AX528" s="170"/>
      <c r="AY528" s="69"/>
      <c r="AZ528" s="170"/>
      <c r="BA528" s="172"/>
      <c r="BB528" s="172"/>
      <c r="BC528" s="256"/>
      <c r="BD528" s="248"/>
      <c r="BE528" s="172"/>
      <c r="BF528" s="248"/>
    </row>
    <row r="529" spans="2:58" s="173" customFormat="1" ht="21" customHeight="1" x14ac:dyDescent="0.25">
      <c r="B529" s="250"/>
      <c r="C529" s="253"/>
      <c r="D529" s="255"/>
      <c r="E529" s="256"/>
      <c r="F529" s="258"/>
      <c r="G529" s="255"/>
      <c r="H529" s="248"/>
      <c r="I529" s="266"/>
      <c r="J529" s="259"/>
      <c r="K529" s="185"/>
      <c r="L529" s="260"/>
      <c r="M529" s="260"/>
      <c r="N529" s="260"/>
      <c r="O529" s="261"/>
      <c r="P529" s="263"/>
      <c r="Q529" s="260"/>
      <c r="R529" s="264"/>
      <c r="S529" s="264"/>
      <c r="T529" s="264"/>
      <c r="U529" s="269"/>
      <c r="V529" s="263"/>
      <c r="W529" s="152"/>
      <c r="X529" s="168"/>
      <c r="Y529" s="168"/>
      <c r="Z529" s="168"/>
      <c r="AA529" s="169"/>
      <c r="AB529" s="178" t="str">
        <f>IF(AA529=Controles!$D$5,Controles!$E$5,IF(AA529=Controles!$D$6,Controles!$E$6,IF(AA529=Controles!$D$7,Controles!$E$7," ")))</f>
        <v xml:space="preserve"> </v>
      </c>
      <c r="AC529" s="169"/>
      <c r="AD529" s="68" t="str">
        <f>IF(AC529=Controles!$D$8,Controles!$E$8,IF(AC529=Controles!$D$9,Controles!$E$9," "))</f>
        <v xml:space="preserve"> </v>
      </c>
      <c r="AE529" s="68" t="str">
        <f t="shared" si="292"/>
        <v/>
      </c>
      <c r="AF529" s="169"/>
      <c r="AG529" s="169"/>
      <c r="AH529" s="169"/>
      <c r="AI529" s="100" t="str">
        <f>+IF(AA529=Controles!$D$5,Controles!$N$5,IF(AA529=Controles!$D$6,Controles!$N$6,IF(AA529=Controles!$D$7,Controles!$N$7," ")))</f>
        <v xml:space="preserve"> </v>
      </c>
      <c r="AJ529" s="141" t="str">
        <f>IFERROR(IF(AND(AI528=Controles!$N$5,AI529=Controles!$N$5),(AJ528-(+AJ528*AE529)),IF(AND(AI528=Controles!$N$7,AI529=Controles!$N$5),(AJ527-(+AJ527*AE529)),IF(AI529=Controles!$N$7,AJ528,""))),"")</f>
        <v/>
      </c>
      <c r="AK529" s="141" t="str">
        <f>IFERROR(IF(AND(AI528=Controles!$N$7,AI529=Controles!$N$7),(AK528-(+AK528*AE529)),IF(AND(AI528=Controles!$N$5,AI529=Controles!$N$7),(AK527-(+AK527*AE529)),IF(AI529=Controles!$N$5,AK528,""))),"")</f>
        <v/>
      </c>
      <c r="AL529" s="181" t="str">
        <f t="shared" si="293"/>
        <v/>
      </c>
      <c r="AM529" s="181" t="str">
        <f t="shared" si="294"/>
        <v/>
      </c>
      <c r="AN529" s="182" t="str">
        <f t="shared" si="295"/>
        <v xml:space="preserve"> </v>
      </c>
      <c r="AO529" s="183" t="str">
        <f>IFERROR(VLOOKUP(AN529,'Matriz Calificación'!$C$54:$F$78,2,FALSE),"")</f>
        <v/>
      </c>
      <c r="AP529" s="184" t="str">
        <f>IFERROR(VLOOKUP(AO529,'Matriz Calificación'!$D$54:$I$78,4,FALSE)," ")</f>
        <v xml:space="preserve"> </v>
      </c>
      <c r="AQ529" s="246"/>
      <c r="AR529" s="246"/>
      <c r="AS529" s="263"/>
      <c r="AT529" s="268"/>
      <c r="AU529" s="69"/>
      <c r="AV529" s="170"/>
      <c r="AW529" s="170"/>
      <c r="AX529" s="170"/>
      <c r="AY529" s="69"/>
      <c r="AZ529" s="170"/>
      <c r="BA529" s="172"/>
      <c r="BB529" s="172"/>
      <c r="BC529" s="256"/>
      <c r="BD529" s="248"/>
      <c r="BE529" s="172"/>
      <c r="BF529" s="248"/>
    </row>
    <row r="530" spans="2:58" s="173" customFormat="1" ht="21" customHeight="1" x14ac:dyDescent="0.25">
      <c r="B530" s="250"/>
      <c r="C530" s="253"/>
      <c r="D530" s="255"/>
      <c r="E530" s="256"/>
      <c r="F530" s="258"/>
      <c r="G530" s="255"/>
      <c r="H530" s="248"/>
      <c r="I530" s="266"/>
      <c r="J530" s="259"/>
      <c r="K530" s="185"/>
      <c r="L530" s="260"/>
      <c r="M530" s="260"/>
      <c r="N530" s="260"/>
      <c r="O530" s="261"/>
      <c r="P530" s="263"/>
      <c r="Q530" s="260"/>
      <c r="R530" s="264"/>
      <c r="S530" s="264"/>
      <c r="T530" s="264"/>
      <c r="U530" s="269"/>
      <c r="V530" s="263"/>
      <c r="W530" s="152"/>
      <c r="X530" s="168"/>
      <c r="Y530" s="168"/>
      <c r="Z530" s="168"/>
      <c r="AA530" s="169"/>
      <c r="AB530" s="178" t="str">
        <f>IF(AA530=Controles!$D$5,Controles!$E$5,IF(AA530=Controles!$D$6,Controles!$E$6,IF(AA530=Controles!$D$7,Controles!$E$7," ")))</f>
        <v xml:space="preserve"> </v>
      </c>
      <c r="AC530" s="169"/>
      <c r="AD530" s="68" t="str">
        <f>IF(AC530=Controles!$D$8,Controles!$E$8,IF(AC530=Controles!$D$9,Controles!$E$9," "))</f>
        <v xml:space="preserve"> </v>
      </c>
      <c r="AE530" s="68" t="str">
        <f t="shared" si="292"/>
        <v/>
      </c>
      <c r="AF530" s="169"/>
      <c r="AG530" s="169"/>
      <c r="AH530" s="169"/>
      <c r="AI530" s="100" t="str">
        <f>+IF(AA530=Controles!$D$5,Controles!$N$5,IF(AA530=Controles!$D$6,Controles!$N$6,IF(AA530=Controles!$D$7,Controles!$N$7," ")))</f>
        <v xml:space="preserve"> </v>
      </c>
      <c r="AJ530" s="141" t="str">
        <f>IFERROR(IF(AND(AI529=Controles!$N$5,AI530=Controles!$N$5),(AJ529-(+AJ529*AE530)),IF(AND(AI529=Controles!$N$7,AI530=Controles!$N$5),(AJ528-(+AJ528*AE530)),IF(AI530=Controles!$N$7,AJ529,""))),"")</f>
        <v/>
      </c>
      <c r="AK530" s="141" t="str">
        <f>IFERROR(IF(AND(AI529=Controles!$N$7,AI530=Controles!$N$7),(AK529-(+AK529*AE530)),IF(AND(AI529=Controles!$N$5,AI530=Controles!$N$7),(AK528-(+AK528*AE530)),IF(AI530=Controles!$N$5,AK529,""))),"")</f>
        <v/>
      </c>
      <c r="AL530" s="181" t="str">
        <f t="shared" si="293"/>
        <v/>
      </c>
      <c r="AM530" s="181" t="str">
        <f t="shared" si="294"/>
        <v/>
      </c>
      <c r="AN530" s="182" t="str">
        <f t="shared" si="295"/>
        <v xml:space="preserve"> </v>
      </c>
      <c r="AO530" s="183" t="str">
        <f>IFERROR(VLOOKUP(AN530,'Matriz Calificación'!$C$54:$F$78,2,FALSE),"")</f>
        <v/>
      </c>
      <c r="AP530" s="184" t="str">
        <f>IFERROR(VLOOKUP(AO530,'Matriz Calificación'!$D$54:$I$78,4,FALSE)," ")</f>
        <v xml:space="preserve"> </v>
      </c>
      <c r="AQ530" s="246"/>
      <c r="AR530" s="246"/>
      <c r="AS530" s="263"/>
      <c r="AT530" s="268"/>
      <c r="AU530" s="69"/>
      <c r="AV530" s="168"/>
      <c r="AW530" s="171"/>
      <c r="AX530" s="171"/>
      <c r="AY530" s="69"/>
      <c r="AZ530" s="170"/>
      <c r="BA530" s="172"/>
      <c r="BB530" s="172"/>
      <c r="BC530" s="256"/>
      <c r="BD530" s="248"/>
      <c r="BE530" s="172"/>
      <c r="BF530" s="248"/>
    </row>
    <row r="531" spans="2:58" s="173" customFormat="1" ht="21" customHeight="1" x14ac:dyDescent="0.25">
      <c r="B531" s="250"/>
      <c r="C531" s="253"/>
      <c r="D531" s="255"/>
      <c r="E531" s="256"/>
      <c r="F531" s="258"/>
      <c r="G531" s="255"/>
      <c r="H531" s="248"/>
      <c r="I531" s="266"/>
      <c r="J531" s="259"/>
      <c r="K531" s="185"/>
      <c r="L531" s="260"/>
      <c r="M531" s="260"/>
      <c r="N531" s="260"/>
      <c r="O531" s="261"/>
      <c r="P531" s="263"/>
      <c r="Q531" s="260"/>
      <c r="R531" s="264"/>
      <c r="S531" s="264"/>
      <c r="T531" s="264"/>
      <c r="U531" s="269"/>
      <c r="V531" s="263"/>
      <c r="W531" s="152"/>
      <c r="X531" s="168"/>
      <c r="Y531" s="168"/>
      <c r="Z531" s="168"/>
      <c r="AA531" s="169"/>
      <c r="AB531" s="178" t="str">
        <f>IF(AA531=Controles!$D$5,Controles!$E$5,IF(AA531=Controles!$D$6,Controles!$E$6,IF(AA531=Controles!$D$7,Controles!$E$7," ")))</f>
        <v xml:space="preserve"> </v>
      </c>
      <c r="AC531" s="169"/>
      <c r="AD531" s="68" t="str">
        <f>IF(AC531=Controles!$D$8,Controles!$E$8,IF(AC531=Controles!$D$9,Controles!$E$9," "))</f>
        <v xml:space="preserve"> </v>
      </c>
      <c r="AE531" s="68" t="str">
        <f t="shared" si="292"/>
        <v/>
      </c>
      <c r="AF531" s="169"/>
      <c r="AG531" s="169"/>
      <c r="AH531" s="169"/>
      <c r="AI531" s="100" t="str">
        <f>+IF(AA531=Controles!$D$5,Controles!$N$5,IF(AA531=Controles!$D$6,Controles!$N$6,IF(AA531=Controles!$D$7,Controles!$N$7," ")))</f>
        <v xml:space="preserve"> </v>
      </c>
      <c r="AJ531" s="141" t="str">
        <f>IFERROR(IF(AND(AI530=Controles!$N$5,AI531=Controles!$N$5),(AJ530-(+AJ530*AE531)),IF(AND(AI530=Controles!$N$7,AI531=Controles!$N$5),(AJ529-(+AJ529*AE531)),IF(AI531=Controles!$N$7,AJ530,""))),"")</f>
        <v/>
      </c>
      <c r="AK531" s="141" t="str">
        <f>IFERROR(IF(AND(AI530=Controles!$N$7,AI531=Controles!$N$7),(AK530-(+AK530*AE531)),IF(AND(AI530=Controles!$N$5,AI531=Controles!$N$7),(AK529-(+AK529*AE531)),IF(AI531=Controles!$N$5,AK530,""))),"")</f>
        <v/>
      </c>
      <c r="AL531" s="181" t="str">
        <f t="shared" si="293"/>
        <v/>
      </c>
      <c r="AM531" s="181" t="str">
        <f t="shared" si="294"/>
        <v/>
      </c>
      <c r="AN531" s="182" t="str">
        <f t="shared" si="295"/>
        <v xml:space="preserve"> </v>
      </c>
      <c r="AO531" s="183" t="str">
        <f>IFERROR(VLOOKUP(AN531,'Matriz Calificación'!$C$54:$F$78,2,FALSE),"")</f>
        <v/>
      </c>
      <c r="AP531" s="184" t="str">
        <f>IFERROR(VLOOKUP(AO531,'Matriz Calificación'!$D$54:$I$78,4,FALSE)," ")</f>
        <v xml:space="preserve"> </v>
      </c>
      <c r="AQ531" s="246"/>
      <c r="AR531" s="246"/>
      <c r="AS531" s="263"/>
      <c r="AT531" s="268"/>
      <c r="AU531" s="69"/>
      <c r="AV531" s="168"/>
      <c r="AW531" s="171"/>
      <c r="AX531" s="171"/>
      <c r="AY531" s="69"/>
      <c r="AZ531" s="170"/>
      <c r="BA531" s="172"/>
      <c r="BB531" s="172"/>
      <c r="BC531" s="256"/>
      <c r="BD531" s="248"/>
      <c r="BE531" s="172"/>
      <c r="BF531" s="248"/>
    </row>
    <row r="532" spans="2:58" s="173" customFormat="1" ht="21" customHeight="1" x14ac:dyDescent="0.25">
      <c r="B532" s="251"/>
      <c r="C532" s="254"/>
      <c r="D532" s="255"/>
      <c r="E532" s="256"/>
      <c r="F532" s="258"/>
      <c r="G532" s="255"/>
      <c r="H532" s="248"/>
      <c r="I532" s="267"/>
      <c r="J532" s="259"/>
      <c r="K532" s="185"/>
      <c r="L532" s="260"/>
      <c r="M532" s="260"/>
      <c r="N532" s="260"/>
      <c r="O532" s="262"/>
      <c r="P532" s="263"/>
      <c r="Q532" s="260"/>
      <c r="R532" s="264"/>
      <c r="S532" s="264"/>
      <c r="T532" s="264"/>
      <c r="U532" s="269"/>
      <c r="V532" s="263"/>
      <c r="W532" s="152"/>
      <c r="X532" s="168"/>
      <c r="Y532" s="168"/>
      <c r="Z532" s="168"/>
      <c r="AA532" s="169"/>
      <c r="AB532" s="178" t="str">
        <f>IF(AA532=Controles!$D$5,Controles!$E$5,IF(AA532=Controles!$D$6,Controles!$E$6,IF(AA532=Controles!$D$7,Controles!$E$7," ")))</f>
        <v xml:space="preserve"> </v>
      </c>
      <c r="AC532" s="169"/>
      <c r="AD532" s="68" t="str">
        <f>IF(AC532=Controles!$D$8,Controles!$E$8,IF(AC532=Controles!$D$9,Controles!$E$9," "))</f>
        <v xml:space="preserve"> </v>
      </c>
      <c r="AE532" s="68" t="str">
        <f t="shared" si="292"/>
        <v/>
      </c>
      <c r="AF532" s="169"/>
      <c r="AG532" s="169"/>
      <c r="AH532" s="169"/>
      <c r="AI532" s="100" t="str">
        <f>+IF(AA532=Controles!$D$5,Controles!$N$5,IF(AA532=Controles!$D$6,Controles!$N$6,IF(AA532=Controles!$D$7,Controles!$N$7," ")))</f>
        <v xml:space="preserve"> </v>
      </c>
      <c r="AJ532" s="141" t="str">
        <f>IFERROR(IF(AND(AI531=Controles!$N$5,AI532=Controles!$N$5),(AJ531-(+AJ531*AE532)),IF(AND(AI531=Controles!$N$7,AI532=Controles!$N$5),(AJ530-(+AJ530*AE532)),IF(AI532=Controles!$N$7,AJ531,""))),"")</f>
        <v/>
      </c>
      <c r="AK532" s="141" t="str">
        <f>IFERROR(IF(AND(AI531=Controles!$N$7,AI532=Controles!$N$7),(AK531-(+AK531*AE532)),IF(AND(AI531=Controles!$N$5,AI532=Controles!$N$7),(AK530-(+AK530*AE532)),IF(AI532=Controles!$N$5,AK531,""))),"")</f>
        <v/>
      </c>
      <c r="AL532" s="181" t="str">
        <f t="shared" si="293"/>
        <v/>
      </c>
      <c r="AM532" s="181" t="str">
        <f t="shared" si="294"/>
        <v/>
      </c>
      <c r="AN532" s="182" t="str">
        <f t="shared" si="295"/>
        <v xml:space="preserve"> </v>
      </c>
      <c r="AO532" s="183" t="str">
        <f>IFERROR(VLOOKUP(AN532,'Matriz Calificación'!$C$54:$F$78,2,FALSE),"")</f>
        <v/>
      </c>
      <c r="AP532" s="184" t="str">
        <f>IFERROR(VLOOKUP(AO532,'Matriz Calificación'!$D$54:$I$78,4,FALSE)," ")</f>
        <v xml:space="preserve"> </v>
      </c>
      <c r="AQ532" s="247"/>
      <c r="AR532" s="247"/>
      <c r="AS532" s="263"/>
      <c r="AT532" s="268"/>
      <c r="AU532" s="69"/>
      <c r="AV532" s="168"/>
      <c r="AW532" s="70"/>
      <c r="AX532" s="70"/>
      <c r="AY532" s="69"/>
      <c r="AZ532" s="170"/>
      <c r="BA532" s="172"/>
      <c r="BB532" s="172"/>
      <c r="BC532" s="256"/>
      <c r="BD532" s="248"/>
      <c r="BE532" s="172"/>
      <c r="BF532" s="248"/>
    </row>
    <row r="533" spans="2:58" s="173" customFormat="1" ht="21" customHeight="1" x14ac:dyDescent="0.25">
      <c r="B533" s="249"/>
      <c r="C533" s="252" t="str">
        <f>+IFERROR(VLOOKUP(B533,INF!$A$2:$B$90,2,FALSE)," ")</f>
        <v xml:space="preserve"> </v>
      </c>
      <c r="D533" s="255"/>
      <c r="E533" s="256"/>
      <c r="F533" s="257"/>
      <c r="G533" s="255"/>
      <c r="H533" s="248"/>
      <c r="I533" s="265"/>
      <c r="J533" s="259" t="str">
        <f t="shared" ref="J533" si="296">IF(G533&lt;&gt;"",CONCATENATE("Posibilidad de ",G533," por"," ",H533," debido a"," ",I533),"")</f>
        <v/>
      </c>
      <c r="K533" s="185"/>
      <c r="L533" s="260"/>
      <c r="M533" s="260"/>
      <c r="N533" s="260"/>
      <c r="O533" s="261"/>
      <c r="P533" s="263" t="str">
        <f>IF(O533="","",IF(O533&lt;=2,Probabilidad!$B$8,IF(O533&lt;=11.999,Probabilidad!$B$7,IF(O533&lt;=48,Probabilidad!$B$6,IF(O533&lt;=239.999,Probabilidad!$B$5,IF(O533&gt;=240,Probabilidad!$B$4,""))))))</f>
        <v/>
      </c>
      <c r="Q533" s="260"/>
      <c r="R533" s="264" t="str">
        <f>IFERROR(VLOOKUP(P533,Probabilidad!$B$4:$C$8,2,FALSE),"")</f>
        <v/>
      </c>
      <c r="S533" s="264" t="str">
        <f>IFERROR(VLOOKUP(Q533,Impacto!$B$4:$C$16,2,FALSE),"")</f>
        <v/>
      </c>
      <c r="T533" s="264" t="str">
        <f t="shared" ref="T533" si="297">IFERROR(VALUE((R533&amp;""&amp;S533))," ")</f>
        <v xml:space="preserve"> </v>
      </c>
      <c r="U533" s="269" t="str">
        <f>IFERROR(VLOOKUP(T533,'Matriz Calificación'!$C$54:$D$78,2,FALSE)," ")</f>
        <v xml:space="preserve"> </v>
      </c>
      <c r="V533" s="263" t="str">
        <f>IFERROR(VLOOKUP(T533,'Matriz Calificación'!$C$54:$F$78,3,FALSE)," ")</f>
        <v xml:space="preserve"> </v>
      </c>
      <c r="W533" s="152"/>
      <c r="X533" s="168"/>
      <c r="Y533" s="168"/>
      <c r="Z533" s="168"/>
      <c r="AA533" s="169"/>
      <c r="AB533" s="178" t="str">
        <f>IF(AA533=Controles!$D$5,Controles!$E$5,IF(AA533=Controles!$D$6,Controles!$E$6,IF(AA533=Controles!$D$7,Controles!$E$7," ")))</f>
        <v xml:space="preserve"> </v>
      </c>
      <c r="AC533" s="169"/>
      <c r="AD533" s="68" t="str">
        <f>IF(AC533=Controles!$D$8,Controles!$E$8,IF(AC533=Controles!$D$9,Controles!$E$9," "))</f>
        <v xml:space="preserve"> </v>
      </c>
      <c r="AE533" s="68" t="str">
        <f t="shared" si="292"/>
        <v/>
      </c>
      <c r="AF533" s="169"/>
      <c r="AG533" s="169"/>
      <c r="AH533" s="169"/>
      <c r="AI533" s="100" t="str">
        <f>+IF(AA533=Controles!$D$5,Controles!$N$5,IF(AA533=Controles!$D$6,Controles!$N$6,IF(AA533=Controles!$D$7,Controles!$N$7," ")))</f>
        <v xml:space="preserve"> </v>
      </c>
      <c r="AJ533" s="141" t="str">
        <f>IFERROR(IF(AI533=Controles!$N$5,(($R$533-($R$533*AE533))),IF(AI533=Controles!$N$7,$R$533,""))," ")</f>
        <v/>
      </c>
      <c r="AK533" s="141" t="str">
        <f>IFERROR(IF(AI533=Controles!$N$7,(($S$533-($S$533*AE533))),IF(AI533=Controles!$N$5,$S$533,""))," ")</f>
        <v/>
      </c>
      <c r="AL533" s="181" t="str">
        <f>IFERROR(IF(AJ533="","",IF(AJ533&lt;=20,"20",IF(AJ533&lt;=40,"40",IF(AJ533&lt;=60,"60",IF(AJ533&lt;=80,"80","100"))))),"")</f>
        <v/>
      </c>
      <c r="AM533" s="181" t="str">
        <f>IFERROR(IF(AK533="","",IF(AK533&lt;=20,"20",IF(AK533&lt;=40,"40",IF(AK533&lt;=60,"60",IF(AK533&lt;=80,"80","100"))))),"")</f>
        <v/>
      </c>
      <c r="AN533" s="182" t="str">
        <f>IFERROR(VALUE((AL533&amp;""&amp;AM533))," ")</f>
        <v xml:space="preserve"> </v>
      </c>
      <c r="AO533" s="183" t="str">
        <f>IFERROR(VLOOKUP(AN533,'Matriz Calificación'!$C$54:$F$78,2,FALSE),"")</f>
        <v/>
      </c>
      <c r="AP533" s="184" t="str">
        <f>IFERROR(VLOOKUP(AO533,'Matriz Calificación'!$D$54:$I$78,4,FALSE)," ")</f>
        <v xml:space="preserve"> </v>
      </c>
      <c r="AQ533" s="245" t="str" cm="1">
        <f t="array" ref="AQ533">INDEX(AN533:AN541,COUNT(AN533:AN541))</f>
        <v xml:space="preserve"> </v>
      </c>
      <c r="AR533" s="245" t="str">
        <f>IFERROR(VLOOKUP(AQ533,'Matriz Calificación'!$C$54:$F$78,2,FALSE),"")</f>
        <v/>
      </c>
      <c r="AS533" s="263" t="str">
        <f>IFERROR(VLOOKUP(AR533,'Matriz Calificación'!$D$54:$I$78,4,FALSE)," ")</f>
        <v xml:space="preserve"> </v>
      </c>
      <c r="AT533" s="268" t="str">
        <f>IFERROR(VLOOKUP(AR533,'Matriz Calificación'!$D$54:$I$78,5,FALSE)," ")</f>
        <v xml:space="preserve"> </v>
      </c>
      <c r="AU533" s="69"/>
      <c r="AV533" s="170"/>
      <c r="AW533" s="170"/>
      <c r="AX533" s="170"/>
      <c r="AY533" s="69"/>
      <c r="AZ533" s="170"/>
      <c r="BA533" s="172"/>
      <c r="BB533" s="172"/>
      <c r="BC533" s="256"/>
      <c r="BD533" s="248"/>
      <c r="BE533" s="172"/>
      <c r="BF533" s="248"/>
    </row>
    <row r="534" spans="2:58" s="173" customFormat="1" ht="21" customHeight="1" x14ac:dyDescent="0.25">
      <c r="B534" s="250"/>
      <c r="C534" s="253"/>
      <c r="D534" s="255"/>
      <c r="E534" s="256"/>
      <c r="F534" s="258"/>
      <c r="G534" s="255"/>
      <c r="H534" s="248"/>
      <c r="I534" s="266"/>
      <c r="J534" s="259"/>
      <c r="K534" s="185"/>
      <c r="L534" s="260"/>
      <c r="M534" s="260"/>
      <c r="N534" s="260"/>
      <c r="O534" s="261"/>
      <c r="P534" s="263"/>
      <c r="Q534" s="260"/>
      <c r="R534" s="264"/>
      <c r="S534" s="264"/>
      <c r="T534" s="264"/>
      <c r="U534" s="269"/>
      <c r="V534" s="263"/>
      <c r="W534" s="152"/>
      <c r="X534" s="168"/>
      <c r="Y534" s="168"/>
      <c r="Z534" s="168"/>
      <c r="AA534" s="169"/>
      <c r="AB534" s="178" t="str">
        <f>IF(AA534=Controles!$D$5,Controles!$E$5,IF(AA534=Controles!$D$6,Controles!$E$6,IF(AA534=Controles!$D$7,Controles!$E$7," ")))</f>
        <v xml:space="preserve"> </v>
      </c>
      <c r="AC534" s="169"/>
      <c r="AD534" s="68" t="str">
        <f>IF(AC534=Controles!$D$8,Controles!$E$8,IF(AC534=Controles!$D$9,Controles!$E$9," "))</f>
        <v xml:space="preserve"> </v>
      </c>
      <c r="AE534" s="68" t="str">
        <f t="shared" si="292"/>
        <v/>
      </c>
      <c r="AF534" s="169"/>
      <c r="AG534" s="169"/>
      <c r="AH534" s="169"/>
      <c r="AI534" s="100" t="str">
        <f>+IF(AA534=Controles!$D$5,Controles!$N$5,IF(AA534=Controles!$D$6,Controles!$N$6,IF(AA534=Controles!$D$7,Controles!$N$7," ")))</f>
        <v xml:space="preserve"> </v>
      </c>
      <c r="AJ534" s="141" t="str">
        <f>IFERROR(IF(AND(AI533=Controles!$N$5,AI534=Controles!$N$5),(AJ533-(+AJ533*AE534)),IF(AI534=Controles!$N$5,(R533-(+R533*AE534)),IF(AI534=Controles!$N$7,AJ533,""))),"")</f>
        <v/>
      </c>
      <c r="AK534" s="141" t="str">
        <f>IFERROR(IF(AND(AI533=Controles!$N$7,AI534=Controles!$N$7),(AK533-(+AK533*AE534)),IF(AI534=Controles!$N$7,($S$533-(+$S$533*AE534)),IF(AI534=Controles!$N$5,AK533,""))),"")</f>
        <v/>
      </c>
      <c r="AL534" s="181" t="str">
        <f t="shared" ref="AL534:AL541" si="298">IFERROR(IF(AJ534="","",IF(AJ534&lt;=20,"20",IF(AJ534&lt;=40,"40",IF(AJ534&lt;=60,"60",IF(AJ534&lt;=80,"80","100"))))),"")</f>
        <v/>
      </c>
      <c r="AM534" s="181" t="str">
        <f t="shared" ref="AM534:AM541" si="299">IFERROR(IF(AK534="","",IF(AK534&lt;=20,"20",IF(AK534&lt;=40,"40",IF(AK534&lt;=60,"60",IF(AK534&lt;=80,"80","100"))))),"")</f>
        <v/>
      </c>
      <c r="AN534" s="182" t="str">
        <f t="shared" ref="AN534:AN541" si="300">IFERROR(VALUE((AL534&amp;""&amp;AM534))," ")</f>
        <v xml:space="preserve"> </v>
      </c>
      <c r="AO534" s="183" t="str">
        <f>IFERROR(VLOOKUP(AN534,'Matriz Calificación'!$C$54:$F$78,2,FALSE),"")</f>
        <v/>
      </c>
      <c r="AP534" s="184" t="str">
        <f>IFERROR(VLOOKUP(AO534,'Matriz Calificación'!$D$54:$I$78,4,FALSE)," ")</f>
        <v xml:space="preserve"> </v>
      </c>
      <c r="AQ534" s="246"/>
      <c r="AR534" s="246"/>
      <c r="AS534" s="263"/>
      <c r="AT534" s="268"/>
      <c r="AU534" s="69"/>
      <c r="AV534" s="170"/>
      <c r="AW534" s="170"/>
      <c r="AX534" s="170"/>
      <c r="AY534" s="69"/>
      <c r="AZ534" s="170"/>
      <c r="BA534" s="172"/>
      <c r="BB534" s="172"/>
      <c r="BC534" s="256"/>
      <c r="BD534" s="248"/>
      <c r="BE534" s="172"/>
      <c r="BF534" s="248"/>
    </row>
    <row r="535" spans="2:58" s="173" customFormat="1" ht="21" customHeight="1" x14ac:dyDescent="0.25">
      <c r="B535" s="250"/>
      <c r="C535" s="253"/>
      <c r="D535" s="255"/>
      <c r="E535" s="256"/>
      <c r="F535" s="258"/>
      <c r="G535" s="255"/>
      <c r="H535" s="248"/>
      <c r="I535" s="266"/>
      <c r="J535" s="259"/>
      <c r="K535" s="185"/>
      <c r="L535" s="260"/>
      <c r="M535" s="260"/>
      <c r="N535" s="260"/>
      <c r="O535" s="261"/>
      <c r="P535" s="263"/>
      <c r="Q535" s="260"/>
      <c r="R535" s="264"/>
      <c r="S535" s="264"/>
      <c r="T535" s="264"/>
      <c r="U535" s="269"/>
      <c r="V535" s="263"/>
      <c r="W535" s="152"/>
      <c r="X535" s="168"/>
      <c r="Y535" s="168"/>
      <c r="Z535" s="168"/>
      <c r="AA535" s="169"/>
      <c r="AB535" s="178" t="str">
        <f>IF(AA535=Controles!$D$5,Controles!$E$5,IF(AA535=Controles!$D$6,Controles!$E$6,IF(AA535=Controles!$D$7,Controles!$E$7," ")))</f>
        <v xml:space="preserve"> </v>
      </c>
      <c r="AC535" s="169"/>
      <c r="AD535" s="68" t="str">
        <f>IF(AC535=Controles!$D$8,Controles!$E$8,IF(AC535=Controles!$D$9,Controles!$E$9," "))</f>
        <v xml:space="preserve"> </v>
      </c>
      <c r="AE535" s="68" t="str">
        <f t="shared" si="292"/>
        <v/>
      </c>
      <c r="AF535" s="169"/>
      <c r="AG535" s="169"/>
      <c r="AH535" s="169"/>
      <c r="AI535" s="100" t="str">
        <f>+IF(AA535=Controles!$D$5,Controles!$N$5,IF(AA535=Controles!$D$6,Controles!$N$6,IF(AA535=Controles!$D$7,Controles!$N$7," ")))</f>
        <v xml:space="preserve"> </v>
      </c>
      <c r="AJ535" s="141" t="str">
        <f>IFERROR(IF(AND(AI534=Controles!$N$5,AI535=Controles!$N$5),(AJ534-(+AJ534*AE535)),IF(AND(AI534=Controles!$N$7,AI535=Controles!$N$5),(AJ533-(+AJ533*AE535)),IF(AI535=Controles!$N$7,AJ534,""))),"")</f>
        <v/>
      </c>
      <c r="AK535" s="141" t="str">
        <f>IFERROR(IF(AND(AI534=Controles!$N$7,AI535=Controles!$N$7),(AK534-(+AK534*AE535)),IF(AND(AI534=Controles!$N$5,AI535=Controles!$N$7),(AK533-(+AK533*AE535)),IF(AI535=Controles!$N$5,AK534,""))),"")</f>
        <v/>
      </c>
      <c r="AL535" s="181" t="str">
        <f t="shared" si="298"/>
        <v/>
      </c>
      <c r="AM535" s="181" t="str">
        <f t="shared" si="299"/>
        <v/>
      </c>
      <c r="AN535" s="182" t="str">
        <f t="shared" si="300"/>
        <v xml:space="preserve"> </v>
      </c>
      <c r="AO535" s="183" t="str">
        <f>IFERROR(VLOOKUP(AN535,'Matriz Calificación'!$C$54:$F$78,2,FALSE),"")</f>
        <v/>
      </c>
      <c r="AP535" s="184" t="str">
        <f>IFERROR(VLOOKUP(AO535,'Matriz Calificación'!$D$54:$I$78,4,FALSE)," ")</f>
        <v xml:space="preserve"> </v>
      </c>
      <c r="AQ535" s="246"/>
      <c r="AR535" s="246"/>
      <c r="AS535" s="263"/>
      <c r="AT535" s="268"/>
      <c r="AU535" s="69"/>
      <c r="AV535" s="170"/>
      <c r="AW535" s="170"/>
      <c r="AX535" s="170"/>
      <c r="AY535" s="69"/>
      <c r="AZ535" s="170"/>
      <c r="BA535" s="172"/>
      <c r="BB535" s="172"/>
      <c r="BC535" s="256"/>
      <c r="BD535" s="248"/>
      <c r="BE535" s="172"/>
      <c r="BF535" s="248"/>
    </row>
    <row r="536" spans="2:58" s="173" customFormat="1" ht="21" customHeight="1" x14ac:dyDescent="0.25">
      <c r="B536" s="250"/>
      <c r="C536" s="253"/>
      <c r="D536" s="255"/>
      <c r="E536" s="256"/>
      <c r="F536" s="258"/>
      <c r="G536" s="255"/>
      <c r="H536" s="248"/>
      <c r="I536" s="266"/>
      <c r="J536" s="259"/>
      <c r="K536" s="185"/>
      <c r="L536" s="260"/>
      <c r="M536" s="260"/>
      <c r="N536" s="260"/>
      <c r="O536" s="261"/>
      <c r="P536" s="263"/>
      <c r="Q536" s="260"/>
      <c r="R536" s="264"/>
      <c r="S536" s="264"/>
      <c r="T536" s="264"/>
      <c r="U536" s="269"/>
      <c r="V536" s="263"/>
      <c r="W536" s="152"/>
      <c r="X536" s="168"/>
      <c r="Y536" s="168"/>
      <c r="Z536" s="168"/>
      <c r="AA536" s="169"/>
      <c r="AB536" s="178" t="str">
        <f>IF(AA536=Controles!$D$5,Controles!$E$5,IF(AA536=Controles!$D$6,Controles!$E$6,IF(AA536=Controles!$D$7,Controles!$E$7," ")))</f>
        <v xml:space="preserve"> </v>
      </c>
      <c r="AC536" s="169"/>
      <c r="AD536" s="68" t="str">
        <f>IF(AC536=Controles!$D$8,Controles!$E$8,IF(AC536=Controles!$D$9,Controles!$E$9," "))</f>
        <v xml:space="preserve"> </v>
      </c>
      <c r="AE536" s="68" t="str">
        <f t="shared" si="292"/>
        <v/>
      </c>
      <c r="AF536" s="169"/>
      <c r="AG536" s="169"/>
      <c r="AH536" s="169"/>
      <c r="AI536" s="100" t="str">
        <f>+IF(AA536=Controles!$D$5,Controles!$N$5,IF(AA536=Controles!$D$6,Controles!$N$6,IF(AA536=Controles!$D$7,Controles!$N$7," ")))</f>
        <v xml:space="preserve"> </v>
      </c>
      <c r="AJ536" s="141" t="str">
        <f>IFERROR(IF(AND(AI535=Controles!$N$5,AI536=Controles!$N$5),(AJ535-(+AJ535*AE536)),IF(AND(AI535=Controles!$N$7,AI536=Controles!$N$5),(AJ534-(+AJ534*AE536)),IF(AI536=Controles!$N$7,AJ535,""))),"")</f>
        <v/>
      </c>
      <c r="AK536" s="141" t="str">
        <f>IFERROR(IF(AND(AI535=Controles!$N$7,AI536=Controles!$N$7),(AK535-(+AK535*AE536)),IF(AND(AI535=Controles!$N$5,AI536=Controles!$N$7),(AK534-(+AK534*AE536)),IF(AI536=Controles!$N$5,AK535,""))),"")</f>
        <v/>
      </c>
      <c r="AL536" s="181" t="str">
        <f t="shared" si="298"/>
        <v/>
      </c>
      <c r="AM536" s="181" t="str">
        <f t="shared" si="299"/>
        <v/>
      </c>
      <c r="AN536" s="182" t="str">
        <f t="shared" si="300"/>
        <v xml:space="preserve"> </v>
      </c>
      <c r="AO536" s="183" t="str">
        <f>IFERROR(VLOOKUP(AN536,'Matriz Calificación'!$C$54:$F$78,2,FALSE),"")</f>
        <v/>
      </c>
      <c r="AP536" s="184" t="str">
        <f>IFERROR(VLOOKUP(AO536,'Matriz Calificación'!$D$54:$I$78,4,FALSE)," ")</f>
        <v xml:space="preserve"> </v>
      </c>
      <c r="AQ536" s="246"/>
      <c r="AR536" s="246"/>
      <c r="AS536" s="263"/>
      <c r="AT536" s="268"/>
      <c r="AU536" s="69"/>
      <c r="AV536" s="170"/>
      <c r="AW536" s="170"/>
      <c r="AX536" s="170"/>
      <c r="AY536" s="69"/>
      <c r="AZ536" s="170"/>
      <c r="BA536" s="172"/>
      <c r="BB536" s="172"/>
      <c r="BC536" s="256"/>
      <c r="BD536" s="248"/>
      <c r="BE536" s="172"/>
      <c r="BF536" s="248"/>
    </row>
    <row r="537" spans="2:58" s="173" customFormat="1" ht="21" customHeight="1" x14ac:dyDescent="0.25">
      <c r="B537" s="250"/>
      <c r="C537" s="253"/>
      <c r="D537" s="255"/>
      <c r="E537" s="256"/>
      <c r="F537" s="258"/>
      <c r="G537" s="255"/>
      <c r="H537" s="248"/>
      <c r="I537" s="266"/>
      <c r="J537" s="259"/>
      <c r="K537" s="185"/>
      <c r="L537" s="260"/>
      <c r="M537" s="260"/>
      <c r="N537" s="260"/>
      <c r="O537" s="261"/>
      <c r="P537" s="263"/>
      <c r="Q537" s="260"/>
      <c r="R537" s="264"/>
      <c r="S537" s="264"/>
      <c r="T537" s="264"/>
      <c r="U537" s="269"/>
      <c r="V537" s="263"/>
      <c r="W537" s="152"/>
      <c r="X537" s="168"/>
      <c r="Y537" s="168"/>
      <c r="Z537" s="168"/>
      <c r="AA537" s="169"/>
      <c r="AB537" s="178" t="str">
        <f>IF(AA537=Controles!$D$5,Controles!$E$5,IF(AA537=Controles!$D$6,Controles!$E$6,IF(AA537=Controles!$D$7,Controles!$E$7," ")))</f>
        <v xml:space="preserve"> </v>
      </c>
      <c r="AC537" s="169"/>
      <c r="AD537" s="68" t="str">
        <f>IF(AC537=Controles!$D$8,Controles!$E$8,IF(AC537=Controles!$D$9,Controles!$E$9," "))</f>
        <v xml:space="preserve"> </v>
      </c>
      <c r="AE537" s="68" t="str">
        <f t="shared" si="292"/>
        <v/>
      </c>
      <c r="AF537" s="169"/>
      <c r="AG537" s="169"/>
      <c r="AH537" s="169"/>
      <c r="AI537" s="100" t="str">
        <f>+IF(AA537=Controles!$D$5,Controles!$N$5,IF(AA537=Controles!$D$6,Controles!$N$6,IF(AA537=Controles!$D$7,Controles!$N$7," ")))</f>
        <v xml:space="preserve"> </v>
      </c>
      <c r="AJ537" s="141" t="str">
        <f>IFERROR(IF(AND(AI536=Controles!$N$5,AI537=Controles!$N$5),(AJ536-(+AJ536*AE537)),IF(AND(AI536=Controles!$N$7,AI537=Controles!$N$5),(AJ535-(+AJ535*AE537)),IF(AI537=Controles!$N$7,AJ536,""))),"")</f>
        <v/>
      </c>
      <c r="AK537" s="141" t="str">
        <f>IFERROR(IF(AND(AI536=Controles!$N$7,AI537=Controles!$N$7),(AK536-(+AK536*AE537)),IF(AND(AI536=Controles!$N$5,AI537=Controles!$N$7),(AK535-(+AK535*AE537)),IF(AI537=Controles!$N$5,AK536,""))),"")</f>
        <v/>
      </c>
      <c r="AL537" s="181" t="str">
        <f t="shared" si="298"/>
        <v/>
      </c>
      <c r="AM537" s="181" t="str">
        <f t="shared" si="299"/>
        <v/>
      </c>
      <c r="AN537" s="182" t="str">
        <f t="shared" si="300"/>
        <v xml:space="preserve"> </v>
      </c>
      <c r="AO537" s="183" t="str">
        <f>IFERROR(VLOOKUP(AN537,'Matriz Calificación'!$C$54:$F$78,2,FALSE),"")</f>
        <v/>
      </c>
      <c r="AP537" s="184" t="str">
        <f>IFERROR(VLOOKUP(AO537,'Matriz Calificación'!$D$54:$I$78,4,FALSE)," ")</f>
        <v xml:space="preserve"> </v>
      </c>
      <c r="AQ537" s="246"/>
      <c r="AR537" s="246"/>
      <c r="AS537" s="263"/>
      <c r="AT537" s="268"/>
      <c r="AU537" s="69"/>
      <c r="AV537" s="170"/>
      <c r="AW537" s="170"/>
      <c r="AX537" s="170"/>
      <c r="AY537" s="69"/>
      <c r="AZ537" s="170"/>
      <c r="BA537" s="172"/>
      <c r="BB537" s="172"/>
      <c r="BC537" s="256"/>
      <c r="BD537" s="248"/>
      <c r="BE537" s="172"/>
      <c r="BF537" s="248"/>
    </row>
    <row r="538" spans="2:58" s="173" customFormat="1" ht="21" customHeight="1" x14ac:dyDescent="0.25">
      <c r="B538" s="250"/>
      <c r="C538" s="253"/>
      <c r="D538" s="255"/>
      <c r="E538" s="256"/>
      <c r="F538" s="258"/>
      <c r="G538" s="255"/>
      <c r="H538" s="248"/>
      <c r="I538" s="266"/>
      <c r="J538" s="259"/>
      <c r="K538" s="185"/>
      <c r="L538" s="260"/>
      <c r="M538" s="260"/>
      <c r="N538" s="260"/>
      <c r="O538" s="261"/>
      <c r="P538" s="263"/>
      <c r="Q538" s="260"/>
      <c r="R538" s="264"/>
      <c r="S538" s="264"/>
      <c r="T538" s="264"/>
      <c r="U538" s="269"/>
      <c r="V538" s="263"/>
      <c r="W538" s="152"/>
      <c r="X538" s="168"/>
      <c r="Y538" s="168"/>
      <c r="Z538" s="168"/>
      <c r="AA538" s="169"/>
      <c r="AB538" s="178" t="str">
        <f>IF(AA538=Controles!$D$5,Controles!$E$5,IF(AA538=Controles!$D$6,Controles!$E$6,IF(AA538=Controles!$D$7,Controles!$E$7," ")))</f>
        <v xml:space="preserve"> </v>
      </c>
      <c r="AC538" s="169"/>
      <c r="AD538" s="68" t="str">
        <f>IF(AC538=Controles!$D$8,Controles!$E$8,IF(AC538=Controles!$D$9,Controles!$E$9," "))</f>
        <v xml:space="preserve"> </v>
      </c>
      <c r="AE538" s="68" t="str">
        <f t="shared" si="292"/>
        <v/>
      </c>
      <c r="AF538" s="169"/>
      <c r="AG538" s="169"/>
      <c r="AH538" s="169"/>
      <c r="AI538" s="100" t="str">
        <f>+IF(AA538=Controles!$D$5,Controles!$N$5,IF(AA538=Controles!$D$6,Controles!$N$6,IF(AA538=Controles!$D$7,Controles!$N$7," ")))</f>
        <v xml:space="preserve"> </v>
      </c>
      <c r="AJ538" s="141" t="str">
        <f>IFERROR(IF(AND(AI537=Controles!$N$5,AI538=Controles!$N$5),(AJ537-(+AJ537*AE538)),IF(AND(AI537=Controles!$N$7,AI538=Controles!$N$5),(AJ536-(+AJ536*AE538)),IF(AI538=Controles!$N$7,AJ537,""))),"")</f>
        <v/>
      </c>
      <c r="AK538" s="141" t="str">
        <f>IFERROR(IF(AND(AI537=Controles!$N$7,AI538=Controles!$N$7),(AK537-(+AK537*AE538)),IF(AND(AI537=Controles!$N$5,AI538=Controles!$N$7),(AK536-(+AK536*AE538)),IF(AI538=Controles!$N$5,AK537,""))),"")</f>
        <v/>
      </c>
      <c r="AL538" s="181" t="str">
        <f t="shared" si="298"/>
        <v/>
      </c>
      <c r="AM538" s="181" t="str">
        <f t="shared" si="299"/>
        <v/>
      </c>
      <c r="AN538" s="182" t="str">
        <f t="shared" si="300"/>
        <v xml:space="preserve"> </v>
      </c>
      <c r="AO538" s="183" t="str">
        <f>IFERROR(VLOOKUP(AN538,'Matriz Calificación'!$C$54:$F$78,2,FALSE),"")</f>
        <v/>
      </c>
      <c r="AP538" s="184" t="str">
        <f>IFERROR(VLOOKUP(AO538,'Matriz Calificación'!$D$54:$I$78,4,FALSE)," ")</f>
        <v xml:space="preserve"> </v>
      </c>
      <c r="AQ538" s="246"/>
      <c r="AR538" s="246"/>
      <c r="AS538" s="263"/>
      <c r="AT538" s="268"/>
      <c r="AU538" s="69"/>
      <c r="AV538" s="170"/>
      <c r="AW538" s="170"/>
      <c r="AX538" s="170"/>
      <c r="AY538" s="69"/>
      <c r="AZ538" s="170"/>
      <c r="BA538" s="172"/>
      <c r="BB538" s="172"/>
      <c r="BC538" s="256"/>
      <c r="BD538" s="248"/>
      <c r="BE538" s="172"/>
      <c r="BF538" s="248"/>
    </row>
    <row r="539" spans="2:58" s="173" customFormat="1" ht="21" customHeight="1" x14ac:dyDescent="0.25">
      <c r="B539" s="250"/>
      <c r="C539" s="253"/>
      <c r="D539" s="255"/>
      <c r="E539" s="256"/>
      <c r="F539" s="258"/>
      <c r="G539" s="255"/>
      <c r="H539" s="248"/>
      <c r="I539" s="266"/>
      <c r="J539" s="259"/>
      <c r="K539" s="185"/>
      <c r="L539" s="260"/>
      <c r="M539" s="260"/>
      <c r="N539" s="260"/>
      <c r="O539" s="261"/>
      <c r="P539" s="263"/>
      <c r="Q539" s="260"/>
      <c r="R539" s="264"/>
      <c r="S539" s="264"/>
      <c r="T539" s="264"/>
      <c r="U539" s="269"/>
      <c r="V539" s="263"/>
      <c r="W539" s="152"/>
      <c r="X539" s="168"/>
      <c r="Y539" s="168"/>
      <c r="Z539" s="168"/>
      <c r="AA539" s="169"/>
      <c r="AB539" s="178" t="str">
        <f>IF(AA539=Controles!$D$5,Controles!$E$5,IF(AA539=Controles!$D$6,Controles!$E$6,IF(AA539=Controles!$D$7,Controles!$E$7," ")))</f>
        <v xml:space="preserve"> </v>
      </c>
      <c r="AC539" s="169"/>
      <c r="AD539" s="68" t="str">
        <f>IF(AC539=Controles!$D$8,Controles!$E$8,IF(AC539=Controles!$D$9,Controles!$E$9," "))</f>
        <v xml:space="preserve"> </v>
      </c>
      <c r="AE539" s="68" t="str">
        <f t="shared" si="292"/>
        <v/>
      </c>
      <c r="AF539" s="169"/>
      <c r="AG539" s="169"/>
      <c r="AH539" s="169"/>
      <c r="AI539" s="100" t="str">
        <f>+IF(AA539=Controles!$D$5,Controles!$N$5,IF(AA539=Controles!$D$6,Controles!$N$6,IF(AA539=Controles!$D$7,Controles!$N$7," ")))</f>
        <v xml:space="preserve"> </v>
      </c>
      <c r="AJ539" s="141" t="str">
        <f>IFERROR(IF(AND(AI538=Controles!$N$5,AI539=Controles!$N$5),(AJ538-(+AJ538*AE539)),IF(AND(AI538=Controles!$N$7,AI539=Controles!$N$5),(AJ537-(+AJ537*AE539)),IF(AI539=Controles!$N$7,AJ538,""))),"")</f>
        <v/>
      </c>
      <c r="AK539" s="141" t="str">
        <f>IFERROR(IF(AND(AI538=Controles!$N$7,AI539=Controles!$N$7),(AK538-(+AK538*AE539)),IF(AND(AI538=Controles!$N$5,AI539=Controles!$N$7),(AK537-(+AK537*AE539)),IF(AI539=Controles!$N$5,AK538,""))),"")</f>
        <v/>
      </c>
      <c r="AL539" s="181" t="str">
        <f t="shared" si="298"/>
        <v/>
      </c>
      <c r="AM539" s="181" t="str">
        <f t="shared" si="299"/>
        <v/>
      </c>
      <c r="AN539" s="182" t="str">
        <f t="shared" si="300"/>
        <v xml:space="preserve"> </v>
      </c>
      <c r="AO539" s="183" t="str">
        <f>IFERROR(VLOOKUP(AN539,'Matriz Calificación'!$C$54:$F$78,2,FALSE),"")</f>
        <v/>
      </c>
      <c r="AP539" s="184" t="str">
        <f>IFERROR(VLOOKUP(AO539,'Matriz Calificación'!$D$54:$I$78,4,FALSE)," ")</f>
        <v xml:space="preserve"> </v>
      </c>
      <c r="AQ539" s="246"/>
      <c r="AR539" s="246"/>
      <c r="AS539" s="263"/>
      <c r="AT539" s="268"/>
      <c r="AU539" s="69"/>
      <c r="AV539" s="168"/>
      <c r="AW539" s="171"/>
      <c r="AX539" s="171"/>
      <c r="AY539" s="69"/>
      <c r="AZ539" s="170"/>
      <c r="BA539" s="172"/>
      <c r="BB539" s="172"/>
      <c r="BC539" s="256"/>
      <c r="BD539" s="248"/>
      <c r="BE539" s="172"/>
      <c r="BF539" s="248"/>
    </row>
    <row r="540" spans="2:58" s="173" customFormat="1" ht="21" customHeight="1" x14ac:dyDescent="0.25">
      <c r="B540" s="250"/>
      <c r="C540" s="253"/>
      <c r="D540" s="255"/>
      <c r="E540" s="256"/>
      <c r="F540" s="258"/>
      <c r="G540" s="255"/>
      <c r="H540" s="248"/>
      <c r="I540" s="266"/>
      <c r="J540" s="259"/>
      <c r="K540" s="185"/>
      <c r="L540" s="260"/>
      <c r="M540" s="260"/>
      <c r="N540" s="260"/>
      <c r="O540" s="261"/>
      <c r="P540" s="263"/>
      <c r="Q540" s="260"/>
      <c r="R540" s="264"/>
      <c r="S540" s="264"/>
      <c r="T540" s="264"/>
      <c r="U540" s="269"/>
      <c r="V540" s="263"/>
      <c r="W540" s="152"/>
      <c r="X540" s="168"/>
      <c r="Y540" s="168"/>
      <c r="Z540" s="168"/>
      <c r="AA540" s="169"/>
      <c r="AB540" s="178" t="str">
        <f>IF(AA540=Controles!$D$5,Controles!$E$5,IF(AA540=Controles!$D$6,Controles!$E$6,IF(AA540=Controles!$D$7,Controles!$E$7," ")))</f>
        <v xml:space="preserve"> </v>
      </c>
      <c r="AC540" s="169"/>
      <c r="AD540" s="68" t="str">
        <f>IF(AC540=Controles!$D$8,Controles!$E$8,IF(AC540=Controles!$D$9,Controles!$E$9," "))</f>
        <v xml:space="preserve"> </v>
      </c>
      <c r="AE540" s="68" t="str">
        <f t="shared" si="292"/>
        <v/>
      </c>
      <c r="AF540" s="169"/>
      <c r="AG540" s="169"/>
      <c r="AH540" s="169"/>
      <c r="AI540" s="100" t="str">
        <f>+IF(AA540=Controles!$D$5,Controles!$N$5,IF(AA540=Controles!$D$6,Controles!$N$6,IF(AA540=Controles!$D$7,Controles!$N$7," ")))</f>
        <v xml:space="preserve"> </v>
      </c>
      <c r="AJ540" s="141" t="str">
        <f>IFERROR(IF(AND(AI539=Controles!$N$5,AI540=Controles!$N$5),(AJ539-(+AJ539*AE540)),IF(AND(AI539=Controles!$N$7,AI540=Controles!$N$5),(AJ538-(+AJ538*AE540)),IF(AI540=Controles!$N$7,AJ539,""))),"")</f>
        <v/>
      </c>
      <c r="AK540" s="141" t="str">
        <f>IFERROR(IF(AND(AI539=Controles!$N$7,AI540=Controles!$N$7),(AK539-(+AK539*AE540)),IF(AND(AI539=Controles!$N$5,AI540=Controles!$N$7),(AK538-(+AK538*AE540)),IF(AI540=Controles!$N$5,AK539,""))),"")</f>
        <v/>
      </c>
      <c r="AL540" s="181" t="str">
        <f t="shared" si="298"/>
        <v/>
      </c>
      <c r="AM540" s="181" t="str">
        <f t="shared" si="299"/>
        <v/>
      </c>
      <c r="AN540" s="182" t="str">
        <f t="shared" si="300"/>
        <v xml:space="preserve"> </v>
      </c>
      <c r="AO540" s="183" t="str">
        <f>IFERROR(VLOOKUP(AN540,'Matriz Calificación'!$C$54:$F$78,2,FALSE),"")</f>
        <v/>
      </c>
      <c r="AP540" s="184" t="str">
        <f>IFERROR(VLOOKUP(AO540,'Matriz Calificación'!$D$54:$I$78,4,FALSE)," ")</f>
        <v xml:space="preserve"> </v>
      </c>
      <c r="AQ540" s="246"/>
      <c r="AR540" s="246"/>
      <c r="AS540" s="263"/>
      <c r="AT540" s="268"/>
      <c r="AU540" s="69"/>
      <c r="AV540" s="168"/>
      <c r="AW540" s="171"/>
      <c r="AX540" s="171"/>
      <c r="AY540" s="69"/>
      <c r="AZ540" s="170"/>
      <c r="BA540" s="172"/>
      <c r="BB540" s="172"/>
      <c r="BC540" s="256"/>
      <c r="BD540" s="248"/>
      <c r="BE540" s="172"/>
      <c r="BF540" s="248"/>
    </row>
    <row r="541" spans="2:58" s="173" customFormat="1" ht="21" customHeight="1" x14ac:dyDescent="0.25">
      <c r="B541" s="251"/>
      <c r="C541" s="254"/>
      <c r="D541" s="255"/>
      <c r="E541" s="256"/>
      <c r="F541" s="258"/>
      <c r="G541" s="255"/>
      <c r="H541" s="248"/>
      <c r="I541" s="267"/>
      <c r="J541" s="259"/>
      <c r="K541" s="185"/>
      <c r="L541" s="260"/>
      <c r="M541" s="260"/>
      <c r="N541" s="260"/>
      <c r="O541" s="262"/>
      <c r="P541" s="263"/>
      <c r="Q541" s="260"/>
      <c r="R541" s="264"/>
      <c r="S541" s="264"/>
      <c r="T541" s="264"/>
      <c r="U541" s="269"/>
      <c r="V541" s="263"/>
      <c r="W541" s="152"/>
      <c r="X541" s="168"/>
      <c r="Y541" s="168"/>
      <c r="Z541" s="168"/>
      <c r="AA541" s="169"/>
      <c r="AB541" s="178" t="str">
        <f>IF(AA541=Controles!$D$5,Controles!$E$5,IF(AA541=Controles!$D$6,Controles!$E$6,IF(AA541=Controles!$D$7,Controles!$E$7," ")))</f>
        <v xml:space="preserve"> </v>
      </c>
      <c r="AC541" s="169"/>
      <c r="AD541" s="68" t="str">
        <f>IF(AC541=Controles!$D$8,Controles!$E$8,IF(AC541=Controles!$D$9,Controles!$E$9," "))</f>
        <v xml:space="preserve"> </v>
      </c>
      <c r="AE541" s="68" t="str">
        <f t="shared" si="292"/>
        <v/>
      </c>
      <c r="AF541" s="169"/>
      <c r="AG541" s="169"/>
      <c r="AH541" s="169"/>
      <c r="AI541" s="100" t="str">
        <f>+IF(AA541=Controles!$D$5,Controles!$N$5,IF(AA541=Controles!$D$6,Controles!$N$6,IF(AA541=Controles!$D$7,Controles!$N$7," ")))</f>
        <v xml:space="preserve"> </v>
      </c>
      <c r="AJ541" s="141" t="str">
        <f>IFERROR(IF(AND(AI540=Controles!$N$5,AI541=Controles!$N$5),(AJ540-(+AJ540*AE541)),IF(AND(AI540=Controles!$N$7,AI541=Controles!$N$5),(AJ539-(+AJ539*AE541)),IF(AI541=Controles!$N$7,AJ540,""))),"")</f>
        <v/>
      </c>
      <c r="AK541" s="141" t="str">
        <f>IFERROR(IF(AND(AI540=Controles!$N$7,AI541=Controles!$N$7),(AK540-(+AK540*AE541)),IF(AND(AI540=Controles!$N$5,AI541=Controles!$N$7),(AK539-(+AK539*AE541)),IF(AI541=Controles!$N$5,AK540,""))),"")</f>
        <v/>
      </c>
      <c r="AL541" s="181" t="str">
        <f t="shared" si="298"/>
        <v/>
      </c>
      <c r="AM541" s="181" t="str">
        <f t="shared" si="299"/>
        <v/>
      </c>
      <c r="AN541" s="182" t="str">
        <f t="shared" si="300"/>
        <v xml:space="preserve"> </v>
      </c>
      <c r="AO541" s="183" t="str">
        <f>IFERROR(VLOOKUP(AN541,'Matriz Calificación'!$C$54:$F$78,2,FALSE),"")</f>
        <v/>
      </c>
      <c r="AP541" s="184" t="str">
        <f>IFERROR(VLOOKUP(AO541,'Matriz Calificación'!$D$54:$I$78,4,FALSE)," ")</f>
        <v xml:space="preserve"> </v>
      </c>
      <c r="AQ541" s="247"/>
      <c r="AR541" s="247"/>
      <c r="AS541" s="263"/>
      <c r="AT541" s="268"/>
      <c r="AU541" s="69"/>
      <c r="AV541" s="168"/>
      <c r="AW541" s="70"/>
      <c r="AX541" s="70"/>
      <c r="AY541" s="69"/>
      <c r="AZ541" s="170"/>
      <c r="BA541" s="172"/>
      <c r="BB541" s="172"/>
      <c r="BC541" s="256"/>
      <c r="BD541" s="248"/>
      <c r="BE541" s="172"/>
      <c r="BF541" s="248"/>
    </row>
    <row r="542" spans="2:58" s="173" customFormat="1" ht="21" customHeight="1" x14ac:dyDescent="0.25">
      <c r="B542" s="249"/>
      <c r="C542" s="252" t="str">
        <f>+IFERROR(VLOOKUP(B542,INF!$A$2:$B$90,2,FALSE)," ")</f>
        <v xml:space="preserve"> </v>
      </c>
      <c r="D542" s="255"/>
      <c r="E542" s="256"/>
      <c r="F542" s="257"/>
      <c r="G542" s="255"/>
      <c r="H542" s="248"/>
      <c r="I542" s="265"/>
      <c r="J542" s="259" t="str">
        <f t="shared" ref="J542" si="301">IF(G542&lt;&gt;"",CONCATENATE("Posibilidad de ",G542," por"," ",H542," debido a"," ",I542),"")</f>
        <v/>
      </c>
      <c r="K542" s="185"/>
      <c r="L542" s="260"/>
      <c r="M542" s="260"/>
      <c r="N542" s="260"/>
      <c r="O542" s="261"/>
      <c r="P542" s="263" t="str">
        <f>IF(O542="","",IF(O542&lt;=2,Probabilidad!$B$8,IF(O542&lt;=11.999,Probabilidad!$B$7,IF(O542&lt;=48,Probabilidad!$B$6,IF(O542&lt;=239.999,Probabilidad!$B$5,IF(O542&gt;=240,Probabilidad!$B$4,""))))))</f>
        <v/>
      </c>
      <c r="Q542" s="260"/>
      <c r="R542" s="264" t="str">
        <f>IFERROR(VLOOKUP(P542,Probabilidad!$B$4:$C$8,2,FALSE),"")</f>
        <v/>
      </c>
      <c r="S542" s="264" t="str">
        <f>IFERROR(VLOOKUP(Q542,Impacto!$B$4:$C$16,2,FALSE),"")</f>
        <v/>
      </c>
      <c r="T542" s="264" t="str">
        <f t="shared" ref="T542" si="302">IFERROR(VALUE((R542&amp;""&amp;S542))," ")</f>
        <v xml:space="preserve"> </v>
      </c>
      <c r="U542" s="269" t="str">
        <f>IFERROR(VLOOKUP(T542,'Matriz Calificación'!$C$54:$D$78,2,FALSE)," ")</f>
        <v xml:space="preserve"> </v>
      </c>
      <c r="V542" s="263" t="str">
        <f>IFERROR(VLOOKUP(T542,'Matriz Calificación'!$C$54:$F$78,3,FALSE)," ")</f>
        <v xml:space="preserve"> </v>
      </c>
      <c r="W542" s="152"/>
      <c r="X542" s="168"/>
      <c r="Y542" s="168"/>
      <c r="Z542" s="168"/>
      <c r="AA542" s="169"/>
      <c r="AB542" s="178" t="str">
        <f>IF(AA542=Controles!$D$5,Controles!$E$5,IF(AA542=Controles!$D$6,Controles!$E$6,IF(AA542=Controles!$D$7,Controles!$E$7," ")))</f>
        <v xml:space="preserve"> </v>
      </c>
      <c r="AC542" s="169"/>
      <c r="AD542" s="68" t="str">
        <f>IF(AC542=Controles!$D$8,Controles!$E$8,IF(AC542=Controles!$D$9,Controles!$E$9," "))</f>
        <v xml:space="preserve"> </v>
      </c>
      <c r="AE542" s="68" t="str">
        <f t="shared" si="292"/>
        <v/>
      </c>
      <c r="AF542" s="169"/>
      <c r="AG542" s="169"/>
      <c r="AH542" s="169"/>
      <c r="AI542" s="100" t="str">
        <f>+IF(AA542=Controles!$D$5,Controles!$N$5,IF(AA542=Controles!$D$6,Controles!$N$6,IF(AA542=Controles!$D$7,Controles!$N$7," ")))</f>
        <v xml:space="preserve"> </v>
      </c>
      <c r="AJ542" s="141" t="str">
        <f>IFERROR(IF(AI542=Controles!$N$5,(($R$542-($R$542*AE542))),IF(AI542=Controles!$N$7,$R$542,""))," ")</f>
        <v/>
      </c>
      <c r="AK542" s="141" t="str">
        <f>IFERROR(IF(AI542=Controles!$N$7,(($S$542-($S$542*AE542))),IF(AI542=Controles!$N$5,$S$542,""))," ")</f>
        <v/>
      </c>
      <c r="AL542" s="181" t="str">
        <f>IFERROR(IF(AJ542="","",IF(AJ542&lt;=20,"20",IF(AJ542&lt;=40,"40",IF(AJ542&lt;=60,"60",IF(AJ542&lt;=80,"80","100"))))),"")</f>
        <v/>
      </c>
      <c r="AM542" s="181" t="str">
        <f>IFERROR(IF(AK542="","",IF(AK542&lt;=20,"20",IF(AK542&lt;=40,"40",IF(AK542&lt;=60,"60",IF(AK542&lt;=80,"80","100"))))),"")</f>
        <v/>
      </c>
      <c r="AN542" s="182" t="str">
        <f>IFERROR(VALUE((AL542&amp;""&amp;AM542))," ")</f>
        <v xml:space="preserve"> </v>
      </c>
      <c r="AO542" s="183" t="str">
        <f>IFERROR(VLOOKUP(AN542,'Matriz Calificación'!$C$54:$F$78,2,FALSE),"")</f>
        <v/>
      </c>
      <c r="AP542" s="184" t="str">
        <f>IFERROR(VLOOKUP(AO542,'Matriz Calificación'!$D$54:$I$78,4,FALSE)," ")</f>
        <v xml:space="preserve"> </v>
      </c>
      <c r="AQ542" s="245" t="str" cm="1">
        <f t="array" ref="AQ542">INDEX(AN542:AN550,COUNT(AN542:AN550))</f>
        <v xml:space="preserve"> </v>
      </c>
      <c r="AR542" s="245" t="str">
        <f>IFERROR(VLOOKUP(AQ542,'Matriz Calificación'!$C$54:$F$78,2,FALSE),"")</f>
        <v/>
      </c>
      <c r="AS542" s="263" t="str">
        <f>IFERROR(VLOOKUP(AR542,'Matriz Calificación'!$D$54:$I$78,4,FALSE)," ")</f>
        <v xml:space="preserve"> </v>
      </c>
      <c r="AT542" s="268" t="str">
        <f>IFERROR(VLOOKUP(AR542,'Matriz Calificación'!$D$54:$I$78,5,FALSE)," ")</f>
        <v xml:space="preserve"> </v>
      </c>
      <c r="AU542" s="69"/>
      <c r="AV542" s="170"/>
      <c r="AW542" s="170"/>
      <c r="AX542" s="170"/>
      <c r="AY542" s="69"/>
      <c r="AZ542" s="170"/>
      <c r="BA542" s="172"/>
      <c r="BB542" s="172"/>
      <c r="BC542" s="256"/>
      <c r="BD542" s="248"/>
      <c r="BE542" s="172"/>
      <c r="BF542" s="248"/>
    </row>
    <row r="543" spans="2:58" s="173" customFormat="1" ht="21" customHeight="1" x14ac:dyDescent="0.25">
      <c r="B543" s="250"/>
      <c r="C543" s="253"/>
      <c r="D543" s="255"/>
      <c r="E543" s="256"/>
      <c r="F543" s="258"/>
      <c r="G543" s="255"/>
      <c r="H543" s="248"/>
      <c r="I543" s="266"/>
      <c r="J543" s="259"/>
      <c r="K543" s="185"/>
      <c r="L543" s="260"/>
      <c r="M543" s="260"/>
      <c r="N543" s="260"/>
      <c r="O543" s="261"/>
      <c r="P543" s="263"/>
      <c r="Q543" s="260"/>
      <c r="R543" s="264"/>
      <c r="S543" s="264"/>
      <c r="T543" s="264"/>
      <c r="U543" s="269"/>
      <c r="V543" s="263"/>
      <c r="W543" s="152"/>
      <c r="X543" s="168"/>
      <c r="Y543" s="168"/>
      <c r="Z543" s="168"/>
      <c r="AA543" s="169"/>
      <c r="AB543" s="178" t="str">
        <f>IF(AA543=Controles!$D$5,Controles!$E$5,IF(AA543=Controles!$D$6,Controles!$E$6,IF(AA543=Controles!$D$7,Controles!$E$7," ")))</f>
        <v xml:space="preserve"> </v>
      </c>
      <c r="AC543" s="169"/>
      <c r="AD543" s="68" t="str">
        <f>IF(AC543=Controles!$D$8,Controles!$E$8,IF(AC543=Controles!$D$9,Controles!$E$9," "))</f>
        <v xml:space="preserve"> </v>
      </c>
      <c r="AE543" s="68" t="str">
        <f t="shared" si="292"/>
        <v/>
      </c>
      <c r="AF543" s="169"/>
      <c r="AG543" s="169"/>
      <c r="AH543" s="169"/>
      <c r="AI543" s="100" t="str">
        <f>+IF(AA543=Controles!$D$5,Controles!$N$5,IF(AA543=Controles!$D$6,Controles!$N$6,IF(AA543=Controles!$D$7,Controles!$N$7," ")))</f>
        <v xml:space="preserve"> </v>
      </c>
      <c r="AJ543" s="141" t="str">
        <f>IFERROR(IF(AND(AI542=Controles!$N$5,AI543=Controles!$N$5),(AJ542-(+AJ542*AE543)),IF(AI543=Controles!$N$5,(R542-(+R542*AE543)),IF(AI543=Controles!$N$7,AJ542,""))),"")</f>
        <v/>
      </c>
      <c r="AK543" s="141" t="str">
        <f>IFERROR(IF(AND(AI542=Controles!$N$7,AI543=Controles!$N$7),(AK542-(+AK542*AE543)),IF(AI543=Controles!$N$7,($S$542-(+$S$542*AE543)),IF(AI543=Controles!$N$5,AK542,""))),"")</f>
        <v/>
      </c>
      <c r="AL543" s="181" t="str">
        <f t="shared" ref="AL543:AL550" si="303">IFERROR(IF(AJ543="","",IF(AJ543&lt;=20,"20",IF(AJ543&lt;=40,"40",IF(AJ543&lt;=60,"60",IF(AJ543&lt;=80,"80","100"))))),"")</f>
        <v/>
      </c>
      <c r="AM543" s="181" t="str">
        <f t="shared" ref="AM543:AM550" si="304">IFERROR(IF(AK543="","",IF(AK543&lt;=20,"20",IF(AK543&lt;=40,"40",IF(AK543&lt;=60,"60",IF(AK543&lt;=80,"80","100"))))),"")</f>
        <v/>
      </c>
      <c r="AN543" s="182" t="str">
        <f t="shared" ref="AN543:AN550" si="305">IFERROR(VALUE((AL543&amp;""&amp;AM543))," ")</f>
        <v xml:space="preserve"> </v>
      </c>
      <c r="AO543" s="183" t="str">
        <f>IFERROR(VLOOKUP(AN543,'Matriz Calificación'!$C$54:$F$78,2,FALSE),"")</f>
        <v/>
      </c>
      <c r="AP543" s="184" t="str">
        <f>IFERROR(VLOOKUP(AO543,'Matriz Calificación'!$D$54:$I$78,4,FALSE)," ")</f>
        <v xml:space="preserve"> </v>
      </c>
      <c r="AQ543" s="246"/>
      <c r="AR543" s="246"/>
      <c r="AS543" s="263"/>
      <c r="AT543" s="268"/>
      <c r="AU543" s="69"/>
      <c r="AV543" s="170"/>
      <c r="AW543" s="170"/>
      <c r="AX543" s="170"/>
      <c r="AY543" s="69"/>
      <c r="AZ543" s="170"/>
      <c r="BA543" s="172"/>
      <c r="BB543" s="172"/>
      <c r="BC543" s="256"/>
      <c r="BD543" s="248"/>
      <c r="BE543" s="172"/>
      <c r="BF543" s="248"/>
    </row>
    <row r="544" spans="2:58" s="173" customFormat="1" ht="21" customHeight="1" x14ac:dyDescent="0.25">
      <c r="B544" s="250"/>
      <c r="C544" s="253"/>
      <c r="D544" s="255"/>
      <c r="E544" s="256"/>
      <c r="F544" s="258"/>
      <c r="G544" s="255"/>
      <c r="H544" s="248"/>
      <c r="I544" s="266"/>
      <c r="J544" s="259"/>
      <c r="K544" s="185"/>
      <c r="L544" s="260"/>
      <c r="M544" s="260"/>
      <c r="N544" s="260"/>
      <c r="O544" s="261"/>
      <c r="P544" s="263"/>
      <c r="Q544" s="260"/>
      <c r="R544" s="264"/>
      <c r="S544" s="264"/>
      <c r="T544" s="264"/>
      <c r="U544" s="269"/>
      <c r="V544" s="263"/>
      <c r="W544" s="152"/>
      <c r="X544" s="168"/>
      <c r="Y544" s="168"/>
      <c r="Z544" s="168"/>
      <c r="AA544" s="169"/>
      <c r="AB544" s="178" t="str">
        <f>IF(AA544=Controles!$D$5,Controles!$E$5,IF(AA544=Controles!$D$6,Controles!$E$6,IF(AA544=Controles!$D$7,Controles!$E$7," ")))</f>
        <v xml:space="preserve"> </v>
      </c>
      <c r="AC544" s="169"/>
      <c r="AD544" s="68" t="str">
        <f>IF(AC544=Controles!$D$8,Controles!$E$8,IF(AC544=Controles!$D$9,Controles!$E$9," "))</f>
        <v xml:space="preserve"> </v>
      </c>
      <c r="AE544" s="68" t="str">
        <f t="shared" si="292"/>
        <v/>
      </c>
      <c r="AF544" s="169"/>
      <c r="AG544" s="169"/>
      <c r="AH544" s="169"/>
      <c r="AI544" s="100" t="str">
        <f>+IF(AA544=Controles!$D$5,Controles!$N$5,IF(AA544=Controles!$D$6,Controles!$N$6,IF(AA544=Controles!$D$7,Controles!$N$7," ")))</f>
        <v xml:space="preserve"> </v>
      </c>
      <c r="AJ544" s="141" t="str">
        <f>IFERROR(IF(AND(AI543=Controles!$N$5,AI544=Controles!$N$5),(AJ543-(+AJ543*AE544)),IF(AND(AI543=Controles!$N$7,AI544=Controles!$N$5),(AJ542-(+AJ542*AE544)),IF(AI544=Controles!$N$7,AJ543,""))),"")</f>
        <v/>
      </c>
      <c r="AK544" s="141" t="str">
        <f>IFERROR(IF(AND(AI543=Controles!$N$7,AI544=Controles!$N$7),(AK543-(+AK543*AE544)),IF(AND(AI543=Controles!$N$5,AI544=Controles!$N$7),(AK542-(+AK542*AE544)),IF(AI544=Controles!$N$5,AK543,""))),"")</f>
        <v/>
      </c>
      <c r="AL544" s="181" t="str">
        <f t="shared" si="303"/>
        <v/>
      </c>
      <c r="AM544" s="181" t="str">
        <f t="shared" si="304"/>
        <v/>
      </c>
      <c r="AN544" s="182" t="str">
        <f t="shared" si="305"/>
        <v xml:space="preserve"> </v>
      </c>
      <c r="AO544" s="183" t="str">
        <f>IFERROR(VLOOKUP(AN544,'Matriz Calificación'!$C$54:$F$78,2,FALSE),"")</f>
        <v/>
      </c>
      <c r="AP544" s="184" t="str">
        <f>IFERROR(VLOOKUP(AO544,'Matriz Calificación'!$D$54:$I$78,4,FALSE)," ")</f>
        <v xml:space="preserve"> </v>
      </c>
      <c r="AQ544" s="246"/>
      <c r="AR544" s="246"/>
      <c r="AS544" s="263"/>
      <c r="AT544" s="268"/>
      <c r="AU544" s="69"/>
      <c r="AV544" s="170"/>
      <c r="AW544" s="170"/>
      <c r="AX544" s="170"/>
      <c r="AY544" s="69"/>
      <c r="AZ544" s="170"/>
      <c r="BA544" s="172"/>
      <c r="BB544" s="172"/>
      <c r="BC544" s="256"/>
      <c r="BD544" s="248"/>
      <c r="BE544" s="172"/>
      <c r="BF544" s="248"/>
    </row>
    <row r="545" spans="2:58" s="173" customFormat="1" ht="21" customHeight="1" x14ac:dyDescent="0.25">
      <c r="B545" s="250"/>
      <c r="C545" s="253"/>
      <c r="D545" s="255"/>
      <c r="E545" s="256"/>
      <c r="F545" s="258"/>
      <c r="G545" s="255"/>
      <c r="H545" s="248"/>
      <c r="I545" s="266"/>
      <c r="J545" s="259"/>
      <c r="K545" s="185"/>
      <c r="L545" s="260"/>
      <c r="M545" s="260"/>
      <c r="N545" s="260"/>
      <c r="O545" s="261"/>
      <c r="P545" s="263"/>
      <c r="Q545" s="260"/>
      <c r="R545" s="264"/>
      <c r="S545" s="264"/>
      <c r="T545" s="264"/>
      <c r="U545" s="269"/>
      <c r="V545" s="263"/>
      <c r="W545" s="152"/>
      <c r="X545" s="168"/>
      <c r="Y545" s="168"/>
      <c r="Z545" s="168"/>
      <c r="AA545" s="169"/>
      <c r="AB545" s="178" t="str">
        <f>IF(AA545=Controles!$D$5,Controles!$E$5,IF(AA545=Controles!$D$6,Controles!$E$6,IF(AA545=Controles!$D$7,Controles!$E$7," ")))</f>
        <v xml:space="preserve"> </v>
      </c>
      <c r="AC545" s="169"/>
      <c r="AD545" s="68" t="str">
        <f>IF(AC545=Controles!$D$8,Controles!$E$8,IF(AC545=Controles!$D$9,Controles!$E$9," "))</f>
        <v xml:space="preserve"> </v>
      </c>
      <c r="AE545" s="68" t="str">
        <f t="shared" si="292"/>
        <v/>
      </c>
      <c r="AF545" s="169"/>
      <c r="AG545" s="169"/>
      <c r="AH545" s="169"/>
      <c r="AI545" s="100" t="str">
        <f>+IF(AA545=Controles!$D$5,Controles!$N$5,IF(AA545=Controles!$D$6,Controles!$N$6,IF(AA545=Controles!$D$7,Controles!$N$7," ")))</f>
        <v xml:space="preserve"> </v>
      </c>
      <c r="AJ545" s="141" t="str">
        <f>IFERROR(IF(AND(AI544=Controles!$N$5,AI545=Controles!$N$5),(AJ544-(+AJ544*AE545)),IF(AND(AI544=Controles!$N$7,AI545=Controles!$N$5),(AJ543-(+AJ543*AE545)),IF(AI545=Controles!$N$7,AJ544,""))),"")</f>
        <v/>
      </c>
      <c r="AK545" s="141" t="str">
        <f>IFERROR(IF(AND(AI544=Controles!$N$7,AI545=Controles!$N$7),(AK544-(+AK544*AE545)),IF(AND(AI544=Controles!$N$5,AI545=Controles!$N$7),(AK543-(+AK543*AE545)),IF(AI545=Controles!$N$5,AK544,""))),"")</f>
        <v/>
      </c>
      <c r="AL545" s="181" t="str">
        <f t="shared" si="303"/>
        <v/>
      </c>
      <c r="AM545" s="181" t="str">
        <f t="shared" si="304"/>
        <v/>
      </c>
      <c r="AN545" s="182" t="str">
        <f t="shared" si="305"/>
        <v xml:space="preserve"> </v>
      </c>
      <c r="AO545" s="183" t="str">
        <f>IFERROR(VLOOKUP(AN545,'Matriz Calificación'!$C$54:$F$78,2,FALSE),"")</f>
        <v/>
      </c>
      <c r="AP545" s="184" t="str">
        <f>IFERROR(VLOOKUP(AO545,'Matriz Calificación'!$D$54:$I$78,4,FALSE)," ")</f>
        <v xml:space="preserve"> </v>
      </c>
      <c r="AQ545" s="246"/>
      <c r="AR545" s="246"/>
      <c r="AS545" s="263"/>
      <c r="AT545" s="268"/>
      <c r="AU545" s="69"/>
      <c r="AV545" s="170"/>
      <c r="AW545" s="170"/>
      <c r="AX545" s="170"/>
      <c r="AY545" s="69"/>
      <c r="AZ545" s="170"/>
      <c r="BA545" s="172"/>
      <c r="BB545" s="172"/>
      <c r="BC545" s="256"/>
      <c r="BD545" s="248"/>
      <c r="BE545" s="172"/>
      <c r="BF545" s="248"/>
    </row>
    <row r="546" spans="2:58" s="173" customFormat="1" ht="21" customHeight="1" x14ac:dyDescent="0.25">
      <c r="B546" s="250"/>
      <c r="C546" s="253"/>
      <c r="D546" s="255"/>
      <c r="E546" s="256"/>
      <c r="F546" s="258"/>
      <c r="G546" s="255"/>
      <c r="H546" s="248"/>
      <c r="I546" s="266"/>
      <c r="J546" s="259"/>
      <c r="K546" s="185"/>
      <c r="L546" s="260"/>
      <c r="M546" s="260"/>
      <c r="N546" s="260"/>
      <c r="O546" s="261"/>
      <c r="P546" s="263"/>
      <c r="Q546" s="260"/>
      <c r="R546" s="264"/>
      <c r="S546" s="264"/>
      <c r="T546" s="264"/>
      <c r="U546" s="269"/>
      <c r="V546" s="263"/>
      <c r="W546" s="152"/>
      <c r="X546" s="168"/>
      <c r="Y546" s="168"/>
      <c r="Z546" s="168"/>
      <c r="AA546" s="169"/>
      <c r="AB546" s="178" t="str">
        <f>IF(AA546=Controles!$D$5,Controles!$E$5,IF(AA546=Controles!$D$6,Controles!$E$6,IF(AA546=Controles!$D$7,Controles!$E$7," ")))</f>
        <v xml:space="preserve"> </v>
      </c>
      <c r="AC546" s="169"/>
      <c r="AD546" s="68" t="str">
        <f>IF(AC546=Controles!$D$8,Controles!$E$8,IF(AC546=Controles!$D$9,Controles!$E$9," "))</f>
        <v xml:space="preserve"> </v>
      </c>
      <c r="AE546" s="68" t="str">
        <f t="shared" si="292"/>
        <v/>
      </c>
      <c r="AF546" s="169"/>
      <c r="AG546" s="169"/>
      <c r="AH546" s="169"/>
      <c r="AI546" s="100" t="str">
        <f>+IF(AA546=Controles!$D$5,Controles!$N$5,IF(AA546=Controles!$D$6,Controles!$N$6,IF(AA546=Controles!$D$7,Controles!$N$7," ")))</f>
        <v xml:space="preserve"> </v>
      </c>
      <c r="AJ546" s="141" t="str">
        <f>IFERROR(IF(AND(AI545=Controles!$N$5,AI546=Controles!$N$5),(AJ545-(+AJ545*AE546)),IF(AND(AI545=Controles!$N$7,AI546=Controles!$N$5),(AJ544-(+AJ544*AE546)),IF(AI546=Controles!$N$7,AJ545,""))),"")</f>
        <v/>
      </c>
      <c r="AK546" s="141" t="str">
        <f>IFERROR(IF(AND(AI545=Controles!$N$7,AI546=Controles!$N$7),(AK545-(+AK545*AE546)),IF(AND(AI545=Controles!$N$5,AI546=Controles!$N$7),(AK544-(+AK544*AE546)),IF(AI546=Controles!$N$5,AK545,""))),"")</f>
        <v/>
      </c>
      <c r="AL546" s="181" t="str">
        <f t="shared" si="303"/>
        <v/>
      </c>
      <c r="AM546" s="181" t="str">
        <f t="shared" si="304"/>
        <v/>
      </c>
      <c r="AN546" s="182" t="str">
        <f t="shared" si="305"/>
        <v xml:space="preserve"> </v>
      </c>
      <c r="AO546" s="183" t="str">
        <f>IFERROR(VLOOKUP(AN546,'Matriz Calificación'!$C$54:$F$78,2,FALSE),"")</f>
        <v/>
      </c>
      <c r="AP546" s="184" t="str">
        <f>IFERROR(VLOOKUP(AO546,'Matriz Calificación'!$D$54:$I$78,4,FALSE)," ")</f>
        <v xml:space="preserve"> </v>
      </c>
      <c r="AQ546" s="246"/>
      <c r="AR546" s="246"/>
      <c r="AS546" s="263"/>
      <c r="AT546" s="268"/>
      <c r="AU546" s="69"/>
      <c r="AV546" s="170"/>
      <c r="AW546" s="170"/>
      <c r="AX546" s="170"/>
      <c r="AY546" s="69"/>
      <c r="AZ546" s="170"/>
      <c r="BA546" s="172"/>
      <c r="BB546" s="172"/>
      <c r="BC546" s="256"/>
      <c r="BD546" s="248"/>
      <c r="BE546" s="172"/>
      <c r="BF546" s="248"/>
    </row>
    <row r="547" spans="2:58" s="173" customFormat="1" ht="21" customHeight="1" x14ac:dyDescent="0.25">
      <c r="B547" s="250"/>
      <c r="C547" s="253"/>
      <c r="D547" s="255"/>
      <c r="E547" s="256"/>
      <c r="F547" s="258"/>
      <c r="G547" s="255"/>
      <c r="H547" s="248"/>
      <c r="I547" s="266"/>
      <c r="J547" s="259"/>
      <c r="K547" s="185"/>
      <c r="L547" s="260"/>
      <c r="M547" s="260"/>
      <c r="N547" s="260"/>
      <c r="O547" s="261"/>
      <c r="P547" s="263"/>
      <c r="Q547" s="260"/>
      <c r="R547" s="264"/>
      <c r="S547" s="264"/>
      <c r="T547" s="264"/>
      <c r="U547" s="269"/>
      <c r="V547" s="263"/>
      <c r="W547" s="152"/>
      <c r="X547" s="168"/>
      <c r="Y547" s="168"/>
      <c r="Z547" s="168"/>
      <c r="AA547" s="169"/>
      <c r="AB547" s="178" t="str">
        <f>IF(AA547=Controles!$D$5,Controles!$E$5,IF(AA547=Controles!$D$6,Controles!$E$6,IF(AA547=Controles!$D$7,Controles!$E$7," ")))</f>
        <v xml:space="preserve"> </v>
      </c>
      <c r="AC547" s="169"/>
      <c r="AD547" s="68" t="str">
        <f>IF(AC547=Controles!$D$8,Controles!$E$8,IF(AC547=Controles!$D$9,Controles!$E$9," "))</f>
        <v xml:space="preserve"> </v>
      </c>
      <c r="AE547" s="68" t="str">
        <f t="shared" si="292"/>
        <v/>
      </c>
      <c r="AF547" s="169"/>
      <c r="AG547" s="169"/>
      <c r="AH547" s="169"/>
      <c r="AI547" s="100" t="str">
        <f>+IF(AA547=Controles!$D$5,Controles!$N$5,IF(AA547=Controles!$D$6,Controles!$N$6,IF(AA547=Controles!$D$7,Controles!$N$7," ")))</f>
        <v xml:space="preserve"> </v>
      </c>
      <c r="AJ547" s="141" t="str">
        <f>IFERROR(IF(AND(AI546=Controles!$N$5,AI547=Controles!$N$5),(AJ546-(+AJ546*AE547)),IF(AND(AI546=Controles!$N$7,AI547=Controles!$N$5),(AJ545-(+AJ545*AE547)),IF(AI547=Controles!$N$7,AJ546,""))),"")</f>
        <v/>
      </c>
      <c r="AK547" s="141" t="str">
        <f>IFERROR(IF(AND(AI546=Controles!$N$7,AI547=Controles!$N$7),(AK546-(+AK546*AE547)),IF(AND(AI546=Controles!$N$5,AI547=Controles!$N$7),(AK545-(+AK545*AE547)),IF(AI547=Controles!$N$5,AK546,""))),"")</f>
        <v/>
      </c>
      <c r="AL547" s="181" t="str">
        <f t="shared" si="303"/>
        <v/>
      </c>
      <c r="AM547" s="181" t="str">
        <f t="shared" si="304"/>
        <v/>
      </c>
      <c r="AN547" s="182" t="str">
        <f t="shared" si="305"/>
        <v xml:space="preserve"> </v>
      </c>
      <c r="AO547" s="183" t="str">
        <f>IFERROR(VLOOKUP(AN547,'Matriz Calificación'!$C$54:$F$78,2,FALSE),"")</f>
        <v/>
      </c>
      <c r="AP547" s="184" t="str">
        <f>IFERROR(VLOOKUP(AO547,'Matriz Calificación'!$D$54:$I$78,4,FALSE)," ")</f>
        <v xml:space="preserve"> </v>
      </c>
      <c r="AQ547" s="246"/>
      <c r="AR547" s="246"/>
      <c r="AS547" s="263"/>
      <c r="AT547" s="268"/>
      <c r="AU547" s="69"/>
      <c r="AV547" s="170"/>
      <c r="AW547" s="170"/>
      <c r="AX547" s="170"/>
      <c r="AY547" s="69"/>
      <c r="AZ547" s="170"/>
      <c r="BA547" s="172"/>
      <c r="BB547" s="172"/>
      <c r="BC547" s="256"/>
      <c r="BD547" s="248"/>
      <c r="BE547" s="172"/>
      <c r="BF547" s="248"/>
    </row>
    <row r="548" spans="2:58" s="173" customFormat="1" ht="21" customHeight="1" x14ac:dyDescent="0.25">
      <c r="B548" s="250"/>
      <c r="C548" s="253"/>
      <c r="D548" s="255"/>
      <c r="E548" s="256"/>
      <c r="F548" s="258"/>
      <c r="G548" s="255"/>
      <c r="H548" s="248"/>
      <c r="I548" s="266"/>
      <c r="J548" s="259"/>
      <c r="K548" s="185"/>
      <c r="L548" s="260"/>
      <c r="M548" s="260"/>
      <c r="N548" s="260"/>
      <c r="O548" s="261"/>
      <c r="P548" s="263"/>
      <c r="Q548" s="260"/>
      <c r="R548" s="264"/>
      <c r="S548" s="264"/>
      <c r="T548" s="264"/>
      <c r="U548" s="269"/>
      <c r="V548" s="263"/>
      <c r="W548" s="152"/>
      <c r="X548" s="168"/>
      <c r="Y548" s="168"/>
      <c r="Z548" s="168"/>
      <c r="AA548" s="169"/>
      <c r="AB548" s="178" t="str">
        <f>IF(AA548=Controles!$D$5,Controles!$E$5,IF(AA548=Controles!$D$6,Controles!$E$6,IF(AA548=Controles!$D$7,Controles!$E$7," ")))</f>
        <v xml:space="preserve"> </v>
      </c>
      <c r="AC548" s="169"/>
      <c r="AD548" s="68" t="str">
        <f>IF(AC548=Controles!$D$8,Controles!$E$8,IF(AC548=Controles!$D$9,Controles!$E$9," "))</f>
        <v xml:space="preserve"> </v>
      </c>
      <c r="AE548" s="68" t="str">
        <f t="shared" si="292"/>
        <v/>
      </c>
      <c r="AF548" s="169"/>
      <c r="AG548" s="169"/>
      <c r="AH548" s="169"/>
      <c r="AI548" s="100" t="str">
        <f>+IF(AA548=Controles!$D$5,Controles!$N$5,IF(AA548=Controles!$D$6,Controles!$N$6,IF(AA548=Controles!$D$7,Controles!$N$7," ")))</f>
        <v xml:space="preserve"> </v>
      </c>
      <c r="AJ548" s="141" t="str">
        <f>IFERROR(IF(AND(AI547=Controles!$N$5,AI548=Controles!$N$5),(AJ547-(+AJ547*AE548)),IF(AND(AI547=Controles!$N$7,AI548=Controles!$N$5),(AJ546-(+AJ546*AE548)),IF(AI548=Controles!$N$7,AJ547,""))),"")</f>
        <v/>
      </c>
      <c r="AK548" s="141" t="str">
        <f>IFERROR(IF(AND(AI547=Controles!$N$7,AI548=Controles!$N$7),(AK547-(+AK547*AE548)),IF(AND(AI547=Controles!$N$5,AI548=Controles!$N$7),(AK546-(+AK546*AE548)),IF(AI548=Controles!$N$5,AK547,""))),"")</f>
        <v/>
      </c>
      <c r="AL548" s="181" t="str">
        <f t="shared" si="303"/>
        <v/>
      </c>
      <c r="AM548" s="181" t="str">
        <f t="shared" si="304"/>
        <v/>
      </c>
      <c r="AN548" s="182" t="str">
        <f t="shared" si="305"/>
        <v xml:space="preserve"> </v>
      </c>
      <c r="AO548" s="183" t="str">
        <f>IFERROR(VLOOKUP(AN548,'Matriz Calificación'!$C$54:$F$78,2,FALSE),"")</f>
        <v/>
      </c>
      <c r="AP548" s="184" t="str">
        <f>IFERROR(VLOOKUP(AO548,'Matriz Calificación'!$D$54:$I$78,4,FALSE)," ")</f>
        <v xml:space="preserve"> </v>
      </c>
      <c r="AQ548" s="246"/>
      <c r="AR548" s="246"/>
      <c r="AS548" s="263"/>
      <c r="AT548" s="268"/>
      <c r="AU548" s="69"/>
      <c r="AV548" s="168"/>
      <c r="AW548" s="171"/>
      <c r="AX548" s="171"/>
      <c r="AY548" s="69"/>
      <c r="AZ548" s="170"/>
      <c r="BA548" s="172"/>
      <c r="BB548" s="172"/>
      <c r="BC548" s="256"/>
      <c r="BD548" s="248"/>
      <c r="BE548" s="172"/>
      <c r="BF548" s="248"/>
    </row>
    <row r="549" spans="2:58" s="173" customFormat="1" ht="21" customHeight="1" x14ac:dyDescent="0.25">
      <c r="B549" s="250"/>
      <c r="C549" s="253"/>
      <c r="D549" s="255"/>
      <c r="E549" s="256"/>
      <c r="F549" s="258"/>
      <c r="G549" s="255"/>
      <c r="H549" s="248"/>
      <c r="I549" s="266"/>
      <c r="J549" s="259"/>
      <c r="K549" s="185"/>
      <c r="L549" s="260"/>
      <c r="M549" s="260"/>
      <c r="N549" s="260"/>
      <c r="O549" s="261"/>
      <c r="P549" s="263"/>
      <c r="Q549" s="260"/>
      <c r="R549" s="264"/>
      <c r="S549" s="264"/>
      <c r="T549" s="264"/>
      <c r="U549" s="269"/>
      <c r="V549" s="263"/>
      <c r="W549" s="152"/>
      <c r="X549" s="168"/>
      <c r="Y549" s="168"/>
      <c r="Z549" s="168"/>
      <c r="AA549" s="169"/>
      <c r="AB549" s="178" t="str">
        <f>IF(AA549=Controles!$D$5,Controles!$E$5,IF(AA549=Controles!$D$6,Controles!$E$6,IF(AA549=Controles!$D$7,Controles!$E$7," ")))</f>
        <v xml:space="preserve"> </v>
      </c>
      <c r="AC549" s="169"/>
      <c r="AD549" s="68" t="str">
        <f>IF(AC549=Controles!$D$8,Controles!$E$8,IF(AC549=Controles!$D$9,Controles!$E$9," "))</f>
        <v xml:space="preserve"> </v>
      </c>
      <c r="AE549" s="68" t="str">
        <f t="shared" si="292"/>
        <v/>
      </c>
      <c r="AF549" s="169"/>
      <c r="AG549" s="169"/>
      <c r="AH549" s="169"/>
      <c r="AI549" s="100" t="str">
        <f>+IF(AA549=Controles!$D$5,Controles!$N$5,IF(AA549=Controles!$D$6,Controles!$N$6,IF(AA549=Controles!$D$7,Controles!$N$7," ")))</f>
        <v xml:space="preserve"> </v>
      </c>
      <c r="AJ549" s="141" t="str">
        <f>IFERROR(IF(AND(AI548=Controles!$N$5,AI549=Controles!$N$5),(AJ548-(+AJ548*AE549)),IF(AND(AI548=Controles!$N$7,AI549=Controles!$N$5),(AJ547-(+AJ547*AE549)),IF(AI549=Controles!$N$7,AJ548,""))),"")</f>
        <v/>
      </c>
      <c r="AK549" s="141" t="str">
        <f>IFERROR(IF(AND(AI548=Controles!$N$7,AI549=Controles!$N$7),(AK548-(+AK548*AE549)),IF(AND(AI548=Controles!$N$5,AI549=Controles!$N$7),(AK547-(+AK547*AE549)),IF(AI549=Controles!$N$5,AK548,""))),"")</f>
        <v/>
      </c>
      <c r="AL549" s="181" t="str">
        <f t="shared" si="303"/>
        <v/>
      </c>
      <c r="AM549" s="181" t="str">
        <f t="shared" si="304"/>
        <v/>
      </c>
      <c r="AN549" s="182" t="str">
        <f t="shared" si="305"/>
        <v xml:space="preserve"> </v>
      </c>
      <c r="AO549" s="183" t="str">
        <f>IFERROR(VLOOKUP(AN549,'Matriz Calificación'!$C$54:$F$78,2,FALSE),"")</f>
        <v/>
      </c>
      <c r="AP549" s="184" t="str">
        <f>IFERROR(VLOOKUP(AO549,'Matriz Calificación'!$D$54:$I$78,4,FALSE)," ")</f>
        <v xml:space="preserve"> </v>
      </c>
      <c r="AQ549" s="246"/>
      <c r="AR549" s="246"/>
      <c r="AS549" s="263"/>
      <c r="AT549" s="268"/>
      <c r="AU549" s="69"/>
      <c r="AV549" s="168"/>
      <c r="AW549" s="171"/>
      <c r="AX549" s="171"/>
      <c r="AY549" s="69"/>
      <c r="AZ549" s="170"/>
      <c r="BA549" s="172"/>
      <c r="BB549" s="172"/>
      <c r="BC549" s="256"/>
      <c r="BD549" s="248"/>
      <c r="BE549" s="172"/>
      <c r="BF549" s="248"/>
    </row>
    <row r="550" spans="2:58" s="173" customFormat="1" ht="21" customHeight="1" x14ac:dyDescent="0.25">
      <c r="B550" s="251"/>
      <c r="C550" s="254"/>
      <c r="D550" s="255"/>
      <c r="E550" s="256"/>
      <c r="F550" s="258"/>
      <c r="G550" s="255"/>
      <c r="H550" s="248"/>
      <c r="I550" s="267"/>
      <c r="J550" s="259"/>
      <c r="K550" s="185"/>
      <c r="L550" s="260"/>
      <c r="M550" s="260"/>
      <c r="N550" s="260"/>
      <c r="O550" s="262"/>
      <c r="P550" s="263"/>
      <c r="Q550" s="260"/>
      <c r="R550" s="264"/>
      <c r="S550" s="264"/>
      <c r="T550" s="264"/>
      <c r="U550" s="269"/>
      <c r="V550" s="263"/>
      <c r="W550" s="152"/>
      <c r="X550" s="168"/>
      <c r="Y550" s="168"/>
      <c r="Z550" s="168"/>
      <c r="AA550" s="169"/>
      <c r="AB550" s="178" t="str">
        <f>IF(AA550=Controles!$D$5,Controles!$E$5,IF(AA550=Controles!$D$6,Controles!$E$6,IF(AA550=Controles!$D$7,Controles!$E$7," ")))</f>
        <v xml:space="preserve"> </v>
      </c>
      <c r="AC550" s="169"/>
      <c r="AD550" s="68" t="str">
        <f>IF(AC550=Controles!$D$8,Controles!$E$8,IF(AC550=Controles!$D$9,Controles!$E$9," "))</f>
        <v xml:space="preserve"> </v>
      </c>
      <c r="AE550" s="68" t="str">
        <f t="shared" si="292"/>
        <v/>
      </c>
      <c r="AF550" s="169"/>
      <c r="AG550" s="169"/>
      <c r="AH550" s="169"/>
      <c r="AI550" s="100" t="str">
        <f>+IF(AA550=Controles!$D$5,Controles!$N$5,IF(AA550=Controles!$D$6,Controles!$N$6,IF(AA550=Controles!$D$7,Controles!$N$7," ")))</f>
        <v xml:space="preserve"> </v>
      </c>
      <c r="AJ550" s="141" t="str">
        <f>IFERROR(IF(AND(AI549=Controles!$N$5,AI550=Controles!$N$5),(AJ549-(+AJ549*AE550)),IF(AND(AI549=Controles!$N$7,AI550=Controles!$N$5),(AJ548-(+AJ548*AE550)),IF(AI550=Controles!$N$7,AJ549,""))),"")</f>
        <v/>
      </c>
      <c r="AK550" s="141" t="str">
        <f>IFERROR(IF(AND(AI549=Controles!$N$7,AI550=Controles!$N$7),(AK549-(+AK549*AE550)),IF(AND(AI549=Controles!$N$5,AI550=Controles!$N$7),(AK548-(+AK548*AE550)),IF(AI550=Controles!$N$5,AK549,""))),"")</f>
        <v/>
      </c>
      <c r="AL550" s="181" t="str">
        <f t="shared" si="303"/>
        <v/>
      </c>
      <c r="AM550" s="181" t="str">
        <f t="shared" si="304"/>
        <v/>
      </c>
      <c r="AN550" s="182" t="str">
        <f t="shared" si="305"/>
        <v xml:space="preserve"> </v>
      </c>
      <c r="AO550" s="183" t="str">
        <f>IFERROR(VLOOKUP(AN550,'Matriz Calificación'!$C$54:$F$78,2,FALSE),"")</f>
        <v/>
      </c>
      <c r="AP550" s="184" t="str">
        <f>IFERROR(VLOOKUP(AO550,'Matriz Calificación'!$D$54:$I$78,4,FALSE)," ")</f>
        <v xml:space="preserve"> </v>
      </c>
      <c r="AQ550" s="247"/>
      <c r="AR550" s="247"/>
      <c r="AS550" s="263"/>
      <c r="AT550" s="268"/>
      <c r="AU550" s="69"/>
      <c r="AV550" s="168"/>
      <c r="AW550" s="70"/>
      <c r="AX550" s="70"/>
      <c r="AY550" s="69"/>
      <c r="AZ550" s="170"/>
      <c r="BA550" s="172"/>
      <c r="BB550" s="172"/>
      <c r="BC550" s="256"/>
      <c r="BD550" s="248"/>
      <c r="BE550" s="172"/>
      <c r="BF550" s="248"/>
    </row>
    <row r="551" spans="2:58" s="173" customFormat="1" ht="21" customHeight="1" x14ac:dyDescent="0.25">
      <c r="B551" s="249"/>
      <c r="C551" s="252" t="str">
        <f>+IFERROR(VLOOKUP(B551,INF!$A$2:$B$90,2,FALSE)," ")</f>
        <v xml:space="preserve"> </v>
      </c>
      <c r="D551" s="255"/>
      <c r="E551" s="256"/>
      <c r="F551" s="257"/>
      <c r="G551" s="255"/>
      <c r="H551" s="248"/>
      <c r="I551" s="265"/>
      <c r="J551" s="259" t="str">
        <f t="shared" ref="J551" si="306">IF(G551&lt;&gt;"",CONCATENATE("Posibilidad de ",G551," por"," ",H551," debido a"," ",I551),"")</f>
        <v/>
      </c>
      <c r="K551" s="185"/>
      <c r="L551" s="260"/>
      <c r="M551" s="260"/>
      <c r="N551" s="260"/>
      <c r="O551" s="261"/>
      <c r="P551" s="263" t="str">
        <f>IF(O551="","",IF(O551&lt;=2,Probabilidad!$B$8,IF(O551&lt;=11.999,Probabilidad!$B$7,IF(O551&lt;=48,Probabilidad!$B$6,IF(O551&lt;=239.999,Probabilidad!$B$5,IF(O551&gt;=240,Probabilidad!$B$4,""))))))</f>
        <v/>
      </c>
      <c r="Q551" s="260"/>
      <c r="R551" s="264" t="str">
        <f>IFERROR(VLOOKUP(P551,Probabilidad!$B$4:$C$8,2,FALSE),"")</f>
        <v/>
      </c>
      <c r="S551" s="264" t="str">
        <f>IFERROR(VLOOKUP(Q551,Impacto!$B$4:$C$16,2,FALSE),"")</f>
        <v/>
      </c>
      <c r="T551" s="264" t="str">
        <f t="shared" ref="T551" si="307">IFERROR(VALUE((R551&amp;""&amp;S551))," ")</f>
        <v xml:space="preserve"> </v>
      </c>
      <c r="U551" s="269" t="str">
        <f>IFERROR(VLOOKUP(T551,'Matriz Calificación'!$C$54:$D$78,2,FALSE)," ")</f>
        <v xml:space="preserve"> </v>
      </c>
      <c r="V551" s="263" t="str">
        <f>IFERROR(VLOOKUP(T551,'Matriz Calificación'!$C$54:$F$78,3,FALSE)," ")</f>
        <v xml:space="preserve"> </v>
      </c>
      <c r="W551" s="152"/>
      <c r="X551" s="168"/>
      <c r="Y551" s="168"/>
      <c r="Z551" s="168"/>
      <c r="AA551" s="169"/>
      <c r="AB551" s="178" t="str">
        <f>IF(AA551=Controles!$D$5,Controles!$E$5,IF(AA551=Controles!$D$6,Controles!$E$6,IF(AA551=Controles!$D$7,Controles!$E$7," ")))</f>
        <v xml:space="preserve"> </v>
      </c>
      <c r="AC551" s="169"/>
      <c r="AD551" s="68" t="str">
        <f>IF(AC551=Controles!$D$8,Controles!$E$8,IF(AC551=Controles!$D$9,Controles!$E$9," "))</f>
        <v xml:space="preserve"> </v>
      </c>
      <c r="AE551" s="68" t="str">
        <f t="shared" si="292"/>
        <v/>
      </c>
      <c r="AF551" s="169"/>
      <c r="AG551" s="169"/>
      <c r="AH551" s="169"/>
      <c r="AI551" s="100" t="str">
        <f>+IF(AA551=Controles!$D$5,Controles!$N$5,IF(AA551=Controles!$D$6,Controles!$N$6,IF(AA551=Controles!$D$7,Controles!$N$7," ")))</f>
        <v xml:space="preserve"> </v>
      </c>
      <c r="AJ551" s="141" t="str">
        <f>IFERROR(IF(AI551=Controles!$N$5,(($R$551-($R$551*AE551))),IF(AI551=Controles!$N$7,$R$551,""))," ")</f>
        <v/>
      </c>
      <c r="AK551" s="141" t="str">
        <f>IFERROR(IF(AI551=Controles!$N$7,(($S$551-($S$551*AE551))),IF(AI551=Controles!$N$5,$S$551,""))," ")</f>
        <v/>
      </c>
      <c r="AL551" s="181" t="str">
        <f>IFERROR(IF(AJ551="","",IF(AJ551&lt;=20,"20",IF(AJ551&lt;=40,"40",IF(AJ551&lt;=60,"60",IF(AJ551&lt;=80,"80","100"))))),"")</f>
        <v/>
      </c>
      <c r="AM551" s="181" t="str">
        <f>IFERROR(IF(AK551="","",IF(AK551&lt;=20,"20",IF(AK551&lt;=40,"40",IF(AK551&lt;=60,"60",IF(AK551&lt;=80,"80","100"))))),"")</f>
        <v/>
      </c>
      <c r="AN551" s="182" t="str">
        <f>IFERROR(VALUE((AL551&amp;""&amp;AM551))," ")</f>
        <v xml:space="preserve"> </v>
      </c>
      <c r="AO551" s="183" t="str">
        <f>IFERROR(VLOOKUP(AN551,'Matriz Calificación'!$C$54:$F$78,2,FALSE),"")</f>
        <v/>
      </c>
      <c r="AP551" s="184" t="str">
        <f>IFERROR(VLOOKUP(AO551,'Matriz Calificación'!$D$54:$I$78,4,FALSE)," ")</f>
        <v xml:space="preserve"> </v>
      </c>
      <c r="AQ551" s="245" t="str" cm="1">
        <f t="array" ref="AQ551">INDEX(AN551:AN559,COUNT(AN551:AN559))</f>
        <v xml:space="preserve"> </v>
      </c>
      <c r="AR551" s="245" t="str">
        <f>IFERROR(VLOOKUP(AQ551,'Matriz Calificación'!$C$54:$F$78,2,FALSE),"")</f>
        <v/>
      </c>
      <c r="AS551" s="263" t="str">
        <f>IFERROR(VLOOKUP(AR551,'Matriz Calificación'!$D$54:$I$78,4,FALSE)," ")</f>
        <v xml:space="preserve"> </v>
      </c>
      <c r="AT551" s="268" t="str">
        <f>IFERROR(VLOOKUP(AR551,'Matriz Calificación'!$D$54:$I$78,5,FALSE)," ")</f>
        <v xml:space="preserve"> </v>
      </c>
      <c r="AU551" s="69"/>
      <c r="AV551" s="170"/>
      <c r="AW551" s="170"/>
      <c r="AX551" s="170"/>
      <c r="AY551" s="69"/>
      <c r="AZ551" s="170"/>
      <c r="BA551" s="172"/>
      <c r="BB551" s="172"/>
      <c r="BC551" s="256"/>
      <c r="BD551" s="248"/>
      <c r="BE551" s="172"/>
      <c r="BF551" s="248"/>
    </row>
    <row r="552" spans="2:58" s="173" customFormat="1" ht="21" customHeight="1" x14ac:dyDescent="0.25">
      <c r="B552" s="250"/>
      <c r="C552" s="253"/>
      <c r="D552" s="255"/>
      <c r="E552" s="256"/>
      <c r="F552" s="258"/>
      <c r="G552" s="255"/>
      <c r="H552" s="248"/>
      <c r="I552" s="266"/>
      <c r="J552" s="259"/>
      <c r="K552" s="185"/>
      <c r="L552" s="260"/>
      <c r="M552" s="260"/>
      <c r="N552" s="260"/>
      <c r="O552" s="261"/>
      <c r="P552" s="263"/>
      <c r="Q552" s="260"/>
      <c r="R552" s="264"/>
      <c r="S552" s="264"/>
      <c r="T552" s="264"/>
      <c r="U552" s="269"/>
      <c r="V552" s="263"/>
      <c r="W552" s="152"/>
      <c r="X552" s="168"/>
      <c r="Y552" s="168"/>
      <c r="Z552" s="168"/>
      <c r="AA552" s="169"/>
      <c r="AB552" s="178" t="str">
        <f>IF(AA552=Controles!$D$5,Controles!$E$5,IF(AA552=Controles!$D$6,Controles!$E$6,IF(AA552=Controles!$D$7,Controles!$E$7," ")))</f>
        <v xml:space="preserve"> </v>
      </c>
      <c r="AC552" s="169"/>
      <c r="AD552" s="68" t="str">
        <f>IF(AC552=Controles!$D$8,Controles!$E$8,IF(AC552=Controles!$D$9,Controles!$E$9," "))</f>
        <v xml:space="preserve"> </v>
      </c>
      <c r="AE552" s="68" t="str">
        <f t="shared" si="292"/>
        <v/>
      </c>
      <c r="AF552" s="169"/>
      <c r="AG552" s="169"/>
      <c r="AH552" s="169"/>
      <c r="AI552" s="100" t="str">
        <f>+IF(AA552=Controles!$D$5,Controles!$N$5,IF(AA552=Controles!$D$6,Controles!$N$6,IF(AA552=Controles!$D$7,Controles!$N$7," ")))</f>
        <v xml:space="preserve"> </v>
      </c>
      <c r="AJ552" s="141" t="str">
        <f>IFERROR(IF(AND(AI551=Controles!$N$5,AI552=Controles!$N$5),(AJ551-(+AJ551*AE552)),IF(AI552=Controles!$N$5,(R551-(+R551*AE552)),IF(AI552=Controles!$N$7,AJ551,""))),"")</f>
        <v/>
      </c>
      <c r="AK552" s="141" t="str">
        <f>IFERROR(IF(AND(AI551=Controles!$N$7,AI552=Controles!$N$7),(AK551-(+AK551*AE552)),IF(AI552=Controles!$N$7,($S$551-(+$S$551*AE552)),IF(AI552=Controles!$N$5,AK551,""))),"")</f>
        <v/>
      </c>
      <c r="AL552" s="181" t="str">
        <f t="shared" ref="AL552:AL559" si="308">IFERROR(IF(AJ552="","",IF(AJ552&lt;=20,"20",IF(AJ552&lt;=40,"40",IF(AJ552&lt;=60,"60",IF(AJ552&lt;=80,"80","100"))))),"")</f>
        <v/>
      </c>
      <c r="AM552" s="181" t="str">
        <f t="shared" ref="AM552:AM559" si="309">IFERROR(IF(AK552="","",IF(AK552&lt;=20,"20",IF(AK552&lt;=40,"40",IF(AK552&lt;=60,"60",IF(AK552&lt;=80,"80","100"))))),"")</f>
        <v/>
      </c>
      <c r="AN552" s="182" t="str">
        <f t="shared" ref="AN552:AN559" si="310">IFERROR(VALUE((AL552&amp;""&amp;AM552))," ")</f>
        <v xml:space="preserve"> </v>
      </c>
      <c r="AO552" s="183" t="str">
        <f>IFERROR(VLOOKUP(AN552,'Matriz Calificación'!$C$54:$F$78,2,FALSE),"")</f>
        <v/>
      </c>
      <c r="AP552" s="184" t="str">
        <f>IFERROR(VLOOKUP(AO552,'Matriz Calificación'!$D$54:$I$78,4,FALSE)," ")</f>
        <v xml:space="preserve"> </v>
      </c>
      <c r="AQ552" s="246"/>
      <c r="AR552" s="246"/>
      <c r="AS552" s="263"/>
      <c r="AT552" s="268"/>
      <c r="AU552" s="69"/>
      <c r="AV552" s="170"/>
      <c r="AW552" s="170"/>
      <c r="AX552" s="170"/>
      <c r="AY552" s="69"/>
      <c r="AZ552" s="170"/>
      <c r="BA552" s="172"/>
      <c r="BB552" s="172"/>
      <c r="BC552" s="256"/>
      <c r="BD552" s="248"/>
      <c r="BE552" s="172"/>
      <c r="BF552" s="248"/>
    </row>
    <row r="553" spans="2:58" s="173" customFormat="1" ht="21" customHeight="1" x14ac:dyDescent="0.25">
      <c r="B553" s="250"/>
      <c r="C553" s="253"/>
      <c r="D553" s="255"/>
      <c r="E553" s="256"/>
      <c r="F553" s="258"/>
      <c r="G553" s="255"/>
      <c r="H553" s="248"/>
      <c r="I553" s="266"/>
      <c r="J553" s="259"/>
      <c r="K553" s="185"/>
      <c r="L553" s="260"/>
      <c r="M553" s="260"/>
      <c r="N553" s="260"/>
      <c r="O553" s="261"/>
      <c r="P553" s="263"/>
      <c r="Q553" s="260"/>
      <c r="R553" s="264"/>
      <c r="S553" s="264"/>
      <c r="T553" s="264"/>
      <c r="U553" s="269"/>
      <c r="V553" s="263"/>
      <c r="W553" s="152"/>
      <c r="X553" s="168"/>
      <c r="Y553" s="168"/>
      <c r="Z553" s="168"/>
      <c r="AA553" s="169"/>
      <c r="AB553" s="178" t="str">
        <f>IF(AA553=Controles!$D$5,Controles!$E$5,IF(AA553=Controles!$D$6,Controles!$E$6,IF(AA553=Controles!$D$7,Controles!$E$7," ")))</f>
        <v xml:space="preserve"> </v>
      </c>
      <c r="AC553" s="169"/>
      <c r="AD553" s="68" t="str">
        <f>IF(AC553=Controles!$D$8,Controles!$E$8,IF(AC553=Controles!$D$9,Controles!$E$9," "))</f>
        <v xml:space="preserve"> </v>
      </c>
      <c r="AE553" s="68" t="str">
        <f t="shared" si="292"/>
        <v/>
      </c>
      <c r="AF553" s="169"/>
      <c r="AG553" s="169"/>
      <c r="AH553" s="169"/>
      <c r="AI553" s="100" t="str">
        <f>+IF(AA553=Controles!$D$5,Controles!$N$5,IF(AA553=Controles!$D$6,Controles!$N$6,IF(AA553=Controles!$D$7,Controles!$N$7," ")))</f>
        <v xml:space="preserve"> </v>
      </c>
      <c r="AJ553" s="141" t="str">
        <f>IFERROR(IF(AND(AI552=Controles!$N$5,AI553=Controles!$N$5),(AJ552-(+AJ552*AE553)),IF(AND(AI552=Controles!$N$7,AI553=Controles!$N$5),(AJ551-(+AJ551*AE553)),IF(AI553=Controles!$N$7,AJ552,""))),"")</f>
        <v/>
      </c>
      <c r="AK553" s="141" t="str">
        <f>IFERROR(IF(AND(AI552=Controles!$N$7,AI553=Controles!$N$7),(AK552-(+AK552*AE553)),IF(AND(AI552=Controles!$N$5,AI553=Controles!$N$7),(AK551-(+AK551*AE553)),IF(AI553=Controles!$N$5,AK552,""))),"")</f>
        <v/>
      </c>
      <c r="AL553" s="181" t="str">
        <f t="shared" si="308"/>
        <v/>
      </c>
      <c r="AM553" s="181" t="str">
        <f t="shared" si="309"/>
        <v/>
      </c>
      <c r="AN553" s="182" t="str">
        <f t="shared" si="310"/>
        <v xml:space="preserve"> </v>
      </c>
      <c r="AO553" s="183" t="str">
        <f>IFERROR(VLOOKUP(AN553,'Matriz Calificación'!$C$54:$F$78,2,FALSE),"")</f>
        <v/>
      </c>
      <c r="AP553" s="184" t="str">
        <f>IFERROR(VLOOKUP(AO553,'Matriz Calificación'!$D$54:$I$78,4,FALSE)," ")</f>
        <v xml:space="preserve"> </v>
      </c>
      <c r="AQ553" s="246"/>
      <c r="AR553" s="246"/>
      <c r="AS553" s="263"/>
      <c r="AT553" s="268"/>
      <c r="AU553" s="69"/>
      <c r="AV553" s="170"/>
      <c r="AW553" s="170"/>
      <c r="AX553" s="170"/>
      <c r="AY553" s="69"/>
      <c r="AZ553" s="170"/>
      <c r="BA553" s="172"/>
      <c r="BB553" s="172"/>
      <c r="BC553" s="256"/>
      <c r="BD553" s="248"/>
      <c r="BE553" s="172"/>
      <c r="BF553" s="248"/>
    </row>
    <row r="554" spans="2:58" s="173" customFormat="1" ht="21" customHeight="1" x14ac:dyDescent="0.25">
      <c r="B554" s="250"/>
      <c r="C554" s="253"/>
      <c r="D554" s="255"/>
      <c r="E554" s="256"/>
      <c r="F554" s="258"/>
      <c r="G554" s="255"/>
      <c r="H554" s="248"/>
      <c r="I554" s="266"/>
      <c r="J554" s="259"/>
      <c r="K554" s="185"/>
      <c r="L554" s="260"/>
      <c r="M554" s="260"/>
      <c r="N554" s="260"/>
      <c r="O554" s="261"/>
      <c r="P554" s="263"/>
      <c r="Q554" s="260"/>
      <c r="R554" s="264"/>
      <c r="S554" s="264"/>
      <c r="T554" s="264"/>
      <c r="U554" s="269"/>
      <c r="V554" s="263"/>
      <c r="W554" s="152"/>
      <c r="X554" s="168"/>
      <c r="Y554" s="168"/>
      <c r="Z554" s="168"/>
      <c r="AA554" s="169"/>
      <c r="AB554" s="178" t="str">
        <f>IF(AA554=Controles!$D$5,Controles!$E$5,IF(AA554=Controles!$D$6,Controles!$E$6,IF(AA554=Controles!$D$7,Controles!$E$7," ")))</f>
        <v xml:space="preserve"> </v>
      </c>
      <c r="AC554" s="169"/>
      <c r="AD554" s="68" t="str">
        <f>IF(AC554=Controles!$D$8,Controles!$E$8,IF(AC554=Controles!$D$9,Controles!$E$9," "))</f>
        <v xml:space="preserve"> </v>
      </c>
      <c r="AE554" s="68" t="str">
        <f t="shared" si="292"/>
        <v/>
      </c>
      <c r="AF554" s="169"/>
      <c r="AG554" s="169"/>
      <c r="AH554" s="169"/>
      <c r="AI554" s="100" t="str">
        <f>+IF(AA554=Controles!$D$5,Controles!$N$5,IF(AA554=Controles!$D$6,Controles!$N$6,IF(AA554=Controles!$D$7,Controles!$N$7," ")))</f>
        <v xml:space="preserve"> </v>
      </c>
      <c r="AJ554" s="141" t="str">
        <f>IFERROR(IF(AND(AI553=Controles!$N$5,AI554=Controles!$N$5),(AJ553-(+AJ553*AE554)),IF(AND(AI553=Controles!$N$7,AI554=Controles!$N$5),(AJ552-(+AJ552*AE554)),IF(AI554=Controles!$N$7,AJ553,""))),"")</f>
        <v/>
      </c>
      <c r="AK554" s="141" t="str">
        <f>IFERROR(IF(AND(AI553=Controles!$N$7,AI554=Controles!$N$7),(AK553-(+AK553*AE554)),IF(AND(AI553=Controles!$N$5,AI554=Controles!$N$7),(AK552-(+AK552*AE554)),IF(AI554=Controles!$N$5,AK553,""))),"")</f>
        <v/>
      </c>
      <c r="AL554" s="181" t="str">
        <f t="shared" si="308"/>
        <v/>
      </c>
      <c r="AM554" s="181" t="str">
        <f t="shared" si="309"/>
        <v/>
      </c>
      <c r="AN554" s="182" t="str">
        <f t="shared" si="310"/>
        <v xml:space="preserve"> </v>
      </c>
      <c r="AO554" s="183" t="str">
        <f>IFERROR(VLOOKUP(AN554,'Matriz Calificación'!$C$54:$F$78,2,FALSE),"")</f>
        <v/>
      </c>
      <c r="AP554" s="184" t="str">
        <f>IFERROR(VLOOKUP(AO554,'Matriz Calificación'!$D$54:$I$78,4,FALSE)," ")</f>
        <v xml:space="preserve"> </v>
      </c>
      <c r="AQ554" s="246"/>
      <c r="AR554" s="246"/>
      <c r="AS554" s="263"/>
      <c r="AT554" s="268"/>
      <c r="AU554" s="69"/>
      <c r="AV554" s="170"/>
      <c r="AW554" s="170"/>
      <c r="AX554" s="170"/>
      <c r="AY554" s="69"/>
      <c r="AZ554" s="170"/>
      <c r="BA554" s="172"/>
      <c r="BB554" s="172"/>
      <c r="BC554" s="256"/>
      <c r="BD554" s="248"/>
      <c r="BE554" s="172"/>
      <c r="BF554" s="248"/>
    </row>
    <row r="555" spans="2:58" s="173" customFormat="1" ht="21" customHeight="1" x14ac:dyDescent="0.25">
      <c r="B555" s="250"/>
      <c r="C555" s="253"/>
      <c r="D555" s="255"/>
      <c r="E555" s="256"/>
      <c r="F555" s="258"/>
      <c r="G555" s="255"/>
      <c r="H555" s="248"/>
      <c r="I555" s="266"/>
      <c r="J555" s="259"/>
      <c r="K555" s="185"/>
      <c r="L555" s="260"/>
      <c r="M555" s="260"/>
      <c r="N555" s="260"/>
      <c r="O555" s="261"/>
      <c r="P555" s="263"/>
      <c r="Q555" s="260"/>
      <c r="R555" s="264"/>
      <c r="S555" s="264"/>
      <c r="T555" s="264"/>
      <c r="U555" s="269"/>
      <c r="V555" s="263"/>
      <c r="W555" s="152"/>
      <c r="X555" s="168"/>
      <c r="Y555" s="168"/>
      <c r="Z555" s="168"/>
      <c r="AA555" s="169"/>
      <c r="AB555" s="178" t="str">
        <f>IF(AA555=Controles!$D$5,Controles!$E$5,IF(AA555=Controles!$D$6,Controles!$E$6,IF(AA555=Controles!$D$7,Controles!$E$7," ")))</f>
        <v xml:space="preserve"> </v>
      </c>
      <c r="AC555" s="169"/>
      <c r="AD555" s="68" t="str">
        <f>IF(AC555=Controles!$D$8,Controles!$E$8,IF(AC555=Controles!$D$9,Controles!$E$9," "))</f>
        <v xml:space="preserve"> </v>
      </c>
      <c r="AE555" s="68" t="str">
        <f t="shared" si="292"/>
        <v/>
      </c>
      <c r="AF555" s="169"/>
      <c r="AG555" s="169"/>
      <c r="AH555" s="169"/>
      <c r="AI555" s="100" t="str">
        <f>+IF(AA555=Controles!$D$5,Controles!$N$5,IF(AA555=Controles!$D$6,Controles!$N$6,IF(AA555=Controles!$D$7,Controles!$N$7," ")))</f>
        <v xml:space="preserve"> </v>
      </c>
      <c r="AJ555" s="141" t="str">
        <f>IFERROR(IF(AND(AI554=Controles!$N$5,AI555=Controles!$N$5),(AJ554-(+AJ554*AE555)),IF(AND(AI554=Controles!$N$7,AI555=Controles!$N$5),(AJ553-(+AJ553*AE555)),IF(AI555=Controles!$N$7,AJ554,""))),"")</f>
        <v/>
      </c>
      <c r="AK555" s="141" t="str">
        <f>IFERROR(IF(AND(AI554=Controles!$N$7,AI555=Controles!$N$7),(AK554-(+AK554*AE555)),IF(AND(AI554=Controles!$N$5,AI555=Controles!$N$7),(AK553-(+AK553*AE555)),IF(AI555=Controles!$N$5,AK554,""))),"")</f>
        <v/>
      </c>
      <c r="AL555" s="181" t="str">
        <f t="shared" si="308"/>
        <v/>
      </c>
      <c r="AM555" s="181" t="str">
        <f t="shared" si="309"/>
        <v/>
      </c>
      <c r="AN555" s="182" t="str">
        <f t="shared" si="310"/>
        <v xml:space="preserve"> </v>
      </c>
      <c r="AO555" s="183" t="str">
        <f>IFERROR(VLOOKUP(AN555,'Matriz Calificación'!$C$54:$F$78,2,FALSE),"")</f>
        <v/>
      </c>
      <c r="AP555" s="184" t="str">
        <f>IFERROR(VLOOKUP(AO555,'Matriz Calificación'!$D$54:$I$78,4,FALSE)," ")</f>
        <v xml:space="preserve"> </v>
      </c>
      <c r="AQ555" s="246"/>
      <c r="AR555" s="246"/>
      <c r="AS555" s="263"/>
      <c r="AT555" s="268"/>
      <c r="AU555" s="69"/>
      <c r="AV555" s="170"/>
      <c r="AW555" s="170"/>
      <c r="AX555" s="170"/>
      <c r="AY555" s="69"/>
      <c r="AZ555" s="170"/>
      <c r="BA555" s="172"/>
      <c r="BB555" s="172"/>
      <c r="BC555" s="256"/>
      <c r="BD555" s="248"/>
      <c r="BE555" s="172"/>
      <c r="BF555" s="248"/>
    </row>
    <row r="556" spans="2:58" s="173" customFormat="1" ht="21" customHeight="1" x14ac:dyDescent="0.25">
      <c r="B556" s="250"/>
      <c r="C556" s="253"/>
      <c r="D556" s="255"/>
      <c r="E556" s="256"/>
      <c r="F556" s="258"/>
      <c r="G556" s="255"/>
      <c r="H556" s="248"/>
      <c r="I556" s="266"/>
      <c r="J556" s="259"/>
      <c r="K556" s="185"/>
      <c r="L556" s="260"/>
      <c r="M556" s="260"/>
      <c r="N556" s="260"/>
      <c r="O556" s="261"/>
      <c r="P556" s="263"/>
      <c r="Q556" s="260"/>
      <c r="R556" s="264"/>
      <c r="S556" s="264"/>
      <c r="T556" s="264"/>
      <c r="U556" s="269"/>
      <c r="V556" s="263"/>
      <c r="W556" s="152"/>
      <c r="X556" s="168"/>
      <c r="Y556" s="168"/>
      <c r="Z556" s="168"/>
      <c r="AA556" s="169"/>
      <c r="AB556" s="178" t="str">
        <f>IF(AA556=Controles!$D$5,Controles!$E$5,IF(AA556=Controles!$D$6,Controles!$E$6,IF(AA556=Controles!$D$7,Controles!$E$7," ")))</f>
        <v xml:space="preserve"> </v>
      </c>
      <c r="AC556" s="169"/>
      <c r="AD556" s="68" t="str">
        <f>IF(AC556=Controles!$D$8,Controles!$E$8,IF(AC556=Controles!$D$9,Controles!$E$9," "))</f>
        <v xml:space="preserve"> </v>
      </c>
      <c r="AE556" s="68" t="str">
        <f t="shared" si="292"/>
        <v/>
      </c>
      <c r="AF556" s="169"/>
      <c r="AG556" s="169"/>
      <c r="AH556" s="169"/>
      <c r="AI556" s="100" t="str">
        <f>+IF(AA556=Controles!$D$5,Controles!$N$5,IF(AA556=Controles!$D$6,Controles!$N$6,IF(AA556=Controles!$D$7,Controles!$N$7," ")))</f>
        <v xml:space="preserve"> </v>
      </c>
      <c r="AJ556" s="141" t="str">
        <f>IFERROR(IF(AND(AI555=Controles!$N$5,AI556=Controles!$N$5),(AJ555-(+AJ555*AE556)),IF(AND(AI555=Controles!$N$7,AI556=Controles!$N$5),(AJ554-(+AJ554*AE556)),IF(AI556=Controles!$N$7,AJ555,""))),"")</f>
        <v/>
      </c>
      <c r="AK556" s="141" t="str">
        <f>IFERROR(IF(AND(AI555=Controles!$N$7,AI556=Controles!$N$7),(AK555-(+AK555*AE556)),IF(AND(AI555=Controles!$N$5,AI556=Controles!$N$7),(AK554-(+AK554*AE556)),IF(AI556=Controles!$N$5,AK555,""))),"")</f>
        <v/>
      </c>
      <c r="AL556" s="181" t="str">
        <f t="shared" si="308"/>
        <v/>
      </c>
      <c r="AM556" s="181" t="str">
        <f t="shared" si="309"/>
        <v/>
      </c>
      <c r="AN556" s="182" t="str">
        <f t="shared" si="310"/>
        <v xml:space="preserve"> </v>
      </c>
      <c r="AO556" s="183" t="str">
        <f>IFERROR(VLOOKUP(AN556,'Matriz Calificación'!$C$54:$F$78,2,FALSE),"")</f>
        <v/>
      </c>
      <c r="AP556" s="184" t="str">
        <f>IFERROR(VLOOKUP(AO556,'Matriz Calificación'!$D$54:$I$78,4,FALSE)," ")</f>
        <v xml:space="preserve"> </v>
      </c>
      <c r="AQ556" s="246"/>
      <c r="AR556" s="246"/>
      <c r="AS556" s="263"/>
      <c r="AT556" s="268"/>
      <c r="AU556" s="69"/>
      <c r="AV556" s="170"/>
      <c r="AW556" s="170"/>
      <c r="AX556" s="170"/>
      <c r="AY556" s="69"/>
      <c r="AZ556" s="170"/>
      <c r="BA556" s="172"/>
      <c r="BB556" s="172"/>
      <c r="BC556" s="256"/>
      <c r="BD556" s="248"/>
      <c r="BE556" s="172"/>
      <c r="BF556" s="248"/>
    </row>
    <row r="557" spans="2:58" s="173" customFormat="1" ht="21" customHeight="1" x14ac:dyDescent="0.25">
      <c r="B557" s="250"/>
      <c r="C557" s="253"/>
      <c r="D557" s="255"/>
      <c r="E557" s="256"/>
      <c r="F557" s="258"/>
      <c r="G557" s="255"/>
      <c r="H557" s="248"/>
      <c r="I557" s="266"/>
      <c r="J557" s="259"/>
      <c r="K557" s="185"/>
      <c r="L557" s="260"/>
      <c r="M557" s="260"/>
      <c r="N557" s="260"/>
      <c r="O557" s="261"/>
      <c r="P557" s="263"/>
      <c r="Q557" s="260"/>
      <c r="R557" s="264"/>
      <c r="S557" s="264"/>
      <c r="T557" s="264"/>
      <c r="U557" s="269"/>
      <c r="V557" s="263"/>
      <c r="W557" s="152"/>
      <c r="X557" s="168"/>
      <c r="Y557" s="168"/>
      <c r="Z557" s="168"/>
      <c r="AA557" s="169"/>
      <c r="AB557" s="178" t="str">
        <f>IF(AA557=Controles!$D$5,Controles!$E$5,IF(AA557=Controles!$D$6,Controles!$E$6,IF(AA557=Controles!$D$7,Controles!$E$7," ")))</f>
        <v xml:space="preserve"> </v>
      </c>
      <c r="AC557" s="169"/>
      <c r="AD557" s="68" t="str">
        <f>IF(AC557=Controles!$D$8,Controles!$E$8,IF(AC557=Controles!$D$9,Controles!$E$9," "))</f>
        <v xml:space="preserve"> </v>
      </c>
      <c r="AE557" s="68" t="str">
        <f t="shared" si="292"/>
        <v/>
      </c>
      <c r="AF557" s="169"/>
      <c r="AG557" s="169"/>
      <c r="AH557" s="169"/>
      <c r="AI557" s="100" t="str">
        <f>+IF(AA557=Controles!$D$5,Controles!$N$5,IF(AA557=Controles!$D$6,Controles!$N$6,IF(AA557=Controles!$D$7,Controles!$N$7," ")))</f>
        <v xml:space="preserve"> </v>
      </c>
      <c r="AJ557" s="141" t="str">
        <f>IFERROR(IF(AND(AI556=Controles!$N$5,AI557=Controles!$N$5),(AJ556-(+AJ556*AE557)),IF(AND(AI556=Controles!$N$7,AI557=Controles!$N$5),(AJ555-(+AJ555*AE557)),IF(AI557=Controles!$N$7,AJ556,""))),"")</f>
        <v/>
      </c>
      <c r="AK557" s="141" t="str">
        <f>IFERROR(IF(AND(AI556=Controles!$N$7,AI557=Controles!$N$7),(AK556-(+AK556*AE557)),IF(AND(AI556=Controles!$N$5,AI557=Controles!$N$7),(AK555-(+AK555*AE557)),IF(AI557=Controles!$N$5,AK556,""))),"")</f>
        <v/>
      </c>
      <c r="AL557" s="181" t="str">
        <f t="shared" si="308"/>
        <v/>
      </c>
      <c r="AM557" s="181" t="str">
        <f t="shared" si="309"/>
        <v/>
      </c>
      <c r="AN557" s="182" t="str">
        <f t="shared" si="310"/>
        <v xml:space="preserve"> </v>
      </c>
      <c r="AO557" s="183" t="str">
        <f>IFERROR(VLOOKUP(AN557,'Matriz Calificación'!$C$54:$F$78,2,FALSE),"")</f>
        <v/>
      </c>
      <c r="AP557" s="184" t="str">
        <f>IFERROR(VLOOKUP(AO557,'Matriz Calificación'!$D$54:$I$78,4,FALSE)," ")</f>
        <v xml:space="preserve"> </v>
      </c>
      <c r="AQ557" s="246"/>
      <c r="AR557" s="246"/>
      <c r="AS557" s="263"/>
      <c r="AT557" s="268"/>
      <c r="AU557" s="69"/>
      <c r="AV557" s="168"/>
      <c r="AW557" s="171"/>
      <c r="AX557" s="171"/>
      <c r="AY557" s="69"/>
      <c r="AZ557" s="170"/>
      <c r="BA557" s="172"/>
      <c r="BB557" s="172"/>
      <c r="BC557" s="256"/>
      <c r="BD557" s="248"/>
      <c r="BE557" s="172"/>
      <c r="BF557" s="248"/>
    </row>
    <row r="558" spans="2:58" s="173" customFormat="1" ht="21" customHeight="1" x14ac:dyDescent="0.25">
      <c r="B558" s="250"/>
      <c r="C558" s="253"/>
      <c r="D558" s="255"/>
      <c r="E558" s="256"/>
      <c r="F558" s="258"/>
      <c r="G558" s="255"/>
      <c r="H558" s="248"/>
      <c r="I558" s="266"/>
      <c r="J558" s="259"/>
      <c r="K558" s="185"/>
      <c r="L558" s="260"/>
      <c r="M558" s="260"/>
      <c r="N558" s="260"/>
      <c r="O558" s="261"/>
      <c r="P558" s="263"/>
      <c r="Q558" s="260"/>
      <c r="R558" s="264"/>
      <c r="S558" s="264"/>
      <c r="T558" s="264"/>
      <c r="U558" s="269"/>
      <c r="V558" s="263"/>
      <c r="W558" s="152"/>
      <c r="X558" s="168"/>
      <c r="Y558" s="168"/>
      <c r="Z558" s="168"/>
      <c r="AA558" s="169"/>
      <c r="AB558" s="178" t="str">
        <f>IF(AA558=Controles!$D$5,Controles!$E$5,IF(AA558=Controles!$D$6,Controles!$E$6,IF(AA558=Controles!$D$7,Controles!$E$7," ")))</f>
        <v xml:space="preserve"> </v>
      </c>
      <c r="AC558" s="169"/>
      <c r="AD558" s="68" t="str">
        <f>IF(AC558=Controles!$D$8,Controles!$E$8,IF(AC558=Controles!$D$9,Controles!$E$9," "))</f>
        <v xml:space="preserve"> </v>
      </c>
      <c r="AE558" s="68" t="str">
        <f t="shared" si="292"/>
        <v/>
      </c>
      <c r="AF558" s="169"/>
      <c r="AG558" s="169"/>
      <c r="AH558" s="169"/>
      <c r="AI558" s="100" t="str">
        <f>+IF(AA558=Controles!$D$5,Controles!$N$5,IF(AA558=Controles!$D$6,Controles!$N$6,IF(AA558=Controles!$D$7,Controles!$N$7," ")))</f>
        <v xml:space="preserve"> </v>
      </c>
      <c r="AJ558" s="141" t="str">
        <f>IFERROR(IF(AND(AI557=Controles!$N$5,AI558=Controles!$N$5),(AJ557-(+AJ557*AE558)),IF(AND(AI557=Controles!$N$7,AI558=Controles!$N$5),(AJ556-(+AJ556*AE558)),IF(AI558=Controles!$N$7,AJ557,""))),"")</f>
        <v/>
      </c>
      <c r="AK558" s="141" t="str">
        <f>IFERROR(IF(AND(AI557=Controles!$N$7,AI558=Controles!$N$7),(AK557-(+AK557*AE558)),IF(AND(AI557=Controles!$N$5,AI558=Controles!$N$7),(AK556-(+AK556*AE558)),IF(AI558=Controles!$N$5,AK557,""))),"")</f>
        <v/>
      </c>
      <c r="AL558" s="181" t="str">
        <f t="shared" si="308"/>
        <v/>
      </c>
      <c r="AM558" s="181" t="str">
        <f t="shared" si="309"/>
        <v/>
      </c>
      <c r="AN558" s="182" t="str">
        <f t="shared" si="310"/>
        <v xml:space="preserve"> </v>
      </c>
      <c r="AO558" s="183" t="str">
        <f>IFERROR(VLOOKUP(AN558,'Matriz Calificación'!$C$54:$F$78,2,FALSE),"")</f>
        <v/>
      </c>
      <c r="AP558" s="184" t="str">
        <f>IFERROR(VLOOKUP(AO558,'Matriz Calificación'!$D$54:$I$78,4,FALSE)," ")</f>
        <v xml:space="preserve"> </v>
      </c>
      <c r="AQ558" s="246"/>
      <c r="AR558" s="246"/>
      <c r="AS558" s="263"/>
      <c r="AT558" s="268"/>
      <c r="AU558" s="69"/>
      <c r="AV558" s="168"/>
      <c r="AW558" s="171"/>
      <c r="AX558" s="171"/>
      <c r="AY558" s="69"/>
      <c r="AZ558" s="170"/>
      <c r="BA558" s="172"/>
      <c r="BB558" s="172"/>
      <c r="BC558" s="256"/>
      <c r="BD558" s="248"/>
      <c r="BE558" s="172"/>
      <c r="BF558" s="248"/>
    </row>
    <row r="559" spans="2:58" s="173" customFormat="1" ht="21" customHeight="1" x14ac:dyDescent="0.25">
      <c r="B559" s="251"/>
      <c r="C559" s="254"/>
      <c r="D559" s="255"/>
      <c r="E559" s="256"/>
      <c r="F559" s="258"/>
      <c r="G559" s="255"/>
      <c r="H559" s="248"/>
      <c r="I559" s="267"/>
      <c r="J559" s="259"/>
      <c r="K559" s="185"/>
      <c r="L559" s="260"/>
      <c r="M559" s="260"/>
      <c r="N559" s="260"/>
      <c r="O559" s="262"/>
      <c r="P559" s="263"/>
      <c r="Q559" s="260"/>
      <c r="R559" s="264"/>
      <c r="S559" s="264"/>
      <c r="T559" s="264"/>
      <c r="U559" s="269"/>
      <c r="V559" s="263"/>
      <c r="W559" s="152"/>
      <c r="X559" s="168"/>
      <c r="Y559" s="168"/>
      <c r="Z559" s="168"/>
      <c r="AA559" s="169"/>
      <c r="AB559" s="178" t="str">
        <f>IF(AA559=Controles!$D$5,Controles!$E$5,IF(AA559=Controles!$D$6,Controles!$E$6,IF(AA559=Controles!$D$7,Controles!$E$7," ")))</f>
        <v xml:space="preserve"> </v>
      </c>
      <c r="AC559" s="169"/>
      <c r="AD559" s="68" t="str">
        <f>IF(AC559=Controles!$D$8,Controles!$E$8,IF(AC559=Controles!$D$9,Controles!$E$9," "))</f>
        <v xml:space="preserve"> </v>
      </c>
      <c r="AE559" s="68" t="str">
        <f t="shared" si="292"/>
        <v/>
      </c>
      <c r="AF559" s="169"/>
      <c r="AG559" s="169"/>
      <c r="AH559" s="169"/>
      <c r="AI559" s="100" t="str">
        <f>+IF(AA559=Controles!$D$5,Controles!$N$5,IF(AA559=Controles!$D$6,Controles!$N$6,IF(AA559=Controles!$D$7,Controles!$N$7," ")))</f>
        <v xml:space="preserve"> </v>
      </c>
      <c r="AJ559" s="141" t="str">
        <f>IFERROR(IF(AND(AI558=Controles!$N$5,AI559=Controles!$N$5),(AJ558-(+AJ558*AE559)),IF(AND(AI558=Controles!$N$7,AI559=Controles!$N$5),(AJ557-(+AJ557*AE559)),IF(AI559=Controles!$N$7,AJ558,""))),"")</f>
        <v/>
      </c>
      <c r="AK559" s="141" t="str">
        <f>IFERROR(IF(AND(AI558=Controles!$N$7,AI559=Controles!$N$7),(AK558-(+AK558*AE559)),IF(AND(AI558=Controles!$N$5,AI559=Controles!$N$7),(AK557-(+AK557*AE559)),IF(AI559=Controles!$N$5,AK558,""))),"")</f>
        <v/>
      </c>
      <c r="AL559" s="181" t="str">
        <f t="shared" si="308"/>
        <v/>
      </c>
      <c r="AM559" s="181" t="str">
        <f t="shared" si="309"/>
        <v/>
      </c>
      <c r="AN559" s="182" t="str">
        <f t="shared" si="310"/>
        <v xml:space="preserve"> </v>
      </c>
      <c r="AO559" s="183" t="str">
        <f>IFERROR(VLOOKUP(AN559,'Matriz Calificación'!$C$54:$F$78,2,FALSE),"")</f>
        <v/>
      </c>
      <c r="AP559" s="184" t="str">
        <f>IFERROR(VLOOKUP(AO559,'Matriz Calificación'!$D$54:$I$78,4,FALSE)," ")</f>
        <v xml:space="preserve"> </v>
      </c>
      <c r="AQ559" s="247"/>
      <c r="AR559" s="247"/>
      <c r="AS559" s="263"/>
      <c r="AT559" s="268"/>
      <c r="AU559" s="69"/>
      <c r="AV559" s="168"/>
      <c r="AW559" s="70"/>
      <c r="AX559" s="70"/>
      <c r="AY559" s="69"/>
      <c r="AZ559" s="170"/>
      <c r="BA559" s="172"/>
      <c r="BB559" s="172"/>
      <c r="BC559" s="256"/>
      <c r="BD559" s="248"/>
      <c r="BE559" s="172"/>
      <c r="BF559" s="248"/>
    </row>
    <row r="560" spans="2:58" s="173" customFormat="1" ht="21" customHeight="1" x14ac:dyDescent="0.25">
      <c r="B560" s="249"/>
      <c r="C560" s="252" t="str">
        <f>+IFERROR(VLOOKUP(B560,INF!$A$2:$B$90,2,FALSE)," ")</f>
        <v xml:space="preserve"> </v>
      </c>
      <c r="D560" s="255"/>
      <c r="E560" s="256"/>
      <c r="F560" s="257"/>
      <c r="G560" s="255"/>
      <c r="H560" s="248"/>
      <c r="I560" s="265"/>
      <c r="J560" s="259" t="str">
        <f t="shared" ref="J560" si="311">IF(G560&lt;&gt;"",CONCATENATE("Posibilidad de ",G560," por"," ",H560," debido a"," ",I560),"")</f>
        <v/>
      </c>
      <c r="K560" s="185"/>
      <c r="L560" s="260"/>
      <c r="M560" s="260"/>
      <c r="N560" s="260"/>
      <c r="O560" s="261"/>
      <c r="P560" s="263" t="str">
        <f>IF(O560="","",IF(O560&lt;=2,Probabilidad!$B$8,IF(O560&lt;=11.999,Probabilidad!$B$7,IF(O560&lt;=48,Probabilidad!$B$6,IF(O560&lt;=239.999,Probabilidad!$B$5,IF(O560&gt;=240,Probabilidad!$B$4,""))))))</f>
        <v/>
      </c>
      <c r="Q560" s="260"/>
      <c r="R560" s="264" t="str">
        <f>IFERROR(VLOOKUP(P560,Probabilidad!$B$4:$C$8,2,FALSE),"")</f>
        <v/>
      </c>
      <c r="S560" s="264" t="str">
        <f>IFERROR(VLOOKUP(Q560,Impacto!$B$4:$C$16,2,FALSE),"")</f>
        <v/>
      </c>
      <c r="T560" s="264" t="str">
        <f t="shared" ref="T560" si="312">IFERROR(VALUE((R560&amp;""&amp;S560))," ")</f>
        <v xml:space="preserve"> </v>
      </c>
      <c r="U560" s="269" t="str">
        <f>IFERROR(VLOOKUP(T560,'Matriz Calificación'!$C$54:$D$78,2,FALSE)," ")</f>
        <v xml:space="preserve"> </v>
      </c>
      <c r="V560" s="263" t="str">
        <f>IFERROR(VLOOKUP(T560,'Matriz Calificación'!$C$54:$F$78,3,FALSE)," ")</f>
        <v xml:space="preserve"> </v>
      </c>
      <c r="W560" s="152"/>
      <c r="X560" s="168"/>
      <c r="Y560" s="168"/>
      <c r="Z560" s="168"/>
      <c r="AA560" s="169"/>
      <c r="AB560" s="178" t="str">
        <f>IF(AA560=Controles!$D$5,Controles!$E$5,IF(AA560=Controles!$D$6,Controles!$E$6,IF(AA560=Controles!$D$7,Controles!$E$7," ")))</f>
        <v xml:space="preserve"> </v>
      </c>
      <c r="AC560" s="169"/>
      <c r="AD560" s="68" t="str">
        <f>IF(AC560=Controles!$D$8,Controles!$E$8,IF(AC560=Controles!$D$9,Controles!$E$9," "))</f>
        <v xml:space="preserve"> </v>
      </c>
      <c r="AE560" s="68" t="str">
        <f t="shared" si="292"/>
        <v/>
      </c>
      <c r="AF560" s="169"/>
      <c r="AG560" s="169"/>
      <c r="AH560" s="169"/>
      <c r="AI560" s="100" t="str">
        <f>+IF(AA560=Controles!$D$5,Controles!$N$5,IF(AA560=Controles!$D$6,Controles!$N$6,IF(AA560=Controles!$D$7,Controles!$N$7," ")))</f>
        <v xml:space="preserve"> </v>
      </c>
      <c r="AJ560" s="141" t="str">
        <f>IFERROR(IF(AI560=Controles!$N$5,(($R$560-($R$560*AE560))),IF(AI560=Controles!$N$7,$R$560,""))," ")</f>
        <v/>
      </c>
      <c r="AK560" s="141" t="str">
        <f>IFERROR(IF(AI560=Controles!$N$7,(($S$560-($S$560*AE560))),IF(AI560=Controles!$N$5,$S$560,""))," ")</f>
        <v/>
      </c>
      <c r="AL560" s="181" t="str">
        <f>IFERROR(IF(AJ560="","",IF(AJ560&lt;=20,"20",IF(AJ560&lt;=40,"40",IF(AJ560&lt;=60,"60",IF(AJ560&lt;=80,"80","100"))))),"")</f>
        <v/>
      </c>
      <c r="AM560" s="181" t="str">
        <f>IFERROR(IF(AK560="","",IF(AK560&lt;=20,"20",IF(AK560&lt;=40,"40",IF(AK560&lt;=60,"60",IF(AK560&lt;=80,"80","100"))))),"")</f>
        <v/>
      </c>
      <c r="AN560" s="182" t="str">
        <f>IFERROR(VALUE((AL560&amp;""&amp;AM560))," ")</f>
        <v xml:space="preserve"> </v>
      </c>
      <c r="AO560" s="183" t="str">
        <f>IFERROR(VLOOKUP(AN560,'Matriz Calificación'!$C$54:$F$78,2,FALSE),"")</f>
        <v/>
      </c>
      <c r="AP560" s="184" t="str">
        <f>IFERROR(VLOOKUP(AO560,'Matriz Calificación'!$D$54:$I$78,4,FALSE)," ")</f>
        <v xml:space="preserve"> </v>
      </c>
      <c r="AQ560" s="245" t="str" cm="1">
        <f t="array" ref="AQ560">INDEX(AN560:AN568,COUNT(AN560:AN568))</f>
        <v xml:space="preserve"> </v>
      </c>
      <c r="AR560" s="245" t="str">
        <f>IFERROR(VLOOKUP(AQ560,'Matriz Calificación'!$C$54:$F$78,2,FALSE),"")</f>
        <v/>
      </c>
      <c r="AS560" s="263" t="str">
        <f>IFERROR(VLOOKUP(AR560,'Matriz Calificación'!$D$54:$I$78,4,FALSE)," ")</f>
        <v xml:space="preserve"> </v>
      </c>
      <c r="AT560" s="268" t="str">
        <f>IFERROR(VLOOKUP(AR560,'Matriz Calificación'!$D$54:$I$78,5,FALSE)," ")</f>
        <v xml:space="preserve"> </v>
      </c>
      <c r="AU560" s="69"/>
      <c r="AV560" s="170"/>
      <c r="AW560" s="170"/>
      <c r="AX560" s="170"/>
      <c r="AY560" s="69"/>
      <c r="AZ560" s="170"/>
      <c r="BA560" s="172"/>
      <c r="BB560" s="172"/>
      <c r="BC560" s="256"/>
      <c r="BD560" s="248"/>
      <c r="BE560" s="172"/>
      <c r="BF560" s="248"/>
    </row>
    <row r="561" spans="2:58" s="173" customFormat="1" ht="21" customHeight="1" x14ac:dyDescent="0.25">
      <c r="B561" s="250"/>
      <c r="C561" s="253"/>
      <c r="D561" s="255"/>
      <c r="E561" s="256"/>
      <c r="F561" s="258"/>
      <c r="G561" s="255"/>
      <c r="H561" s="248"/>
      <c r="I561" s="266"/>
      <c r="J561" s="259"/>
      <c r="K561" s="185"/>
      <c r="L561" s="260"/>
      <c r="M561" s="260"/>
      <c r="N561" s="260"/>
      <c r="O561" s="261"/>
      <c r="P561" s="263"/>
      <c r="Q561" s="260"/>
      <c r="R561" s="264"/>
      <c r="S561" s="264"/>
      <c r="T561" s="264"/>
      <c r="U561" s="269"/>
      <c r="V561" s="263"/>
      <c r="W561" s="152"/>
      <c r="X561" s="168"/>
      <c r="Y561" s="168"/>
      <c r="Z561" s="168"/>
      <c r="AA561" s="169"/>
      <c r="AB561" s="178" t="str">
        <f>IF(AA561=Controles!$D$5,Controles!$E$5,IF(AA561=Controles!$D$6,Controles!$E$6,IF(AA561=Controles!$D$7,Controles!$E$7," ")))</f>
        <v xml:space="preserve"> </v>
      </c>
      <c r="AC561" s="169"/>
      <c r="AD561" s="68" t="str">
        <f>IF(AC561=Controles!$D$8,Controles!$E$8,IF(AC561=Controles!$D$9,Controles!$E$9," "))</f>
        <v xml:space="preserve"> </v>
      </c>
      <c r="AE561" s="68" t="str">
        <f t="shared" si="292"/>
        <v/>
      </c>
      <c r="AF561" s="169"/>
      <c r="AG561" s="169"/>
      <c r="AH561" s="169"/>
      <c r="AI561" s="100" t="str">
        <f>+IF(AA561=Controles!$D$5,Controles!$N$5,IF(AA561=Controles!$D$6,Controles!$N$6,IF(AA561=Controles!$D$7,Controles!$N$7," ")))</f>
        <v xml:space="preserve"> </v>
      </c>
      <c r="AJ561" s="141" t="str">
        <f>IFERROR(IF(AND(AI560=Controles!$N$5,AI561=Controles!$N$5),(AJ560-(+AJ560*AE561)),IF(AI561=Controles!$N$5,(R560-(+R560*AE561)),IF(AI561=Controles!$N$7,AJ560,""))),"")</f>
        <v/>
      </c>
      <c r="AK561" s="141" t="str">
        <f>IFERROR(IF(AND(AI560=Controles!$N$7,AI561=Controles!$N$7),(AK560-(+AK560*AE561)),IF(AI561=Controles!$N$7,($S$560-(+$S$560*AE561)),IF(AI561=Controles!$N$5,AK560,""))),"")</f>
        <v/>
      </c>
      <c r="AL561" s="181" t="str">
        <f t="shared" ref="AL561:AL568" si="313">IFERROR(IF(AJ561="","",IF(AJ561&lt;=20,"20",IF(AJ561&lt;=40,"40",IF(AJ561&lt;=60,"60",IF(AJ561&lt;=80,"80","100"))))),"")</f>
        <v/>
      </c>
      <c r="AM561" s="181" t="str">
        <f t="shared" ref="AM561:AM568" si="314">IFERROR(IF(AK561="","",IF(AK561&lt;=20,"20",IF(AK561&lt;=40,"40",IF(AK561&lt;=60,"60",IF(AK561&lt;=80,"80","100"))))),"")</f>
        <v/>
      </c>
      <c r="AN561" s="182" t="str">
        <f t="shared" ref="AN561:AN568" si="315">IFERROR(VALUE((AL561&amp;""&amp;AM561))," ")</f>
        <v xml:space="preserve"> </v>
      </c>
      <c r="AO561" s="183" t="str">
        <f>IFERROR(VLOOKUP(AN561,'Matriz Calificación'!$C$54:$F$78,2,FALSE),"")</f>
        <v/>
      </c>
      <c r="AP561" s="184" t="str">
        <f>IFERROR(VLOOKUP(AO561,'Matriz Calificación'!$D$54:$I$78,4,FALSE)," ")</f>
        <v xml:space="preserve"> </v>
      </c>
      <c r="AQ561" s="246"/>
      <c r="AR561" s="246"/>
      <c r="AS561" s="263"/>
      <c r="AT561" s="268"/>
      <c r="AU561" s="69"/>
      <c r="AV561" s="170"/>
      <c r="AW561" s="170"/>
      <c r="AX561" s="170"/>
      <c r="AY561" s="69"/>
      <c r="AZ561" s="170"/>
      <c r="BA561" s="172"/>
      <c r="BB561" s="172"/>
      <c r="BC561" s="256"/>
      <c r="BD561" s="248"/>
      <c r="BE561" s="172"/>
      <c r="BF561" s="248"/>
    </row>
    <row r="562" spans="2:58" s="173" customFormat="1" ht="21" customHeight="1" x14ac:dyDescent="0.25">
      <c r="B562" s="250"/>
      <c r="C562" s="253"/>
      <c r="D562" s="255"/>
      <c r="E562" s="256"/>
      <c r="F562" s="258"/>
      <c r="G562" s="255"/>
      <c r="H562" s="248"/>
      <c r="I562" s="266"/>
      <c r="J562" s="259"/>
      <c r="K562" s="185"/>
      <c r="L562" s="260"/>
      <c r="M562" s="260"/>
      <c r="N562" s="260"/>
      <c r="O562" s="261"/>
      <c r="P562" s="263"/>
      <c r="Q562" s="260"/>
      <c r="R562" s="264"/>
      <c r="S562" s="264"/>
      <c r="T562" s="264"/>
      <c r="U562" s="269"/>
      <c r="V562" s="263"/>
      <c r="W562" s="152"/>
      <c r="X562" s="168"/>
      <c r="Y562" s="168"/>
      <c r="Z562" s="168"/>
      <c r="AA562" s="169"/>
      <c r="AB562" s="178" t="str">
        <f>IF(AA562=Controles!$D$5,Controles!$E$5,IF(AA562=Controles!$D$6,Controles!$E$6,IF(AA562=Controles!$D$7,Controles!$E$7," ")))</f>
        <v xml:space="preserve"> </v>
      </c>
      <c r="AC562" s="169"/>
      <c r="AD562" s="68" t="str">
        <f>IF(AC562=Controles!$D$8,Controles!$E$8,IF(AC562=Controles!$D$9,Controles!$E$9," "))</f>
        <v xml:space="preserve"> </v>
      </c>
      <c r="AE562" s="68" t="str">
        <f t="shared" si="292"/>
        <v/>
      </c>
      <c r="AF562" s="169"/>
      <c r="AG562" s="169"/>
      <c r="AH562" s="169"/>
      <c r="AI562" s="100" t="str">
        <f>+IF(AA562=Controles!$D$5,Controles!$N$5,IF(AA562=Controles!$D$6,Controles!$N$6,IF(AA562=Controles!$D$7,Controles!$N$7," ")))</f>
        <v xml:space="preserve"> </v>
      </c>
      <c r="AJ562" s="141" t="str">
        <f>IFERROR(IF(AND(AI561=Controles!$N$5,AI562=Controles!$N$5),(AJ561-(+AJ561*AE562)),IF(AND(AI561=Controles!$N$7,AI562=Controles!$N$5),(AJ560-(+AJ560*AE562)),IF(AI562=Controles!$N$7,AJ561,""))),"")</f>
        <v/>
      </c>
      <c r="AK562" s="141" t="str">
        <f>IFERROR(IF(AND(AI561=Controles!$N$7,AI562=Controles!$N$7),(AK561-(+AK561*AE562)),IF(AND(AI561=Controles!$N$5,AI562=Controles!$N$7),(AK560-(+AK560*AE562)),IF(AI562=Controles!$N$5,AK561,""))),"")</f>
        <v/>
      </c>
      <c r="AL562" s="181" t="str">
        <f t="shared" si="313"/>
        <v/>
      </c>
      <c r="AM562" s="181" t="str">
        <f t="shared" si="314"/>
        <v/>
      </c>
      <c r="AN562" s="182" t="str">
        <f t="shared" si="315"/>
        <v xml:space="preserve"> </v>
      </c>
      <c r="AO562" s="183" t="str">
        <f>IFERROR(VLOOKUP(AN562,'Matriz Calificación'!$C$54:$F$78,2,FALSE),"")</f>
        <v/>
      </c>
      <c r="AP562" s="184" t="str">
        <f>IFERROR(VLOOKUP(AO562,'Matriz Calificación'!$D$54:$I$78,4,FALSE)," ")</f>
        <v xml:space="preserve"> </v>
      </c>
      <c r="AQ562" s="246"/>
      <c r="AR562" s="246"/>
      <c r="AS562" s="263"/>
      <c r="AT562" s="268"/>
      <c r="AU562" s="69"/>
      <c r="AV562" s="170"/>
      <c r="AW562" s="170"/>
      <c r="AX562" s="170"/>
      <c r="AY562" s="69"/>
      <c r="AZ562" s="170"/>
      <c r="BA562" s="172"/>
      <c r="BB562" s="172"/>
      <c r="BC562" s="256"/>
      <c r="BD562" s="248"/>
      <c r="BE562" s="172"/>
      <c r="BF562" s="248"/>
    </row>
    <row r="563" spans="2:58" s="173" customFormat="1" ht="21" customHeight="1" x14ac:dyDescent="0.25">
      <c r="B563" s="250"/>
      <c r="C563" s="253"/>
      <c r="D563" s="255"/>
      <c r="E563" s="256"/>
      <c r="F563" s="258"/>
      <c r="G563" s="255"/>
      <c r="H563" s="248"/>
      <c r="I563" s="266"/>
      <c r="J563" s="259"/>
      <c r="K563" s="185"/>
      <c r="L563" s="260"/>
      <c r="M563" s="260"/>
      <c r="N563" s="260"/>
      <c r="O563" s="261"/>
      <c r="P563" s="263"/>
      <c r="Q563" s="260"/>
      <c r="R563" s="264"/>
      <c r="S563" s="264"/>
      <c r="T563" s="264"/>
      <c r="U563" s="269"/>
      <c r="V563" s="263"/>
      <c r="W563" s="152"/>
      <c r="X563" s="168"/>
      <c r="Y563" s="168"/>
      <c r="Z563" s="168"/>
      <c r="AA563" s="169"/>
      <c r="AB563" s="178" t="str">
        <f>IF(AA563=Controles!$D$5,Controles!$E$5,IF(AA563=Controles!$D$6,Controles!$E$6,IF(AA563=Controles!$D$7,Controles!$E$7," ")))</f>
        <v xml:space="preserve"> </v>
      </c>
      <c r="AC563" s="169"/>
      <c r="AD563" s="68" t="str">
        <f>IF(AC563=Controles!$D$8,Controles!$E$8,IF(AC563=Controles!$D$9,Controles!$E$9," "))</f>
        <v xml:space="preserve"> </v>
      </c>
      <c r="AE563" s="68" t="str">
        <f t="shared" si="292"/>
        <v/>
      </c>
      <c r="AF563" s="169"/>
      <c r="AG563" s="169"/>
      <c r="AH563" s="169"/>
      <c r="AI563" s="100" t="str">
        <f>+IF(AA563=Controles!$D$5,Controles!$N$5,IF(AA563=Controles!$D$6,Controles!$N$6,IF(AA563=Controles!$D$7,Controles!$N$7," ")))</f>
        <v xml:space="preserve"> </v>
      </c>
      <c r="AJ563" s="141" t="str">
        <f>IFERROR(IF(AND(AI562=Controles!$N$5,AI563=Controles!$N$5),(AJ562-(+AJ562*AE563)),IF(AND(AI562=Controles!$N$7,AI563=Controles!$N$5),(AJ561-(+AJ561*AE563)),IF(AI563=Controles!$N$7,AJ562,""))),"")</f>
        <v/>
      </c>
      <c r="AK563" s="141" t="str">
        <f>IFERROR(IF(AND(AI562=Controles!$N$7,AI563=Controles!$N$7),(AK562-(+AK562*AE563)),IF(AND(AI562=Controles!$N$5,AI563=Controles!$N$7),(AK561-(+AK561*AE563)),IF(AI563=Controles!$N$5,AK562,""))),"")</f>
        <v/>
      </c>
      <c r="AL563" s="181" t="str">
        <f t="shared" si="313"/>
        <v/>
      </c>
      <c r="AM563" s="181" t="str">
        <f t="shared" si="314"/>
        <v/>
      </c>
      <c r="AN563" s="182" t="str">
        <f t="shared" si="315"/>
        <v xml:space="preserve"> </v>
      </c>
      <c r="AO563" s="183" t="str">
        <f>IFERROR(VLOOKUP(AN563,'Matriz Calificación'!$C$54:$F$78,2,FALSE),"")</f>
        <v/>
      </c>
      <c r="AP563" s="184" t="str">
        <f>IFERROR(VLOOKUP(AO563,'Matriz Calificación'!$D$54:$I$78,4,FALSE)," ")</f>
        <v xml:space="preserve"> </v>
      </c>
      <c r="AQ563" s="246"/>
      <c r="AR563" s="246"/>
      <c r="AS563" s="263"/>
      <c r="AT563" s="268"/>
      <c r="AU563" s="69"/>
      <c r="AV563" s="170"/>
      <c r="AW563" s="170"/>
      <c r="AX563" s="170"/>
      <c r="AY563" s="69"/>
      <c r="AZ563" s="170"/>
      <c r="BA563" s="172"/>
      <c r="BB563" s="172"/>
      <c r="BC563" s="256"/>
      <c r="BD563" s="248"/>
      <c r="BE563" s="172"/>
      <c r="BF563" s="248"/>
    </row>
    <row r="564" spans="2:58" s="173" customFormat="1" ht="21" customHeight="1" x14ac:dyDescent="0.25">
      <c r="B564" s="250"/>
      <c r="C564" s="253"/>
      <c r="D564" s="255"/>
      <c r="E564" s="256"/>
      <c r="F564" s="258"/>
      <c r="G564" s="255"/>
      <c r="H564" s="248"/>
      <c r="I564" s="266"/>
      <c r="J564" s="259"/>
      <c r="K564" s="185"/>
      <c r="L564" s="260"/>
      <c r="M564" s="260"/>
      <c r="N564" s="260"/>
      <c r="O564" s="261"/>
      <c r="P564" s="263"/>
      <c r="Q564" s="260"/>
      <c r="R564" s="264"/>
      <c r="S564" s="264"/>
      <c r="T564" s="264"/>
      <c r="U564" s="269"/>
      <c r="V564" s="263"/>
      <c r="W564" s="152"/>
      <c r="X564" s="168"/>
      <c r="Y564" s="168"/>
      <c r="Z564" s="168"/>
      <c r="AA564" s="169"/>
      <c r="AB564" s="178" t="str">
        <f>IF(AA564=Controles!$D$5,Controles!$E$5,IF(AA564=Controles!$D$6,Controles!$E$6,IF(AA564=Controles!$D$7,Controles!$E$7," ")))</f>
        <v xml:space="preserve"> </v>
      </c>
      <c r="AC564" s="169"/>
      <c r="AD564" s="68" t="str">
        <f>IF(AC564=Controles!$D$8,Controles!$E$8,IF(AC564=Controles!$D$9,Controles!$E$9," "))</f>
        <v xml:space="preserve"> </v>
      </c>
      <c r="AE564" s="68" t="str">
        <f t="shared" si="292"/>
        <v/>
      </c>
      <c r="AF564" s="169"/>
      <c r="AG564" s="169"/>
      <c r="AH564" s="169"/>
      <c r="AI564" s="100" t="str">
        <f>+IF(AA564=Controles!$D$5,Controles!$N$5,IF(AA564=Controles!$D$6,Controles!$N$6,IF(AA564=Controles!$D$7,Controles!$N$7," ")))</f>
        <v xml:space="preserve"> </v>
      </c>
      <c r="AJ564" s="141" t="str">
        <f>IFERROR(IF(AND(AI563=Controles!$N$5,AI564=Controles!$N$5),(AJ563-(+AJ563*AE564)),IF(AND(AI563=Controles!$N$7,AI564=Controles!$N$5),(AJ562-(+AJ562*AE564)),IF(AI564=Controles!$N$7,AJ563,""))),"")</f>
        <v/>
      </c>
      <c r="AK564" s="141" t="str">
        <f>IFERROR(IF(AND(AI563=Controles!$N$7,AI564=Controles!$N$7),(AK563-(+AK563*AE564)),IF(AND(AI563=Controles!$N$5,AI564=Controles!$N$7),(AK562-(+AK562*AE564)),IF(AI564=Controles!$N$5,AK563,""))),"")</f>
        <v/>
      </c>
      <c r="AL564" s="181" t="str">
        <f t="shared" si="313"/>
        <v/>
      </c>
      <c r="AM564" s="181" t="str">
        <f t="shared" si="314"/>
        <v/>
      </c>
      <c r="AN564" s="182" t="str">
        <f t="shared" si="315"/>
        <v xml:space="preserve"> </v>
      </c>
      <c r="AO564" s="183" t="str">
        <f>IFERROR(VLOOKUP(AN564,'Matriz Calificación'!$C$54:$F$78,2,FALSE),"")</f>
        <v/>
      </c>
      <c r="AP564" s="184" t="str">
        <f>IFERROR(VLOOKUP(AO564,'Matriz Calificación'!$D$54:$I$78,4,FALSE)," ")</f>
        <v xml:space="preserve"> </v>
      </c>
      <c r="AQ564" s="246"/>
      <c r="AR564" s="246"/>
      <c r="AS564" s="263"/>
      <c r="AT564" s="268"/>
      <c r="AU564" s="69"/>
      <c r="AV564" s="170"/>
      <c r="AW564" s="170"/>
      <c r="AX564" s="170"/>
      <c r="AY564" s="69"/>
      <c r="AZ564" s="170"/>
      <c r="BA564" s="172"/>
      <c r="BB564" s="172"/>
      <c r="BC564" s="256"/>
      <c r="BD564" s="248"/>
      <c r="BE564" s="172"/>
      <c r="BF564" s="248"/>
    </row>
    <row r="565" spans="2:58" s="173" customFormat="1" ht="21" customHeight="1" x14ac:dyDescent="0.25">
      <c r="B565" s="250"/>
      <c r="C565" s="253"/>
      <c r="D565" s="255"/>
      <c r="E565" s="256"/>
      <c r="F565" s="258"/>
      <c r="G565" s="255"/>
      <c r="H565" s="248"/>
      <c r="I565" s="266"/>
      <c r="J565" s="259"/>
      <c r="K565" s="185"/>
      <c r="L565" s="260"/>
      <c r="M565" s="260"/>
      <c r="N565" s="260"/>
      <c r="O565" s="261"/>
      <c r="P565" s="263"/>
      <c r="Q565" s="260"/>
      <c r="R565" s="264"/>
      <c r="S565" s="264"/>
      <c r="T565" s="264"/>
      <c r="U565" s="269"/>
      <c r="V565" s="263"/>
      <c r="W565" s="152"/>
      <c r="X565" s="168"/>
      <c r="Y565" s="168"/>
      <c r="Z565" s="168"/>
      <c r="AA565" s="169"/>
      <c r="AB565" s="178" t="str">
        <f>IF(AA565=Controles!$D$5,Controles!$E$5,IF(AA565=Controles!$D$6,Controles!$E$6,IF(AA565=Controles!$D$7,Controles!$E$7," ")))</f>
        <v xml:space="preserve"> </v>
      </c>
      <c r="AC565" s="169"/>
      <c r="AD565" s="68" t="str">
        <f>IF(AC565=Controles!$D$8,Controles!$E$8,IF(AC565=Controles!$D$9,Controles!$E$9," "))</f>
        <v xml:space="preserve"> </v>
      </c>
      <c r="AE565" s="68" t="str">
        <f t="shared" si="292"/>
        <v/>
      </c>
      <c r="AF565" s="169"/>
      <c r="AG565" s="169"/>
      <c r="AH565" s="169"/>
      <c r="AI565" s="100" t="str">
        <f>+IF(AA565=Controles!$D$5,Controles!$N$5,IF(AA565=Controles!$D$6,Controles!$N$6,IF(AA565=Controles!$D$7,Controles!$N$7," ")))</f>
        <v xml:space="preserve"> </v>
      </c>
      <c r="AJ565" s="141" t="str">
        <f>IFERROR(IF(AND(AI564=Controles!$N$5,AI565=Controles!$N$5),(AJ564-(+AJ564*AE565)),IF(AND(AI564=Controles!$N$7,AI565=Controles!$N$5),(AJ563-(+AJ563*AE565)),IF(AI565=Controles!$N$7,AJ564,""))),"")</f>
        <v/>
      </c>
      <c r="AK565" s="141" t="str">
        <f>IFERROR(IF(AND(AI564=Controles!$N$7,AI565=Controles!$N$7),(AK564-(+AK564*AE565)),IF(AND(AI564=Controles!$N$5,AI565=Controles!$N$7),(AK563-(+AK563*AE565)),IF(AI565=Controles!$N$5,AK564,""))),"")</f>
        <v/>
      </c>
      <c r="AL565" s="181" t="str">
        <f t="shared" si="313"/>
        <v/>
      </c>
      <c r="AM565" s="181" t="str">
        <f t="shared" si="314"/>
        <v/>
      </c>
      <c r="AN565" s="182" t="str">
        <f t="shared" si="315"/>
        <v xml:space="preserve"> </v>
      </c>
      <c r="AO565" s="183" t="str">
        <f>IFERROR(VLOOKUP(AN565,'Matriz Calificación'!$C$54:$F$78,2,FALSE),"")</f>
        <v/>
      </c>
      <c r="AP565" s="184" t="str">
        <f>IFERROR(VLOOKUP(AO565,'Matriz Calificación'!$D$54:$I$78,4,FALSE)," ")</f>
        <v xml:space="preserve"> </v>
      </c>
      <c r="AQ565" s="246"/>
      <c r="AR565" s="246"/>
      <c r="AS565" s="263"/>
      <c r="AT565" s="268"/>
      <c r="AU565" s="69"/>
      <c r="AV565" s="170"/>
      <c r="AW565" s="170"/>
      <c r="AX565" s="170"/>
      <c r="AY565" s="69"/>
      <c r="AZ565" s="170"/>
      <c r="BA565" s="172"/>
      <c r="BB565" s="172"/>
      <c r="BC565" s="256"/>
      <c r="BD565" s="248"/>
      <c r="BE565" s="172"/>
      <c r="BF565" s="248"/>
    </row>
    <row r="566" spans="2:58" s="173" customFormat="1" ht="21" customHeight="1" x14ac:dyDescent="0.25">
      <c r="B566" s="250"/>
      <c r="C566" s="253"/>
      <c r="D566" s="255"/>
      <c r="E566" s="256"/>
      <c r="F566" s="258"/>
      <c r="G566" s="255"/>
      <c r="H566" s="248"/>
      <c r="I566" s="266"/>
      <c r="J566" s="259"/>
      <c r="K566" s="185"/>
      <c r="L566" s="260"/>
      <c r="M566" s="260"/>
      <c r="N566" s="260"/>
      <c r="O566" s="261"/>
      <c r="P566" s="263"/>
      <c r="Q566" s="260"/>
      <c r="R566" s="264"/>
      <c r="S566" s="264"/>
      <c r="T566" s="264"/>
      <c r="U566" s="269"/>
      <c r="V566" s="263"/>
      <c r="W566" s="152"/>
      <c r="X566" s="168"/>
      <c r="Y566" s="168"/>
      <c r="Z566" s="168"/>
      <c r="AA566" s="169"/>
      <c r="AB566" s="178" t="str">
        <f>IF(AA566=Controles!$D$5,Controles!$E$5,IF(AA566=Controles!$D$6,Controles!$E$6,IF(AA566=Controles!$D$7,Controles!$E$7," ")))</f>
        <v xml:space="preserve"> </v>
      </c>
      <c r="AC566" s="169"/>
      <c r="AD566" s="68" t="str">
        <f>IF(AC566=Controles!$D$8,Controles!$E$8,IF(AC566=Controles!$D$9,Controles!$E$9," "))</f>
        <v xml:space="preserve"> </v>
      </c>
      <c r="AE566" s="68" t="str">
        <f t="shared" si="292"/>
        <v/>
      </c>
      <c r="AF566" s="169"/>
      <c r="AG566" s="169"/>
      <c r="AH566" s="169"/>
      <c r="AI566" s="100" t="str">
        <f>+IF(AA566=Controles!$D$5,Controles!$N$5,IF(AA566=Controles!$D$6,Controles!$N$6,IF(AA566=Controles!$D$7,Controles!$N$7," ")))</f>
        <v xml:space="preserve"> </v>
      </c>
      <c r="AJ566" s="141" t="str">
        <f>IFERROR(IF(AND(AI565=Controles!$N$5,AI566=Controles!$N$5),(AJ565-(+AJ565*AE566)),IF(AND(AI565=Controles!$N$7,AI566=Controles!$N$5),(AJ564-(+AJ564*AE566)),IF(AI566=Controles!$N$7,AJ565,""))),"")</f>
        <v/>
      </c>
      <c r="AK566" s="141" t="str">
        <f>IFERROR(IF(AND(AI565=Controles!$N$7,AI566=Controles!$N$7),(AK565-(+AK565*AE566)),IF(AND(AI565=Controles!$N$5,AI566=Controles!$N$7),(AK564-(+AK564*AE566)),IF(AI566=Controles!$N$5,AK565,""))),"")</f>
        <v/>
      </c>
      <c r="AL566" s="181" t="str">
        <f t="shared" si="313"/>
        <v/>
      </c>
      <c r="AM566" s="181" t="str">
        <f t="shared" si="314"/>
        <v/>
      </c>
      <c r="AN566" s="182" t="str">
        <f t="shared" si="315"/>
        <v xml:space="preserve"> </v>
      </c>
      <c r="AO566" s="183" t="str">
        <f>IFERROR(VLOOKUP(AN566,'Matriz Calificación'!$C$54:$F$78,2,FALSE),"")</f>
        <v/>
      </c>
      <c r="AP566" s="184" t="str">
        <f>IFERROR(VLOOKUP(AO566,'Matriz Calificación'!$D$54:$I$78,4,FALSE)," ")</f>
        <v xml:space="preserve"> </v>
      </c>
      <c r="AQ566" s="246"/>
      <c r="AR566" s="246"/>
      <c r="AS566" s="263"/>
      <c r="AT566" s="268"/>
      <c r="AU566" s="69"/>
      <c r="AV566" s="168"/>
      <c r="AW566" s="171"/>
      <c r="AX566" s="171"/>
      <c r="AY566" s="69"/>
      <c r="AZ566" s="170"/>
      <c r="BA566" s="172"/>
      <c r="BB566" s="172"/>
      <c r="BC566" s="256"/>
      <c r="BD566" s="248"/>
      <c r="BE566" s="172"/>
      <c r="BF566" s="248"/>
    </row>
    <row r="567" spans="2:58" s="173" customFormat="1" ht="21" customHeight="1" x14ac:dyDescent="0.25">
      <c r="B567" s="250"/>
      <c r="C567" s="253"/>
      <c r="D567" s="255"/>
      <c r="E567" s="256"/>
      <c r="F567" s="258"/>
      <c r="G567" s="255"/>
      <c r="H567" s="248"/>
      <c r="I567" s="266"/>
      <c r="J567" s="259"/>
      <c r="K567" s="185"/>
      <c r="L567" s="260"/>
      <c r="M567" s="260"/>
      <c r="N567" s="260"/>
      <c r="O567" s="261"/>
      <c r="P567" s="263"/>
      <c r="Q567" s="260"/>
      <c r="R567" s="264"/>
      <c r="S567" s="264"/>
      <c r="T567" s="264"/>
      <c r="U567" s="269"/>
      <c r="V567" s="263"/>
      <c r="W567" s="152"/>
      <c r="X567" s="168"/>
      <c r="Y567" s="168"/>
      <c r="Z567" s="168"/>
      <c r="AA567" s="169"/>
      <c r="AB567" s="178" t="str">
        <f>IF(AA567=Controles!$D$5,Controles!$E$5,IF(AA567=Controles!$D$6,Controles!$E$6,IF(AA567=Controles!$D$7,Controles!$E$7," ")))</f>
        <v xml:space="preserve"> </v>
      </c>
      <c r="AC567" s="169"/>
      <c r="AD567" s="68" t="str">
        <f>IF(AC567=Controles!$D$8,Controles!$E$8,IF(AC567=Controles!$D$9,Controles!$E$9," "))</f>
        <v xml:space="preserve"> </v>
      </c>
      <c r="AE567" s="68" t="str">
        <f t="shared" si="292"/>
        <v/>
      </c>
      <c r="AF567" s="169"/>
      <c r="AG567" s="169"/>
      <c r="AH567" s="169"/>
      <c r="AI567" s="100" t="str">
        <f>+IF(AA567=Controles!$D$5,Controles!$N$5,IF(AA567=Controles!$D$6,Controles!$N$6,IF(AA567=Controles!$D$7,Controles!$N$7," ")))</f>
        <v xml:space="preserve"> </v>
      </c>
      <c r="AJ567" s="141" t="str">
        <f>IFERROR(IF(AND(AI566=Controles!$N$5,AI567=Controles!$N$5),(AJ566-(+AJ566*AE567)),IF(AND(AI566=Controles!$N$7,AI567=Controles!$N$5),(AJ565-(+AJ565*AE567)),IF(AI567=Controles!$N$7,AJ566,""))),"")</f>
        <v/>
      </c>
      <c r="AK567" s="141" t="str">
        <f>IFERROR(IF(AND(AI566=Controles!$N$7,AI567=Controles!$N$7),(AK566-(+AK566*AE567)),IF(AND(AI566=Controles!$N$5,AI567=Controles!$N$7),(AK565-(+AK565*AE567)),IF(AI567=Controles!$N$5,AK566,""))),"")</f>
        <v/>
      </c>
      <c r="AL567" s="181" t="str">
        <f t="shared" si="313"/>
        <v/>
      </c>
      <c r="AM567" s="181" t="str">
        <f t="shared" si="314"/>
        <v/>
      </c>
      <c r="AN567" s="182" t="str">
        <f t="shared" si="315"/>
        <v xml:space="preserve"> </v>
      </c>
      <c r="AO567" s="183" t="str">
        <f>IFERROR(VLOOKUP(AN567,'Matriz Calificación'!$C$54:$F$78,2,FALSE),"")</f>
        <v/>
      </c>
      <c r="AP567" s="184" t="str">
        <f>IFERROR(VLOOKUP(AO567,'Matriz Calificación'!$D$54:$I$78,4,FALSE)," ")</f>
        <v xml:space="preserve"> </v>
      </c>
      <c r="AQ567" s="246"/>
      <c r="AR567" s="246"/>
      <c r="AS567" s="263"/>
      <c r="AT567" s="268"/>
      <c r="AU567" s="69"/>
      <c r="AV567" s="168"/>
      <c r="AW567" s="171"/>
      <c r="AX567" s="171"/>
      <c r="AY567" s="69"/>
      <c r="AZ567" s="170"/>
      <c r="BA567" s="172"/>
      <c r="BB567" s="172"/>
      <c r="BC567" s="256"/>
      <c r="BD567" s="248"/>
      <c r="BE567" s="172"/>
      <c r="BF567" s="248"/>
    </row>
    <row r="568" spans="2:58" s="173" customFormat="1" ht="21" customHeight="1" x14ac:dyDescent="0.25">
      <c r="B568" s="251"/>
      <c r="C568" s="254"/>
      <c r="D568" s="255"/>
      <c r="E568" s="256"/>
      <c r="F568" s="258"/>
      <c r="G568" s="255"/>
      <c r="H568" s="248"/>
      <c r="I568" s="267"/>
      <c r="J568" s="259"/>
      <c r="K568" s="185"/>
      <c r="L568" s="260"/>
      <c r="M568" s="260"/>
      <c r="N568" s="260"/>
      <c r="O568" s="262"/>
      <c r="P568" s="263"/>
      <c r="Q568" s="260"/>
      <c r="R568" s="264"/>
      <c r="S568" s="264"/>
      <c r="T568" s="264"/>
      <c r="U568" s="269"/>
      <c r="V568" s="263"/>
      <c r="W568" s="152"/>
      <c r="X568" s="168"/>
      <c r="Y568" s="168"/>
      <c r="Z568" s="168"/>
      <c r="AA568" s="169"/>
      <c r="AB568" s="178" t="str">
        <f>IF(AA568=Controles!$D$5,Controles!$E$5,IF(AA568=Controles!$D$6,Controles!$E$6,IF(AA568=Controles!$D$7,Controles!$E$7," ")))</f>
        <v xml:space="preserve"> </v>
      </c>
      <c r="AC568" s="169"/>
      <c r="AD568" s="68" t="str">
        <f>IF(AC568=Controles!$D$8,Controles!$E$8,IF(AC568=Controles!$D$9,Controles!$E$9," "))</f>
        <v xml:space="preserve"> </v>
      </c>
      <c r="AE568" s="68" t="str">
        <f t="shared" si="292"/>
        <v/>
      </c>
      <c r="AF568" s="169"/>
      <c r="AG568" s="169"/>
      <c r="AH568" s="169"/>
      <c r="AI568" s="100" t="str">
        <f>+IF(AA568=Controles!$D$5,Controles!$N$5,IF(AA568=Controles!$D$6,Controles!$N$6,IF(AA568=Controles!$D$7,Controles!$N$7," ")))</f>
        <v xml:space="preserve"> </v>
      </c>
      <c r="AJ568" s="141" t="str">
        <f>IFERROR(IF(AND(AI567=Controles!$N$5,AI568=Controles!$N$5),(AJ567-(+AJ567*AE568)),IF(AND(AI567=Controles!$N$7,AI568=Controles!$N$5),(AJ566-(+AJ566*AE568)),IF(AI568=Controles!$N$7,AJ567,""))),"")</f>
        <v/>
      </c>
      <c r="AK568" s="141" t="str">
        <f>IFERROR(IF(AND(AI567=Controles!$N$7,AI568=Controles!$N$7),(AK567-(+AK567*AE568)),IF(AND(AI567=Controles!$N$5,AI568=Controles!$N$7),(AK566-(+AK566*AE568)),IF(AI568=Controles!$N$5,AK567,""))),"")</f>
        <v/>
      </c>
      <c r="AL568" s="181" t="str">
        <f t="shared" si="313"/>
        <v/>
      </c>
      <c r="AM568" s="181" t="str">
        <f t="shared" si="314"/>
        <v/>
      </c>
      <c r="AN568" s="182" t="str">
        <f t="shared" si="315"/>
        <v xml:space="preserve"> </v>
      </c>
      <c r="AO568" s="183" t="str">
        <f>IFERROR(VLOOKUP(AN568,'Matriz Calificación'!$C$54:$F$78,2,FALSE),"")</f>
        <v/>
      </c>
      <c r="AP568" s="184" t="str">
        <f>IFERROR(VLOOKUP(AO568,'Matriz Calificación'!$D$54:$I$78,4,FALSE)," ")</f>
        <v xml:space="preserve"> </v>
      </c>
      <c r="AQ568" s="247"/>
      <c r="AR568" s="247"/>
      <c r="AS568" s="263"/>
      <c r="AT568" s="268"/>
      <c r="AU568" s="69"/>
      <c r="AV568" s="168"/>
      <c r="AW568" s="70"/>
      <c r="AX568" s="70"/>
      <c r="AY568" s="69"/>
      <c r="AZ568" s="170"/>
      <c r="BA568" s="172"/>
      <c r="BB568" s="172"/>
      <c r="BC568" s="256"/>
      <c r="BD568" s="248"/>
      <c r="BE568" s="172"/>
      <c r="BF568" s="248"/>
    </row>
    <row r="569" spans="2:58" s="173" customFormat="1" ht="21" customHeight="1" x14ac:dyDescent="0.25">
      <c r="B569" s="249"/>
      <c r="C569" s="252" t="str">
        <f>+IFERROR(VLOOKUP(B569,INF!$A$2:$B$90,2,FALSE)," ")</f>
        <v xml:space="preserve"> </v>
      </c>
      <c r="D569" s="255"/>
      <c r="E569" s="256"/>
      <c r="F569" s="257"/>
      <c r="G569" s="255"/>
      <c r="H569" s="248"/>
      <c r="I569" s="265"/>
      <c r="J569" s="259" t="str">
        <f t="shared" ref="J569" si="316">IF(G569&lt;&gt;"",CONCATENATE("Posibilidad de ",G569," por"," ",H569," debido a"," ",I569),"")</f>
        <v/>
      </c>
      <c r="K569" s="185"/>
      <c r="L569" s="260"/>
      <c r="M569" s="260"/>
      <c r="N569" s="260"/>
      <c r="O569" s="261"/>
      <c r="P569" s="263" t="str">
        <f>IF(O569="","",IF(O569&lt;=2,Probabilidad!$B$8,IF(O569&lt;=11.999,Probabilidad!$B$7,IF(O569&lt;=48,Probabilidad!$B$6,IF(O569&lt;=239.999,Probabilidad!$B$5,IF(O569&gt;=240,Probabilidad!$B$4,""))))))</f>
        <v/>
      </c>
      <c r="Q569" s="260"/>
      <c r="R569" s="264" t="str">
        <f>IFERROR(VLOOKUP(P569,Probabilidad!$B$4:$C$8,2,FALSE),"")</f>
        <v/>
      </c>
      <c r="S569" s="264" t="str">
        <f>IFERROR(VLOOKUP(Q569,Impacto!$B$4:$C$16,2,FALSE),"")</f>
        <v/>
      </c>
      <c r="T569" s="264" t="str">
        <f t="shared" ref="T569" si="317">IFERROR(VALUE((R569&amp;""&amp;S569))," ")</f>
        <v xml:space="preserve"> </v>
      </c>
      <c r="U569" s="269" t="str">
        <f>IFERROR(VLOOKUP(T569,'Matriz Calificación'!$C$54:$D$78,2,FALSE)," ")</f>
        <v xml:space="preserve"> </v>
      </c>
      <c r="V569" s="263" t="str">
        <f>IFERROR(VLOOKUP(T569,'Matriz Calificación'!$C$54:$F$78,3,FALSE)," ")</f>
        <v xml:space="preserve"> </v>
      </c>
      <c r="W569" s="152"/>
      <c r="X569" s="168"/>
      <c r="Y569" s="168"/>
      <c r="Z569" s="168"/>
      <c r="AA569" s="169"/>
      <c r="AB569" s="178" t="str">
        <f>IF(AA569=Controles!$D$5,Controles!$E$5,IF(AA569=Controles!$D$6,Controles!$E$6,IF(AA569=Controles!$D$7,Controles!$E$7," ")))</f>
        <v xml:space="preserve"> </v>
      </c>
      <c r="AC569" s="169"/>
      <c r="AD569" s="68" t="str">
        <f>IF(AC569=Controles!$D$8,Controles!$E$8,IF(AC569=Controles!$D$9,Controles!$E$9," "))</f>
        <v xml:space="preserve"> </v>
      </c>
      <c r="AE569" s="68" t="str">
        <f t="shared" si="292"/>
        <v/>
      </c>
      <c r="AF569" s="169"/>
      <c r="AG569" s="169"/>
      <c r="AH569" s="169"/>
      <c r="AI569" s="100" t="str">
        <f>+IF(AA569=Controles!$D$5,Controles!$N$5,IF(AA569=Controles!$D$6,Controles!$N$6,IF(AA569=Controles!$D$7,Controles!$N$7," ")))</f>
        <v xml:space="preserve"> </v>
      </c>
      <c r="AJ569" s="141" t="str">
        <f>IFERROR(IF(AI569=Controles!$N$5,(($R$569-($R$569*AE569))),IF(AI569=Controles!$N$7,$R$569,""))," ")</f>
        <v/>
      </c>
      <c r="AK569" s="141" t="str">
        <f>IFERROR(IF(AI569=Controles!$N$7,(($S$569-($S$569*AE569))),IF(AI569=Controles!$N$5,$S$569,""))," ")</f>
        <v/>
      </c>
      <c r="AL569" s="181" t="str">
        <f>IFERROR(IF(AJ569="","",IF(AJ569&lt;=20,"20",IF(AJ569&lt;=40,"40",IF(AJ569&lt;=60,"60",IF(AJ569&lt;=80,"80","100"))))),"")</f>
        <v/>
      </c>
      <c r="AM569" s="181" t="str">
        <f>IFERROR(IF(AK569="","",IF(AK569&lt;=20,"20",IF(AK569&lt;=40,"40",IF(AK569&lt;=60,"60",IF(AK569&lt;=80,"80","100"))))),"")</f>
        <v/>
      </c>
      <c r="AN569" s="182" t="str">
        <f>IFERROR(VALUE((AL569&amp;""&amp;AM569))," ")</f>
        <v xml:space="preserve"> </v>
      </c>
      <c r="AO569" s="183" t="str">
        <f>IFERROR(VLOOKUP(AN569,'Matriz Calificación'!$C$54:$F$78,2,FALSE),"")</f>
        <v/>
      </c>
      <c r="AP569" s="184" t="str">
        <f>IFERROR(VLOOKUP(AO569,'Matriz Calificación'!$D$54:$I$78,4,FALSE)," ")</f>
        <v xml:space="preserve"> </v>
      </c>
      <c r="AQ569" s="245" t="str" cm="1">
        <f t="array" ref="AQ569">INDEX(AN569:AN577,COUNT(AN569:AN577))</f>
        <v xml:space="preserve"> </v>
      </c>
      <c r="AR569" s="245" t="str">
        <f>IFERROR(VLOOKUP(AQ569,'Matriz Calificación'!$C$54:$F$78,2,FALSE),"")</f>
        <v/>
      </c>
      <c r="AS569" s="263" t="str">
        <f>IFERROR(VLOOKUP(AR569,'Matriz Calificación'!$D$54:$I$78,4,FALSE)," ")</f>
        <v xml:space="preserve"> </v>
      </c>
      <c r="AT569" s="268" t="str">
        <f>IFERROR(VLOOKUP(AR569,'Matriz Calificación'!$D$54:$I$78,5,FALSE)," ")</f>
        <v xml:space="preserve"> </v>
      </c>
      <c r="AU569" s="69"/>
      <c r="AV569" s="170"/>
      <c r="AW569" s="170"/>
      <c r="AX569" s="170"/>
      <c r="AY569" s="69"/>
      <c r="AZ569" s="170"/>
      <c r="BA569" s="172"/>
      <c r="BB569" s="172"/>
      <c r="BC569" s="256"/>
      <c r="BD569" s="248"/>
      <c r="BE569" s="172"/>
      <c r="BF569" s="248"/>
    </row>
    <row r="570" spans="2:58" s="173" customFormat="1" ht="21" customHeight="1" x14ac:dyDescent="0.25">
      <c r="B570" s="250"/>
      <c r="C570" s="253"/>
      <c r="D570" s="255"/>
      <c r="E570" s="256"/>
      <c r="F570" s="258"/>
      <c r="G570" s="255"/>
      <c r="H570" s="248"/>
      <c r="I570" s="266"/>
      <c r="J570" s="259"/>
      <c r="K570" s="185"/>
      <c r="L570" s="260"/>
      <c r="M570" s="260"/>
      <c r="N570" s="260"/>
      <c r="O570" s="261"/>
      <c r="P570" s="263"/>
      <c r="Q570" s="260"/>
      <c r="R570" s="264"/>
      <c r="S570" s="264"/>
      <c r="T570" s="264"/>
      <c r="U570" s="269"/>
      <c r="V570" s="263"/>
      <c r="W570" s="152"/>
      <c r="X570" s="168"/>
      <c r="Y570" s="168"/>
      <c r="Z570" s="168"/>
      <c r="AA570" s="169"/>
      <c r="AB570" s="178" t="str">
        <f>IF(AA570=Controles!$D$5,Controles!$E$5,IF(AA570=Controles!$D$6,Controles!$E$6,IF(AA570=Controles!$D$7,Controles!$E$7," ")))</f>
        <v xml:space="preserve"> </v>
      </c>
      <c r="AC570" s="169"/>
      <c r="AD570" s="68" t="str">
        <f>IF(AC570=Controles!$D$8,Controles!$E$8,IF(AC570=Controles!$D$9,Controles!$E$9," "))</f>
        <v xml:space="preserve"> </v>
      </c>
      <c r="AE570" s="68" t="str">
        <f t="shared" si="292"/>
        <v/>
      </c>
      <c r="AF570" s="169"/>
      <c r="AG570" s="169"/>
      <c r="AH570" s="169"/>
      <c r="AI570" s="100" t="str">
        <f>+IF(AA570=Controles!$D$5,Controles!$N$5,IF(AA570=Controles!$D$6,Controles!$N$6,IF(AA570=Controles!$D$7,Controles!$N$7," ")))</f>
        <v xml:space="preserve"> </v>
      </c>
      <c r="AJ570" s="141" t="str">
        <f>IFERROR(IF(AND(AI569=Controles!$N$5,AI570=Controles!$N$5),(AJ569-(+AJ569*AE570)),IF(AI570=Controles!$N$5,(R569-(+R569*AE570)),IF(AI570=Controles!$N$7,AJ569,""))),"")</f>
        <v/>
      </c>
      <c r="AK570" s="141" t="str">
        <f>IFERROR(IF(AND(AI569=Controles!$N$7,AI570=Controles!$N$7),(AK569-(+AK569*AE570)),IF(AI570=Controles!$N$7,($S$569-(+$S$569*AE570)),IF(AI570=Controles!$N$5,AK569,""))),"")</f>
        <v/>
      </c>
      <c r="AL570" s="181" t="str">
        <f t="shared" ref="AL570:AL577" si="318">IFERROR(IF(AJ570="","",IF(AJ570&lt;=20,"20",IF(AJ570&lt;=40,"40",IF(AJ570&lt;=60,"60",IF(AJ570&lt;=80,"80","100"))))),"")</f>
        <v/>
      </c>
      <c r="AM570" s="181" t="str">
        <f t="shared" ref="AM570:AM577" si="319">IFERROR(IF(AK570="","",IF(AK570&lt;=20,"20",IF(AK570&lt;=40,"40",IF(AK570&lt;=60,"60",IF(AK570&lt;=80,"80","100"))))),"")</f>
        <v/>
      </c>
      <c r="AN570" s="182" t="str">
        <f t="shared" ref="AN570:AN577" si="320">IFERROR(VALUE((AL570&amp;""&amp;AM570))," ")</f>
        <v xml:space="preserve"> </v>
      </c>
      <c r="AO570" s="183" t="str">
        <f>IFERROR(VLOOKUP(AN570,'Matriz Calificación'!$C$54:$F$78,2,FALSE),"")</f>
        <v/>
      </c>
      <c r="AP570" s="184" t="str">
        <f>IFERROR(VLOOKUP(AO570,'Matriz Calificación'!$D$54:$I$78,4,FALSE)," ")</f>
        <v xml:space="preserve"> </v>
      </c>
      <c r="AQ570" s="246"/>
      <c r="AR570" s="246"/>
      <c r="AS570" s="263"/>
      <c r="AT570" s="268"/>
      <c r="AU570" s="69"/>
      <c r="AV570" s="170"/>
      <c r="AW570" s="170"/>
      <c r="AX570" s="170"/>
      <c r="AY570" s="69"/>
      <c r="AZ570" s="170"/>
      <c r="BA570" s="172"/>
      <c r="BB570" s="172"/>
      <c r="BC570" s="256"/>
      <c r="BD570" s="248"/>
      <c r="BE570" s="172"/>
      <c r="BF570" s="248"/>
    </row>
    <row r="571" spans="2:58" s="173" customFormat="1" ht="21" customHeight="1" x14ac:dyDescent="0.25">
      <c r="B571" s="250"/>
      <c r="C571" s="253"/>
      <c r="D571" s="255"/>
      <c r="E571" s="256"/>
      <c r="F571" s="258"/>
      <c r="G571" s="255"/>
      <c r="H571" s="248"/>
      <c r="I571" s="266"/>
      <c r="J571" s="259"/>
      <c r="K571" s="185"/>
      <c r="L571" s="260"/>
      <c r="M571" s="260"/>
      <c r="N571" s="260"/>
      <c r="O571" s="261"/>
      <c r="P571" s="263"/>
      <c r="Q571" s="260"/>
      <c r="R571" s="264"/>
      <c r="S571" s="264"/>
      <c r="T571" s="264"/>
      <c r="U571" s="269"/>
      <c r="V571" s="263"/>
      <c r="W571" s="152"/>
      <c r="X571" s="168"/>
      <c r="Y571" s="168"/>
      <c r="Z571" s="168"/>
      <c r="AA571" s="169"/>
      <c r="AB571" s="178" t="str">
        <f>IF(AA571=Controles!$D$5,Controles!$E$5,IF(AA571=Controles!$D$6,Controles!$E$6,IF(AA571=Controles!$D$7,Controles!$E$7," ")))</f>
        <v xml:space="preserve"> </v>
      </c>
      <c r="AC571" s="169"/>
      <c r="AD571" s="68" t="str">
        <f>IF(AC571=Controles!$D$8,Controles!$E$8,IF(AC571=Controles!$D$9,Controles!$E$9," "))</f>
        <v xml:space="preserve"> </v>
      </c>
      <c r="AE571" s="68" t="str">
        <f t="shared" si="292"/>
        <v/>
      </c>
      <c r="AF571" s="169"/>
      <c r="AG571" s="169"/>
      <c r="AH571" s="169"/>
      <c r="AI571" s="100" t="str">
        <f>+IF(AA571=Controles!$D$5,Controles!$N$5,IF(AA571=Controles!$D$6,Controles!$N$6,IF(AA571=Controles!$D$7,Controles!$N$7," ")))</f>
        <v xml:space="preserve"> </v>
      </c>
      <c r="AJ571" s="141" t="str">
        <f>IFERROR(IF(AND(AI570=Controles!$N$5,AI571=Controles!$N$5),(AJ570-(+AJ570*AE571)),IF(AND(AI570=Controles!$N$7,AI571=Controles!$N$5),(AJ569-(+AJ569*AE571)),IF(AI571=Controles!$N$7,AJ570,""))),"")</f>
        <v/>
      </c>
      <c r="AK571" s="141" t="str">
        <f>IFERROR(IF(AND(AI570=Controles!$N$7,AI571=Controles!$N$7),(AK570-(+AK570*AE571)),IF(AND(AI570=Controles!$N$5,AI571=Controles!$N$7),(AK569-(+AK569*AE571)),IF(AI571=Controles!$N$5,AK570,""))),"")</f>
        <v/>
      </c>
      <c r="AL571" s="181" t="str">
        <f t="shared" si="318"/>
        <v/>
      </c>
      <c r="AM571" s="181" t="str">
        <f t="shared" si="319"/>
        <v/>
      </c>
      <c r="AN571" s="182" t="str">
        <f t="shared" si="320"/>
        <v xml:space="preserve"> </v>
      </c>
      <c r="AO571" s="183" t="str">
        <f>IFERROR(VLOOKUP(AN571,'Matriz Calificación'!$C$54:$F$78,2,FALSE),"")</f>
        <v/>
      </c>
      <c r="AP571" s="184" t="str">
        <f>IFERROR(VLOOKUP(AO571,'Matriz Calificación'!$D$54:$I$78,4,FALSE)," ")</f>
        <v xml:space="preserve"> </v>
      </c>
      <c r="AQ571" s="246"/>
      <c r="AR571" s="246"/>
      <c r="AS571" s="263"/>
      <c r="AT571" s="268"/>
      <c r="AU571" s="69"/>
      <c r="AV571" s="170"/>
      <c r="AW571" s="170"/>
      <c r="AX571" s="170"/>
      <c r="AY571" s="69"/>
      <c r="AZ571" s="170"/>
      <c r="BA571" s="172"/>
      <c r="BB571" s="172"/>
      <c r="BC571" s="256"/>
      <c r="BD571" s="248"/>
      <c r="BE571" s="172"/>
      <c r="BF571" s="248"/>
    </row>
    <row r="572" spans="2:58" s="173" customFormat="1" ht="21" customHeight="1" x14ac:dyDescent="0.25">
      <c r="B572" s="250"/>
      <c r="C572" s="253"/>
      <c r="D572" s="255"/>
      <c r="E572" s="256"/>
      <c r="F572" s="258"/>
      <c r="G572" s="255"/>
      <c r="H572" s="248"/>
      <c r="I572" s="266"/>
      <c r="J572" s="259"/>
      <c r="K572" s="185"/>
      <c r="L572" s="260"/>
      <c r="M572" s="260"/>
      <c r="N572" s="260"/>
      <c r="O572" s="261"/>
      <c r="P572" s="263"/>
      <c r="Q572" s="260"/>
      <c r="R572" s="264"/>
      <c r="S572" s="264"/>
      <c r="T572" s="264"/>
      <c r="U572" s="269"/>
      <c r="V572" s="263"/>
      <c r="W572" s="152"/>
      <c r="X572" s="168"/>
      <c r="Y572" s="168"/>
      <c r="Z572" s="168"/>
      <c r="AA572" s="169"/>
      <c r="AB572" s="178" t="str">
        <f>IF(AA572=Controles!$D$5,Controles!$E$5,IF(AA572=Controles!$D$6,Controles!$E$6,IF(AA572=Controles!$D$7,Controles!$E$7," ")))</f>
        <v xml:space="preserve"> </v>
      </c>
      <c r="AC572" s="169"/>
      <c r="AD572" s="68" t="str">
        <f>IF(AC572=Controles!$D$8,Controles!$E$8,IF(AC572=Controles!$D$9,Controles!$E$9," "))</f>
        <v xml:space="preserve"> </v>
      </c>
      <c r="AE572" s="68" t="str">
        <f t="shared" si="292"/>
        <v/>
      </c>
      <c r="AF572" s="169"/>
      <c r="AG572" s="169"/>
      <c r="AH572" s="169"/>
      <c r="AI572" s="100" t="str">
        <f>+IF(AA572=Controles!$D$5,Controles!$N$5,IF(AA572=Controles!$D$6,Controles!$N$6,IF(AA572=Controles!$D$7,Controles!$N$7," ")))</f>
        <v xml:space="preserve"> </v>
      </c>
      <c r="AJ572" s="141" t="str">
        <f>IFERROR(IF(AND(AI571=Controles!$N$5,AI572=Controles!$N$5),(AJ571-(+AJ571*AE572)),IF(AND(AI571=Controles!$N$7,AI572=Controles!$N$5),(AJ570-(+AJ570*AE572)),IF(AI572=Controles!$N$7,AJ571,""))),"")</f>
        <v/>
      </c>
      <c r="AK572" s="141" t="str">
        <f>IFERROR(IF(AND(AI571=Controles!$N$7,AI572=Controles!$N$7),(AK571-(+AK571*AE572)),IF(AND(AI571=Controles!$N$5,AI572=Controles!$N$7),(AK570-(+AK570*AE572)),IF(AI572=Controles!$N$5,AK571,""))),"")</f>
        <v/>
      </c>
      <c r="AL572" s="181" t="str">
        <f t="shared" si="318"/>
        <v/>
      </c>
      <c r="AM572" s="181" t="str">
        <f t="shared" si="319"/>
        <v/>
      </c>
      <c r="AN572" s="182" t="str">
        <f t="shared" si="320"/>
        <v xml:space="preserve"> </v>
      </c>
      <c r="AO572" s="183" t="str">
        <f>IFERROR(VLOOKUP(AN572,'Matriz Calificación'!$C$54:$F$78,2,FALSE),"")</f>
        <v/>
      </c>
      <c r="AP572" s="184" t="str">
        <f>IFERROR(VLOOKUP(AO572,'Matriz Calificación'!$D$54:$I$78,4,FALSE)," ")</f>
        <v xml:space="preserve"> </v>
      </c>
      <c r="AQ572" s="246"/>
      <c r="AR572" s="246"/>
      <c r="AS572" s="263"/>
      <c r="AT572" s="268"/>
      <c r="AU572" s="69"/>
      <c r="AV572" s="170"/>
      <c r="AW572" s="170"/>
      <c r="AX572" s="170"/>
      <c r="AY572" s="69"/>
      <c r="AZ572" s="170"/>
      <c r="BA572" s="172"/>
      <c r="BB572" s="172"/>
      <c r="BC572" s="256"/>
      <c r="BD572" s="248"/>
      <c r="BE572" s="172"/>
      <c r="BF572" s="248"/>
    </row>
    <row r="573" spans="2:58" s="173" customFormat="1" ht="21" customHeight="1" x14ac:dyDescent="0.25">
      <c r="B573" s="250"/>
      <c r="C573" s="253"/>
      <c r="D573" s="255"/>
      <c r="E573" s="256"/>
      <c r="F573" s="258"/>
      <c r="G573" s="255"/>
      <c r="H573" s="248"/>
      <c r="I573" s="266"/>
      <c r="J573" s="259"/>
      <c r="K573" s="185"/>
      <c r="L573" s="260"/>
      <c r="M573" s="260"/>
      <c r="N573" s="260"/>
      <c r="O573" s="261"/>
      <c r="P573" s="263"/>
      <c r="Q573" s="260"/>
      <c r="R573" s="264"/>
      <c r="S573" s="264"/>
      <c r="T573" s="264"/>
      <c r="U573" s="269"/>
      <c r="V573" s="263"/>
      <c r="W573" s="152"/>
      <c r="X573" s="168"/>
      <c r="Y573" s="168"/>
      <c r="Z573" s="168"/>
      <c r="AA573" s="169"/>
      <c r="AB573" s="178" t="str">
        <f>IF(AA573=Controles!$D$5,Controles!$E$5,IF(AA573=Controles!$D$6,Controles!$E$6,IF(AA573=Controles!$D$7,Controles!$E$7," ")))</f>
        <v xml:space="preserve"> </v>
      </c>
      <c r="AC573" s="169"/>
      <c r="AD573" s="68" t="str">
        <f>IF(AC573=Controles!$D$8,Controles!$E$8,IF(AC573=Controles!$D$9,Controles!$E$9," "))</f>
        <v xml:space="preserve"> </v>
      </c>
      <c r="AE573" s="68" t="str">
        <f t="shared" si="292"/>
        <v/>
      </c>
      <c r="AF573" s="169"/>
      <c r="AG573" s="169"/>
      <c r="AH573" s="169"/>
      <c r="AI573" s="100" t="str">
        <f>+IF(AA573=Controles!$D$5,Controles!$N$5,IF(AA573=Controles!$D$6,Controles!$N$6,IF(AA573=Controles!$D$7,Controles!$N$7," ")))</f>
        <v xml:space="preserve"> </v>
      </c>
      <c r="AJ573" s="141" t="str">
        <f>IFERROR(IF(AND(AI572=Controles!$N$5,AI573=Controles!$N$5),(AJ572-(+AJ572*AE573)),IF(AND(AI572=Controles!$N$7,AI573=Controles!$N$5),(AJ571-(+AJ571*AE573)),IF(AI573=Controles!$N$7,AJ572,""))),"")</f>
        <v/>
      </c>
      <c r="AK573" s="141" t="str">
        <f>IFERROR(IF(AND(AI572=Controles!$N$7,AI573=Controles!$N$7),(AK572-(+AK572*AE573)),IF(AND(AI572=Controles!$N$5,AI573=Controles!$N$7),(AK571-(+AK571*AE573)),IF(AI573=Controles!$N$5,AK572,""))),"")</f>
        <v/>
      </c>
      <c r="AL573" s="181" t="str">
        <f t="shared" si="318"/>
        <v/>
      </c>
      <c r="AM573" s="181" t="str">
        <f t="shared" si="319"/>
        <v/>
      </c>
      <c r="AN573" s="182" t="str">
        <f t="shared" si="320"/>
        <v xml:space="preserve"> </v>
      </c>
      <c r="AO573" s="183" t="str">
        <f>IFERROR(VLOOKUP(AN573,'Matriz Calificación'!$C$54:$F$78,2,FALSE),"")</f>
        <v/>
      </c>
      <c r="AP573" s="184" t="str">
        <f>IFERROR(VLOOKUP(AO573,'Matriz Calificación'!$D$54:$I$78,4,FALSE)," ")</f>
        <v xml:space="preserve"> </v>
      </c>
      <c r="AQ573" s="246"/>
      <c r="AR573" s="246"/>
      <c r="AS573" s="263"/>
      <c r="AT573" s="268"/>
      <c r="AU573" s="69"/>
      <c r="AV573" s="170"/>
      <c r="AW573" s="170"/>
      <c r="AX573" s="170"/>
      <c r="AY573" s="69"/>
      <c r="AZ573" s="170"/>
      <c r="BA573" s="172"/>
      <c r="BB573" s="172"/>
      <c r="BC573" s="256"/>
      <c r="BD573" s="248"/>
      <c r="BE573" s="172"/>
      <c r="BF573" s="248"/>
    </row>
    <row r="574" spans="2:58" s="173" customFormat="1" ht="21" customHeight="1" x14ac:dyDescent="0.25">
      <c r="B574" s="250"/>
      <c r="C574" s="253"/>
      <c r="D574" s="255"/>
      <c r="E574" s="256"/>
      <c r="F574" s="258"/>
      <c r="G574" s="255"/>
      <c r="H574" s="248"/>
      <c r="I574" s="266"/>
      <c r="J574" s="259"/>
      <c r="K574" s="185"/>
      <c r="L574" s="260"/>
      <c r="M574" s="260"/>
      <c r="N574" s="260"/>
      <c r="O574" s="261"/>
      <c r="P574" s="263"/>
      <c r="Q574" s="260"/>
      <c r="R574" s="264"/>
      <c r="S574" s="264"/>
      <c r="T574" s="264"/>
      <c r="U574" s="269"/>
      <c r="V574" s="263"/>
      <c r="W574" s="152"/>
      <c r="X574" s="168"/>
      <c r="Y574" s="168"/>
      <c r="Z574" s="168"/>
      <c r="AA574" s="169"/>
      <c r="AB574" s="178" t="str">
        <f>IF(AA574=Controles!$D$5,Controles!$E$5,IF(AA574=Controles!$D$6,Controles!$E$6,IF(AA574=Controles!$D$7,Controles!$E$7," ")))</f>
        <v xml:space="preserve"> </v>
      </c>
      <c r="AC574" s="169"/>
      <c r="AD574" s="68" t="str">
        <f>IF(AC574=Controles!$D$8,Controles!$E$8,IF(AC574=Controles!$D$9,Controles!$E$9," "))</f>
        <v xml:space="preserve"> </v>
      </c>
      <c r="AE574" s="68" t="str">
        <f t="shared" si="292"/>
        <v/>
      </c>
      <c r="AF574" s="169"/>
      <c r="AG574" s="169"/>
      <c r="AH574" s="169"/>
      <c r="AI574" s="100" t="str">
        <f>+IF(AA574=Controles!$D$5,Controles!$N$5,IF(AA574=Controles!$D$6,Controles!$N$6,IF(AA574=Controles!$D$7,Controles!$N$7," ")))</f>
        <v xml:space="preserve"> </v>
      </c>
      <c r="AJ574" s="141" t="str">
        <f>IFERROR(IF(AND(AI573=Controles!$N$5,AI574=Controles!$N$5),(AJ573-(+AJ573*AE574)),IF(AND(AI573=Controles!$N$7,AI574=Controles!$N$5),(AJ572-(+AJ572*AE574)),IF(AI574=Controles!$N$7,AJ573,""))),"")</f>
        <v/>
      </c>
      <c r="AK574" s="141" t="str">
        <f>IFERROR(IF(AND(AI573=Controles!$N$7,AI574=Controles!$N$7),(AK573-(+AK573*AE574)),IF(AND(AI573=Controles!$N$5,AI574=Controles!$N$7),(AK572-(+AK572*AE574)),IF(AI574=Controles!$N$5,AK573,""))),"")</f>
        <v/>
      </c>
      <c r="AL574" s="181" t="str">
        <f t="shared" si="318"/>
        <v/>
      </c>
      <c r="AM574" s="181" t="str">
        <f t="shared" si="319"/>
        <v/>
      </c>
      <c r="AN574" s="182" t="str">
        <f t="shared" si="320"/>
        <v xml:space="preserve"> </v>
      </c>
      <c r="AO574" s="183" t="str">
        <f>IFERROR(VLOOKUP(AN574,'Matriz Calificación'!$C$54:$F$78,2,FALSE),"")</f>
        <v/>
      </c>
      <c r="AP574" s="184" t="str">
        <f>IFERROR(VLOOKUP(AO574,'Matriz Calificación'!$D$54:$I$78,4,FALSE)," ")</f>
        <v xml:space="preserve"> </v>
      </c>
      <c r="AQ574" s="246"/>
      <c r="AR574" s="246"/>
      <c r="AS574" s="263"/>
      <c r="AT574" s="268"/>
      <c r="AU574" s="69"/>
      <c r="AV574" s="170"/>
      <c r="AW574" s="170"/>
      <c r="AX574" s="170"/>
      <c r="AY574" s="69"/>
      <c r="AZ574" s="170"/>
      <c r="BA574" s="172"/>
      <c r="BB574" s="172"/>
      <c r="BC574" s="256"/>
      <c r="BD574" s="248"/>
      <c r="BE574" s="172"/>
      <c r="BF574" s="248"/>
    </row>
    <row r="575" spans="2:58" s="173" customFormat="1" ht="21" customHeight="1" x14ac:dyDescent="0.25">
      <c r="B575" s="250"/>
      <c r="C575" s="253"/>
      <c r="D575" s="255"/>
      <c r="E575" s="256"/>
      <c r="F575" s="258"/>
      <c r="G575" s="255"/>
      <c r="H575" s="248"/>
      <c r="I575" s="266"/>
      <c r="J575" s="259"/>
      <c r="K575" s="185"/>
      <c r="L575" s="260"/>
      <c r="M575" s="260"/>
      <c r="N575" s="260"/>
      <c r="O575" s="261"/>
      <c r="P575" s="263"/>
      <c r="Q575" s="260"/>
      <c r="R575" s="264"/>
      <c r="S575" s="264"/>
      <c r="T575" s="264"/>
      <c r="U575" s="269"/>
      <c r="V575" s="263"/>
      <c r="W575" s="152"/>
      <c r="X575" s="168"/>
      <c r="Y575" s="168"/>
      <c r="Z575" s="168"/>
      <c r="AA575" s="169"/>
      <c r="AB575" s="178" t="str">
        <f>IF(AA575=Controles!$D$5,Controles!$E$5,IF(AA575=Controles!$D$6,Controles!$E$6,IF(AA575=Controles!$D$7,Controles!$E$7," ")))</f>
        <v xml:space="preserve"> </v>
      </c>
      <c r="AC575" s="169"/>
      <c r="AD575" s="68" t="str">
        <f>IF(AC575=Controles!$D$8,Controles!$E$8,IF(AC575=Controles!$D$9,Controles!$E$9," "))</f>
        <v xml:space="preserve"> </v>
      </c>
      <c r="AE575" s="68" t="str">
        <f t="shared" si="292"/>
        <v/>
      </c>
      <c r="AF575" s="169"/>
      <c r="AG575" s="169"/>
      <c r="AH575" s="169"/>
      <c r="AI575" s="100" t="str">
        <f>+IF(AA575=Controles!$D$5,Controles!$N$5,IF(AA575=Controles!$D$6,Controles!$N$6,IF(AA575=Controles!$D$7,Controles!$N$7," ")))</f>
        <v xml:space="preserve"> </v>
      </c>
      <c r="AJ575" s="141" t="str">
        <f>IFERROR(IF(AND(AI574=Controles!$N$5,AI575=Controles!$N$5),(AJ574-(+AJ574*AE575)),IF(AND(AI574=Controles!$N$7,AI575=Controles!$N$5),(AJ573-(+AJ573*AE575)),IF(AI575=Controles!$N$7,AJ574,""))),"")</f>
        <v/>
      </c>
      <c r="AK575" s="141" t="str">
        <f>IFERROR(IF(AND(AI574=Controles!$N$7,AI575=Controles!$N$7),(AK574-(+AK574*AE575)),IF(AND(AI574=Controles!$N$5,AI575=Controles!$N$7),(AK573-(+AK573*AE575)),IF(AI575=Controles!$N$5,AK574,""))),"")</f>
        <v/>
      </c>
      <c r="AL575" s="181" t="str">
        <f t="shared" si="318"/>
        <v/>
      </c>
      <c r="AM575" s="181" t="str">
        <f t="shared" si="319"/>
        <v/>
      </c>
      <c r="AN575" s="182" t="str">
        <f t="shared" si="320"/>
        <v xml:space="preserve"> </v>
      </c>
      <c r="AO575" s="183" t="str">
        <f>IFERROR(VLOOKUP(AN575,'Matriz Calificación'!$C$54:$F$78,2,FALSE),"")</f>
        <v/>
      </c>
      <c r="AP575" s="184" t="str">
        <f>IFERROR(VLOOKUP(AO575,'Matriz Calificación'!$D$54:$I$78,4,FALSE)," ")</f>
        <v xml:space="preserve"> </v>
      </c>
      <c r="AQ575" s="246"/>
      <c r="AR575" s="246"/>
      <c r="AS575" s="263"/>
      <c r="AT575" s="268"/>
      <c r="AU575" s="69"/>
      <c r="AV575" s="168"/>
      <c r="AW575" s="171"/>
      <c r="AX575" s="171"/>
      <c r="AY575" s="69"/>
      <c r="AZ575" s="170"/>
      <c r="BA575" s="172"/>
      <c r="BB575" s="172"/>
      <c r="BC575" s="256"/>
      <c r="BD575" s="248"/>
      <c r="BE575" s="172"/>
      <c r="BF575" s="248"/>
    </row>
    <row r="576" spans="2:58" s="173" customFormat="1" ht="21" customHeight="1" x14ac:dyDescent="0.25">
      <c r="B576" s="250"/>
      <c r="C576" s="253"/>
      <c r="D576" s="255"/>
      <c r="E576" s="256"/>
      <c r="F576" s="258"/>
      <c r="G576" s="255"/>
      <c r="H576" s="248"/>
      <c r="I576" s="266"/>
      <c r="J576" s="259"/>
      <c r="K576" s="185"/>
      <c r="L576" s="260"/>
      <c r="M576" s="260"/>
      <c r="N576" s="260"/>
      <c r="O576" s="261"/>
      <c r="P576" s="263"/>
      <c r="Q576" s="260"/>
      <c r="R576" s="264"/>
      <c r="S576" s="264"/>
      <c r="T576" s="264"/>
      <c r="U576" s="269"/>
      <c r="V576" s="263"/>
      <c r="W576" s="152"/>
      <c r="X576" s="168"/>
      <c r="Y576" s="168"/>
      <c r="Z576" s="168"/>
      <c r="AA576" s="169"/>
      <c r="AB576" s="178" t="str">
        <f>IF(AA576=Controles!$D$5,Controles!$E$5,IF(AA576=Controles!$D$6,Controles!$E$6,IF(AA576=Controles!$D$7,Controles!$E$7," ")))</f>
        <v xml:space="preserve"> </v>
      </c>
      <c r="AC576" s="169"/>
      <c r="AD576" s="68" t="str">
        <f>IF(AC576=Controles!$D$8,Controles!$E$8,IF(AC576=Controles!$D$9,Controles!$E$9," "))</f>
        <v xml:space="preserve"> </v>
      </c>
      <c r="AE576" s="68" t="str">
        <f t="shared" si="292"/>
        <v/>
      </c>
      <c r="AF576" s="169"/>
      <c r="AG576" s="169"/>
      <c r="AH576" s="169"/>
      <c r="AI576" s="100" t="str">
        <f>+IF(AA576=Controles!$D$5,Controles!$N$5,IF(AA576=Controles!$D$6,Controles!$N$6,IF(AA576=Controles!$D$7,Controles!$N$7," ")))</f>
        <v xml:space="preserve"> </v>
      </c>
      <c r="AJ576" s="141" t="str">
        <f>IFERROR(IF(AND(AI575=Controles!$N$5,AI576=Controles!$N$5),(AJ575-(+AJ575*AE576)),IF(AND(AI575=Controles!$N$7,AI576=Controles!$N$5),(AJ574-(+AJ574*AE576)),IF(AI576=Controles!$N$7,AJ575,""))),"")</f>
        <v/>
      </c>
      <c r="AK576" s="141" t="str">
        <f>IFERROR(IF(AND(AI575=Controles!$N$7,AI576=Controles!$N$7),(AK575-(+AK575*AE576)),IF(AND(AI575=Controles!$N$5,AI576=Controles!$N$7),(AK574-(+AK574*AE576)),IF(AI576=Controles!$N$5,AK575,""))),"")</f>
        <v/>
      </c>
      <c r="AL576" s="181" t="str">
        <f t="shared" si="318"/>
        <v/>
      </c>
      <c r="AM576" s="181" t="str">
        <f t="shared" si="319"/>
        <v/>
      </c>
      <c r="AN576" s="182" t="str">
        <f t="shared" si="320"/>
        <v xml:space="preserve"> </v>
      </c>
      <c r="AO576" s="183" t="str">
        <f>IFERROR(VLOOKUP(AN576,'Matriz Calificación'!$C$54:$F$78,2,FALSE),"")</f>
        <v/>
      </c>
      <c r="AP576" s="184" t="str">
        <f>IFERROR(VLOOKUP(AO576,'Matriz Calificación'!$D$54:$I$78,4,FALSE)," ")</f>
        <v xml:space="preserve"> </v>
      </c>
      <c r="AQ576" s="246"/>
      <c r="AR576" s="246"/>
      <c r="AS576" s="263"/>
      <c r="AT576" s="268"/>
      <c r="AU576" s="69"/>
      <c r="AV576" s="168"/>
      <c r="AW576" s="171"/>
      <c r="AX576" s="171"/>
      <c r="AY576" s="69"/>
      <c r="AZ576" s="170"/>
      <c r="BA576" s="172"/>
      <c r="BB576" s="172"/>
      <c r="BC576" s="256"/>
      <c r="BD576" s="248"/>
      <c r="BE576" s="172"/>
      <c r="BF576" s="248"/>
    </row>
    <row r="577" spans="2:58" s="173" customFormat="1" ht="21" customHeight="1" x14ac:dyDescent="0.25">
      <c r="B577" s="251"/>
      <c r="C577" s="254"/>
      <c r="D577" s="255"/>
      <c r="E577" s="256"/>
      <c r="F577" s="258"/>
      <c r="G577" s="255"/>
      <c r="H577" s="248"/>
      <c r="I577" s="267"/>
      <c r="J577" s="259"/>
      <c r="K577" s="185"/>
      <c r="L577" s="260"/>
      <c r="M577" s="260"/>
      <c r="N577" s="260"/>
      <c r="O577" s="262"/>
      <c r="P577" s="263"/>
      <c r="Q577" s="260"/>
      <c r="R577" s="264"/>
      <c r="S577" s="264"/>
      <c r="T577" s="264"/>
      <c r="U577" s="269"/>
      <c r="V577" s="263"/>
      <c r="W577" s="152"/>
      <c r="X577" s="168"/>
      <c r="Y577" s="168"/>
      <c r="Z577" s="168"/>
      <c r="AA577" s="169"/>
      <c r="AB577" s="178" t="str">
        <f>IF(AA577=Controles!$D$5,Controles!$E$5,IF(AA577=Controles!$D$6,Controles!$E$6,IF(AA577=Controles!$D$7,Controles!$E$7," ")))</f>
        <v xml:space="preserve"> </v>
      </c>
      <c r="AC577" s="169"/>
      <c r="AD577" s="68" t="str">
        <f>IF(AC577=Controles!$D$8,Controles!$E$8,IF(AC577=Controles!$D$9,Controles!$E$9," "))</f>
        <v xml:space="preserve"> </v>
      </c>
      <c r="AE577" s="68" t="str">
        <f t="shared" si="292"/>
        <v/>
      </c>
      <c r="AF577" s="169"/>
      <c r="AG577" s="169"/>
      <c r="AH577" s="169"/>
      <c r="AI577" s="100" t="str">
        <f>+IF(AA577=Controles!$D$5,Controles!$N$5,IF(AA577=Controles!$D$6,Controles!$N$6,IF(AA577=Controles!$D$7,Controles!$N$7," ")))</f>
        <v xml:space="preserve"> </v>
      </c>
      <c r="AJ577" s="141" t="str">
        <f>IFERROR(IF(AND(AI576=Controles!$N$5,AI577=Controles!$N$5),(AJ576-(+AJ576*AE577)),IF(AND(AI576=Controles!$N$7,AI577=Controles!$N$5),(AJ575-(+AJ575*AE577)),IF(AI577=Controles!$N$7,AJ576,""))),"")</f>
        <v/>
      </c>
      <c r="AK577" s="141" t="str">
        <f>IFERROR(IF(AND(AI576=Controles!$N$7,AI577=Controles!$N$7),(AK576-(+AK576*AE577)),IF(AND(AI576=Controles!$N$5,AI577=Controles!$N$7),(AK575-(+AK575*AE577)),IF(AI577=Controles!$N$5,AK576,""))),"")</f>
        <v/>
      </c>
      <c r="AL577" s="181" t="str">
        <f t="shared" si="318"/>
        <v/>
      </c>
      <c r="AM577" s="181" t="str">
        <f t="shared" si="319"/>
        <v/>
      </c>
      <c r="AN577" s="182" t="str">
        <f t="shared" si="320"/>
        <v xml:space="preserve"> </v>
      </c>
      <c r="AO577" s="183" t="str">
        <f>IFERROR(VLOOKUP(AN577,'Matriz Calificación'!$C$54:$F$78,2,FALSE),"")</f>
        <v/>
      </c>
      <c r="AP577" s="184" t="str">
        <f>IFERROR(VLOOKUP(AO577,'Matriz Calificación'!$D$54:$I$78,4,FALSE)," ")</f>
        <v xml:space="preserve"> </v>
      </c>
      <c r="AQ577" s="247"/>
      <c r="AR577" s="247"/>
      <c r="AS577" s="263"/>
      <c r="AT577" s="268"/>
      <c r="AU577" s="69"/>
      <c r="AV577" s="168"/>
      <c r="AW577" s="70"/>
      <c r="AX577" s="70"/>
      <c r="AY577" s="69"/>
      <c r="AZ577" s="170"/>
      <c r="BA577" s="172"/>
      <c r="BB577" s="172"/>
      <c r="BC577" s="256"/>
      <c r="BD577" s="248"/>
      <c r="BE577" s="172"/>
      <c r="BF577" s="248"/>
    </row>
    <row r="578" spans="2:58" s="173" customFormat="1" ht="21" customHeight="1" x14ac:dyDescent="0.25">
      <c r="B578" s="249"/>
      <c r="C578" s="252" t="str">
        <f>+IFERROR(VLOOKUP(B578,INF!$A$2:$B$90,2,FALSE)," ")</f>
        <v xml:space="preserve"> </v>
      </c>
      <c r="D578" s="255"/>
      <c r="E578" s="256"/>
      <c r="F578" s="257"/>
      <c r="G578" s="255"/>
      <c r="H578" s="248"/>
      <c r="I578" s="265"/>
      <c r="J578" s="259" t="str">
        <f t="shared" ref="J578" si="321">IF(G578&lt;&gt;"",CONCATENATE("Posibilidad de ",G578," por"," ",H578," debido a"," ",I578),"")</f>
        <v/>
      </c>
      <c r="K578" s="185"/>
      <c r="L578" s="260"/>
      <c r="M578" s="260"/>
      <c r="N578" s="260"/>
      <c r="O578" s="261"/>
      <c r="P578" s="263" t="str">
        <f>IF(O578="","",IF(O578&lt;=2,Probabilidad!$B$8,IF(O578&lt;=11.999,Probabilidad!$B$7,IF(O578&lt;=48,Probabilidad!$B$6,IF(O578&lt;=239.999,Probabilidad!$B$5,IF(O578&gt;=240,Probabilidad!$B$4,""))))))</f>
        <v/>
      </c>
      <c r="Q578" s="260"/>
      <c r="R578" s="264" t="str">
        <f>IFERROR(VLOOKUP(P578,Probabilidad!$B$4:$C$8,2,FALSE),"")</f>
        <v/>
      </c>
      <c r="S578" s="264" t="str">
        <f>IFERROR(VLOOKUP(Q578,Impacto!$B$4:$C$16,2,FALSE),"")</f>
        <v/>
      </c>
      <c r="T578" s="264" t="str">
        <f t="shared" ref="T578" si="322">IFERROR(VALUE((R578&amp;""&amp;S578))," ")</f>
        <v xml:space="preserve"> </v>
      </c>
      <c r="U578" s="269" t="str">
        <f>IFERROR(VLOOKUP(T578,'Matriz Calificación'!$C$54:$D$78,2,FALSE)," ")</f>
        <v xml:space="preserve"> </v>
      </c>
      <c r="V578" s="263" t="str">
        <f>IFERROR(VLOOKUP(T578,'Matriz Calificación'!$C$54:$F$78,3,FALSE)," ")</f>
        <v xml:space="preserve"> </v>
      </c>
      <c r="W578" s="152"/>
      <c r="X578" s="168"/>
      <c r="Y578" s="168"/>
      <c r="Z578" s="168"/>
      <c r="AA578" s="169"/>
      <c r="AB578" s="178" t="str">
        <f>IF(AA578=Controles!$D$5,Controles!$E$5,IF(AA578=Controles!$D$6,Controles!$E$6,IF(AA578=Controles!$D$7,Controles!$E$7," ")))</f>
        <v xml:space="preserve"> </v>
      </c>
      <c r="AC578" s="169"/>
      <c r="AD578" s="68" t="str">
        <f>IF(AC578=Controles!$D$8,Controles!$E$8,IF(AC578=Controles!$D$9,Controles!$E$9," "))</f>
        <v xml:space="preserve"> </v>
      </c>
      <c r="AE578" s="68" t="str">
        <f t="shared" si="292"/>
        <v/>
      </c>
      <c r="AF578" s="169"/>
      <c r="AG578" s="169"/>
      <c r="AH578" s="169"/>
      <c r="AI578" s="100" t="str">
        <f>+IF(AA578=Controles!$D$5,Controles!$N$5,IF(AA578=Controles!$D$6,Controles!$N$6,IF(AA578=Controles!$D$7,Controles!$N$7," ")))</f>
        <v xml:space="preserve"> </v>
      </c>
      <c r="AJ578" s="141" t="str">
        <f>IFERROR(IF(AI578=Controles!$N$5,(($R$578-($R$578*AE578))),IF(AI578=Controles!$N$7,$R$578,""))," ")</f>
        <v/>
      </c>
      <c r="AK578" s="141" t="str">
        <f>IFERROR(IF(AI578=Controles!$N$7,(($S$578-($S$578*AE578))),IF(AI578=Controles!$N$5,$S$578,""))," ")</f>
        <v/>
      </c>
      <c r="AL578" s="181" t="str">
        <f>IFERROR(IF(AJ578="","",IF(AJ578&lt;=20,"20",IF(AJ578&lt;=40,"40",IF(AJ578&lt;=60,"60",IF(AJ578&lt;=80,"80","100"))))),"")</f>
        <v/>
      </c>
      <c r="AM578" s="181" t="str">
        <f>IFERROR(IF(AK578="","",IF(AK578&lt;=20,"20",IF(AK578&lt;=40,"40",IF(AK578&lt;=60,"60",IF(AK578&lt;=80,"80","100"))))),"")</f>
        <v/>
      </c>
      <c r="AN578" s="182" t="str">
        <f>IFERROR(VALUE((AL578&amp;""&amp;AM578))," ")</f>
        <v xml:space="preserve"> </v>
      </c>
      <c r="AO578" s="183" t="str">
        <f>IFERROR(VLOOKUP(AN578,'Matriz Calificación'!$C$54:$F$78,2,FALSE),"")</f>
        <v/>
      </c>
      <c r="AP578" s="184" t="str">
        <f>IFERROR(VLOOKUP(AO578,'Matriz Calificación'!$D$54:$I$78,4,FALSE)," ")</f>
        <v xml:space="preserve"> </v>
      </c>
      <c r="AQ578" s="245" t="str" cm="1">
        <f t="array" ref="AQ578">INDEX(AN578:AN586,COUNT(AN578:AN586))</f>
        <v xml:space="preserve"> </v>
      </c>
      <c r="AR578" s="245" t="str">
        <f>IFERROR(VLOOKUP(AQ578,'Matriz Calificación'!$C$54:$F$78,2,FALSE),"")</f>
        <v/>
      </c>
      <c r="AS578" s="263" t="str">
        <f>IFERROR(VLOOKUP(AR578,'Matriz Calificación'!$D$54:$I$78,4,FALSE)," ")</f>
        <v xml:space="preserve"> </v>
      </c>
      <c r="AT578" s="268" t="str">
        <f>IFERROR(VLOOKUP(AR578,'Matriz Calificación'!$D$54:$I$78,5,FALSE)," ")</f>
        <v xml:space="preserve"> </v>
      </c>
      <c r="AU578" s="69"/>
      <c r="AV578" s="170"/>
      <c r="AW578" s="170"/>
      <c r="AX578" s="170"/>
      <c r="AY578" s="69"/>
      <c r="AZ578" s="170"/>
      <c r="BA578" s="172"/>
      <c r="BB578" s="172"/>
      <c r="BC578" s="256"/>
      <c r="BD578" s="248"/>
      <c r="BE578" s="172"/>
      <c r="BF578" s="248"/>
    </row>
    <row r="579" spans="2:58" s="173" customFormat="1" ht="21" customHeight="1" x14ac:dyDescent="0.25">
      <c r="B579" s="250"/>
      <c r="C579" s="253"/>
      <c r="D579" s="255"/>
      <c r="E579" s="256"/>
      <c r="F579" s="258"/>
      <c r="G579" s="255"/>
      <c r="H579" s="248"/>
      <c r="I579" s="266"/>
      <c r="J579" s="259"/>
      <c r="K579" s="185"/>
      <c r="L579" s="260"/>
      <c r="M579" s="260"/>
      <c r="N579" s="260"/>
      <c r="O579" s="261"/>
      <c r="P579" s="263"/>
      <c r="Q579" s="260"/>
      <c r="R579" s="264"/>
      <c r="S579" s="264"/>
      <c r="T579" s="264"/>
      <c r="U579" s="269"/>
      <c r="V579" s="263"/>
      <c r="W579" s="152"/>
      <c r="X579" s="168"/>
      <c r="Y579" s="168"/>
      <c r="Z579" s="168"/>
      <c r="AA579" s="169"/>
      <c r="AB579" s="178" t="str">
        <f>IF(AA579=Controles!$D$5,Controles!$E$5,IF(AA579=Controles!$D$6,Controles!$E$6,IF(AA579=Controles!$D$7,Controles!$E$7," ")))</f>
        <v xml:space="preserve"> </v>
      </c>
      <c r="AC579" s="169"/>
      <c r="AD579" s="68" t="str">
        <f>IF(AC579=Controles!$D$8,Controles!$E$8,IF(AC579=Controles!$D$9,Controles!$E$9," "))</f>
        <v xml:space="preserve"> </v>
      </c>
      <c r="AE579" s="68" t="str">
        <f t="shared" si="292"/>
        <v/>
      </c>
      <c r="AF579" s="169"/>
      <c r="AG579" s="169"/>
      <c r="AH579" s="169"/>
      <c r="AI579" s="100" t="str">
        <f>+IF(AA579=Controles!$D$5,Controles!$N$5,IF(AA579=Controles!$D$6,Controles!$N$6,IF(AA579=Controles!$D$7,Controles!$N$7," ")))</f>
        <v xml:space="preserve"> </v>
      </c>
      <c r="AJ579" s="141" t="str">
        <f>IFERROR(IF(AND(AI578=Controles!$N$5,AI579=Controles!$N$5),(AJ578-(+AJ578*AE579)),IF(AI579=Controles!$N$5,(R578-(+R578*AE579)),IF(AI579=Controles!$N$7,AJ578,""))),"")</f>
        <v/>
      </c>
      <c r="AK579" s="141" t="str">
        <f>IFERROR(IF(AND(AI578=Controles!$N$7,AI579=Controles!$N$7),(AK578-(+AK578*AE579)),IF(AI579=Controles!$N$7,($S$578-(+$S$578*AE579)),IF(AI579=Controles!$N$5,AK578,""))),"")</f>
        <v/>
      </c>
      <c r="AL579" s="181" t="str">
        <f t="shared" ref="AL579:AL586" si="323">IFERROR(IF(AJ579="","",IF(AJ579&lt;=20,"20",IF(AJ579&lt;=40,"40",IF(AJ579&lt;=60,"60",IF(AJ579&lt;=80,"80","100"))))),"")</f>
        <v/>
      </c>
      <c r="AM579" s="181" t="str">
        <f t="shared" ref="AM579:AM586" si="324">IFERROR(IF(AK579="","",IF(AK579&lt;=20,"20",IF(AK579&lt;=40,"40",IF(AK579&lt;=60,"60",IF(AK579&lt;=80,"80","100"))))),"")</f>
        <v/>
      </c>
      <c r="AN579" s="182" t="str">
        <f t="shared" ref="AN579:AN586" si="325">IFERROR(VALUE((AL579&amp;""&amp;AM579))," ")</f>
        <v xml:space="preserve"> </v>
      </c>
      <c r="AO579" s="183" t="str">
        <f>IFERROR(VLOOKUP(AN579,'Matriz Calificación'!$C$54:$F$78,2,FALSE),"")</f>
        <v/>
      </c>
      <c r="AP579" s="184" t="str">
        <f>IFERROR(VLOOKUP(AO579,'Matriz Calificación'!$D$54:$I$78,4,FALSE)," ")</f>
        <v xml:space="preserve"> </v>
      </c>
      <c r="AQ579" s="246"/>
      <c r="AR579" s="246"/>
      <c r="AS579" s="263"/>
      <c r="AT579" s="268"/>
      <c r="AU579" s="69"/>
      <c r="AV579" s="170"/>
      <c r="AW579" s="170"/>
      <c r="AX579" s="170"/>
      <c r="AY579" s="69"/>
      <c r="AZ579" s="170"/>
      <c r="BA579" s="172"/>
      <c r="BB579" s="172"/>
      <c r="BC579" s="256"/>
      <c r="BD579" s="248"/>
      <c r="BE579" s="172"/>
      <c r="BF579" s="248"/>
    </row>
    <row r="580" spans="2:58" s="173" customFormat="1" ht="21" customHeight="1" x14ac:dyDescent="0.25">
      <c r="B580" s="250"/>
      <c r="C580" s="253"/>
      <c r="D580" s="255"/>
      <c r="E580" s="256"/>
      <c r="F580" s="258"/>
      <c r="G580" s="255"/>
      <c r="H580" s="248"/>
      <c r="I580" s="266"/>
      <c r="J580" s="259"/>
      <c r="K580" s="185"/>
      <c r="L580" s="260"/>
      <c r="M580" s="260"/>
      <c r="N580" s="260"/>
      <c r="O580" s="261"/>
      <c r="P580" s="263"/>
      <c r="Q580" s="260"/>
      <c r="R580" s="264"/>
      <c r="S580" s="264"/>
      <c r="T580" s="264"/>
      <c r="U580" s="269"/>
      <c r="V580" s="263"/>
      <c r="W580" s="152"/>
      <c r="X580" s="168"/>
      <c r="Y580" s="168"/>
      <c r="Z580" s="168"/>
      <c r="AA580" s="169"/>
      <c r="AB580" s="178" t="str">
        <f>IF(AA580=Controles!$D$5,Controles!$E$5,IF(AA580=Controles!$D$6,Controles!$E$6,IF(AA580=Controles!$D$7,Controles!$E$7," ")))</f>
        <v xml:space="preserve"> </v>
      </c>
      <c r="AC580" s="169"/>
      <c r="AD580" s="68" t="str">
        <f>IF(AC580=Controles!$D$8,Controles!$E$8,IF(AC580=Controles!$D$9,Controles!$E$9," "))</f>
        <v xml:space="preserve"> </v>
      </c>
      <c r="AE580" s="68" t="str">
        <f t="shared" si="292"/>
        <v/>
      </c>
      <c r="AF580" s="169"/>
      <c r="AG580" s="169"/>
      <c r="AH580" s="169"/>
      <c r="AI580" s="100" t="str">
        <f>+IF(AA580=Controles!$D$5,Controles!$N$5,IF(AA580=Controles!$D$6,Controles!$N$6,IF(AA580=Controles!$D$7,Controles!$N$7," ")))</f>
        <v xml:space="preserve"> </v>
      </c>
      <c r="AJ580" s="141" t="str">
        <f>IFERROR(IF(AND(AI579=Controles!$N$5,AI580=Controles!$N$5),(AJ579-(+AJ579*AE580)),IF(AND(AI579=Controles!$N$7,AI580=Controles!$N$5),(AJ578-(+AJ578*AE580)),IF(AI580=Controles!$N$7,AJ579,""))),"")</f>
        <v/>
      </c>
      <c r="AK580" s="141" t="str">
        <f>IFERROR(IF(AND(AI579=Controles!$N$7,AI580=Controles!$N$7),(AK579-(+AK579*AE580)),IF(AND(AI579=Controles!$N$5,AI580=Controles!$N$7),(AK578-(+AK578*AE580)),IF(AI580=Controles!$N$5,AK579,""))),"")</f>
        <v/>
      </c>
      <c r="AL580" s="181" t="str">
        <f t="shared" si="323"/>
        <v/>
      </c>
      <c r="AM580" s="181" t="str">
        <f t="shared" si="324"/>
        <v/>
      </c>
      <c r="AN580" s="182" t="str">
        <f t="shared" si="325"/>
        <v xml:space="preserve"> </v>
      </c>
      <c r="AO580" s="183" t="str">
        <f>IFERROR(VLOOKUP(AN580,'Matriz Calificación'!$C$54:$F$78,2,FALSE),"")</f>
        <v/>
      </c>
      <c r="AP580" s="184" t="str">
        <f>IFERROR(VLOOKUP(AO580,'Matriz Calificación'!$D$54:$I$78,4,FALSE)," ")</f>
        <v xml:space="preserve"> </v>
      </c>
      <c r="AQ580" s="246"/>
      <c r="AR580" s="246"/>
      <c r="AS580" s="263"/>
      <c r="AT580" s="268"/>
      <c r="AU580" s="69"/>
      <c r="AV580" s="170"/>
      <c r="AW580" s="170"/>
      <c r="AX580" s="170"/>
      <c r="AY580" s="69"/>
      <c r="AZ580" s="170"/>
      <c r="BA580" s="172"/>
      <c r="BB580" s="172"/>
      <c r="BC580" s="256"/>
      <c r="BD580" s="248"/>
      <c r="BE580" s="172"/>
      <c r="BF580" s="248"/>
    </row>
    <row r="581" spans="2:58" s="173" customFormat="1" ht="21" customHeight="1" x14ac:dyDescent="0.25">
      <c r="B581" s="250"/>
      <c r="C581" s="253"/>
      <c r="D581" s="255"/>
      <c r="E581" s="256"/>
      <c r="F581" s="258"/>
      <c r="G581" s="255"/>
      <c r="H581" s="248"/>
      <c r="I581" s="266"/>
      <c r="J581" s="259"/>
      <c r="K581" s="185"/>
      <c r="L581" s="260"/>
      <c r="M581" s="260"/>
      <c r="N581" s="260"/>
      <c r="O581" s="261"/>
      <c r="P581" s="263"/>
      <c r="Q581" s="260"/>
      <c r="R581" s="264"/>
      <c r="S581" s="264"/>
      <c r="T581" s="264"/>
      <c r="U581" s="269"/>
      <c r="V581" s="263"/>
      <c r="W581" s="152"/>
      <c r="X581" s="168"/>
      <c r="Y581" s="168"/>
      <c r="Z581" s="168"/>
      <c r="AA581" s="169"/>
      <c r="AB581" s="178" t="str">
        <f>IF(AA581=Controles!$D$5,Controles!$E$5,IF(AA581=Controles!$D$6,Controles!$E$6,IF(AA581=Controles!$D$7,Controles!$E$7," ")))</f>
        <v xml:space="preserve"> </v>
      </c>
      <c r="AC581" s="169"/>
      <c r="AD581" s="68" t="str">
        <f>IF(AC581=Controles!$D$8,Controles!$E$8,IF(AC581=Controles!$D$9,Controles!$E$9," "))</f>
        <v xml:space="preserve"> </v>
      </c>
      <c r="AE581" s="68" t="str">
        <f t="shared" si="292"/>
        <v/>
      </c>
      <c r="AF581" s="169"/>
      <c r="AG581" s="169"/>
      <c r="AH581" s="169"/>
      <c r="AI581" s="100" t="str">
        <f>+IF(AA581=Controles!$D$5,Controles!$N$5,IF(AA581=Controles!$D$6,Controles!$N$6,IF(AA581=Controles!$D$7,Controles!$N$7," ")))</f>
        <v xml:space="preserve"> </v>
      </c>
      <c r="AJ581" s="141" t="str">
        <f>IFERROR(IF(AND(AI580=Controles!$N$5,AI581=Controles!$N$5),(AJ580-(+AJ580*AE581)),IF(AND(AI580=Controles!$N$7,AI581=Controles!$N$5),(AJ579-(+AJ579*AE581)),IF(AI581=Controles!$N$7,AJ580,""))),"")</f>
        <v/>
      </c>
      <c r="AK581" s="141" t="str">
        <f>IFERROR(IF(AND(AI580=Controles!$N$7,AI581=Controles!$N$7),(AK580-(+AK580*AE581)),IF(AND(AI580=Controles!$N$5,AI581=Controles!$N$7),(AK579-(+AK579*AE581)),IF(AI581=Controles!$N$5,AK580,""))),"")</f>
        <v/>
      </c>
      <c r="AL581" s="181" t="str">
        <f t="shared" si="323"/>
        <v/>
      </c>
      <c r="AM581" s="181" t="str">
        <f t="shared" si="324"/>
        <v/>
      </c>
      <c r="AN581" s="182" t="str">
        <f t="shared" si="325"/>
        <v xml:space="preserve"> </v>
      </c>
      <c r="AO581" s="183" t="str">
        <f>IFERROR(VLOOKUP(AN581,'Matriz Calificación'!$C$54:$F$78,2,FALSE),"")</f>
        <v/>
      </c>
      <c r="AP581" s="184" t="str">
        <f>IFERROR(VLOOKUP(AO581,'Matriz Calificación'!$D$54:$I$78,4,FALSE)," ")</f>
        <v xml:space="preserve"> </v>
      </c>
      <c r="AQ581" s="246"/>
      <c r="AR581" s="246"/>
      <c r="AS581" s="263"/>
      <c r="AT581" s="268"/>
      <c r="AU581" s="69"/>
      <c r="AV581" s="170"/>
      <c r="AW581" s="170"/>
      <c r="AX581" s="170"/>
      <c r="AY581" s="69"/>
      <c r="AZ581" s="170"/>
      <c r="BA581" s="172"/>
      <c r="BB581" s="172"/>
      <c r="BC581" s="256"/>
      <c r="BD581" s="248"/>
      <c r="BE581" s="172"/>
      <c r="BF581" s="248"/>
    </row>
    <row r="582" spans="2:58" s="173" customFormat="1" ht="21" customHeight="1" x14ac:dyDescent="0.25">
      <c r="B582" s="250"/>
      <c r="C582" s="253"/>
      <c r="D582" s="255"/>
      <c r="E582" s="256"/>
      <c r="F582" s="258"/>
      <c r="G582" s="255"/>
      <c r="H582" s="248"/>
      <c r="I582" s="266"/>
      <c r="J582" s="259"/>
      <c r="K582" s="185"/>
      <c r="L582" s="260"/>
      <c r="M582" s="260"/>
      <c r="N582" s="260"/>
      <c r="O582" s="261"/>
      <c r="P582" s="263"/>
      <c r="Q582" s="260"/>
      <c r="R582" s="264"/>
      <c r="S582" s="264"/>
      <c r="T582" s="264"/>
      <c r="U582" s="269"/>
      <c r="V582" s="263"/>
      <c r="W582" s="152"/>
      <c r="X582" s="168"/>
      <c r="Y582" s="168"/>
      <c r="Z582" s="168"/>
      <c r="AA582" s="169"/>
      <c r="AB582" s="178" t="str">
        <f>IF(AA582=Controles!$D$5,Controles!$E$5,IF(AA582=Controles!$D$6,Controles!$E$6,IF(AA582=Controles!$D$7,Controles!$E$7," ")))</f>
        <v xml:space="preserve"> </v>
      </c>
      <c r="AC582" s="169"/>
      <c r="AD582" s="68" t="str">
        <f>IF(AC582=Controles!$D$8,Controles!$E$8,IF(AC582=Controles!$D$9,Controles!$E$9," "))</f>
        <v xml:space="preserve"> </v>
      </c>
      <c r="AE582" s="68" t="str">
        <f t="shared" si="292"/>
        <v/>
      </c>
      <c r="AF582" s="169"/>
      <c r="AG582" s="169"/>
      <c r="AH582" s="169"/>
      <c r="AI582" s="100" t="str">
        <f>+IF(AA582=Controles!$D$5,Controles!$N$5,IF(AA582=Controles!$D$6,Controles!$N$6,IF(AA582=Controles!$D$7,Controles!$N$7," ")))</f>
        <v xml:space="preserve"> </v>
      </c>
      <c r="AJ582" s="141" t="str">
        <f>IFERROR(IF(AND(AI581=Controles!$N$5,AI582=Controles!$N$5),(AJ581-(+AJ581*AE582)),IF(AND(AI581=Controles!$N$7,AI582=Controles!$N$5),(AJ580-(+AJ580*AE582)),IF(AI582=Controles!$N$7,AJ581,""))),"")</f>
        <v/>
      </c>
      <c r="AK582" s="141" t="str">
        <f>IFERROR(IF(AND(AI581=Controles!$N$7,AI582=Controles!$N$7),(AK581-(+AK581*AE582)),IF(AND(AI581=Controles!$N$5,AI582=Controles!$N$7),(AK580-(+AK580*AE582)),IF(AI582=Controles!$N$5,AK581,""))),"")</f>
        <v/>
      </c>
      <c r="AL582" s="181" t="str">
        <f t="shared" si="323"/>
        <v/>
      </c>
      <c r="AM582" s="181" t="str">
        <f t="shared" si="324"/>
        <v/>
      </c>
      <c r="AN582" s="182" t="str">
        <f t="shared" si="325"/>
        <v xml:space="preserve"> </v>
      </c>
      <c r="AO582" s="183" t="str">
        <f>IFERROR(VLOOKUP(AN582,'Matriz Calificación'!$C$54:$F$78,2,FALSE),"")</f>
        <v/>
      </c>
      <c r="AP582" s="184" t="str">
        <f>IFERROR(VLOOKUP(AO582,'Matriz Calificación'!$D$54:$I$78,4,FALSE)," ")</f>
        <v xml:space="preserve"> </v>
      </c>
      <c r="AQ582" s="246"/>
      <c r="AR582" s="246"/>
      <c r="AS582" s="263"/>
      <c r="AT582" s="268"/>
      <c r="AU582" s="69"/>
      <c r="AV582" s="170"/>
      <c r="AW582" s="170"/>
      <c r="AX582" s="170"/>
      <c r="AY582" s="69"/>
      <c r="AZ582" s="170"/>
      <c r="BA582" s="172"/>
      <c r="BB582" s="172"/>
      <c r="BC582" s="256"/>
      <c r="BD582" s="248"/>
      <c r="BE582" s="172"/>
      <c r="BF582" s="248"/>
    </row>
    <row r="583" spans="2:58" s="173" customFormat="1" ht="21" customHeight="1" x14ac:dyDescent="0.25">
      <c r="B583" s="250"/>
      <c r="C583" s="253"/>
      <c r="D583" s="255"/>
      <c r="E583" s="256"/>
      <c r="F583" s="258"/>
      <c r="G583" s="255"/>
      <c r="H583" s="248"/>
      <c r="I583" s="266"/>
      <c r="J583" s="259"/>
      <c r="K583" s="185"/>
      <c r="L583" s="260"/>
      <c r="M583" s="260"/>
      <c r="N583" s="260"/>
      <c r="O583" s="261"/>
      <c r="P583" s="263"/>
      <c r="Q583" s="260"/>
      <c r="R583" s="264"/>
      <c r="S583" s="264"/>
      <c r="T583" s="264"/>
      <c r="U583" s="269"/>
      <c r="V583" s="263"/>
      <c r="W583" s="152"/>
      <c r="X583" s="168"/>
      <c r="Y583" s="168"/>
      <c r="Z583" s="168"/>
      <c r="AA583" s="169"/>
      <c r="AB583" s="178" t="str">
        <f>IF(AA583=Controles!$D$5,Controles!$E$5,IF(AA583=Controles!$D$6,Controles!$E$6,IF(AA583=Controles!$D$7,Controles!$E$7," ")))</f>
        <v xml:space="preserve"> </v>
      </c>
      <c r="AC583" s="169"/>
      <c r="AD583" s="68" t="str">
        <f>IF(AC583=Controles!$D$8,Controles!$E$8,IF(AC583=Controles!$D$9,Controles!$E$9," "))</f>
        <v xml:space="preserve"> </v>
      </c>
      <c r="AE583" s="68" t="str">
        <f t="shared" si="292"/>
        <v/>
      </c>
      <c r="AF583" s="169"/>
      <c r="AG583" s="169"/>
      <c r="AH583" s="169"/>
      <c r="AI583" s="100" t="str">
        <f>+IF(AA583=Controles!$D$5,Controles!$N$5,IF(AA583=Controles!$D$6,Controles!$N$6,IF(AA583=Controles!$D$7,Controles!$N$7," ")))</f>
        <v xml:space="preserve"> </v>
      </c>
      <c r="AJ583" s="141" t="str">
        <f>IFERROR(IF(AND(AI582=Controles!$N$5,AI583=Controles!$N$5),(AJ582-(+AJ582*AE583)),IF(AND(AI582=Controles!$N$7,AI583=Controles!$N$5),(AJ581-(+AJ581*AE583)),IF(AI583=Controles!$N$7,AJ582,""))),"")</f>
        <v/>
      </c>
      <c r="AK583" s="141" t="str">
        <f>IFERROR(IF(AND(AI582=Controles!$N$7,AI583=Controles!$N$7),(AK582-(+AK582*AE583)),IF(AND(AI582=Controles!$N$5,AI583=Controles!$N$7),(AK581-(+AK581*AE583)),IF(AI583=Controles!$N$5,AK582,""))),"")</f>
        <v/>
      </c>
      <c r="AL583" s="181" t="str">
        <f t="shared" si="323"/>
        <v/>
      </c>
      <c r="AM583" s="181" t="str">
        <f t="shared" si="324"/>
        <v/>
      </c>
      <c r="AN583" s="182" t="str">
        <f t="shared" si="325"/>
        <v xml:space="preserve"> </v>
      </c>
      <c r="AO583" s="183" t="str">
        <f>IFERROR(VLOOKUP(AN583,'Matriz Calificación'!$C$54:$F$78,2,FALSE),"")</f>
        <v/>
      </c>
      <c r="AP583" s="184" t="str">
        <f>IFERROR(VLOOKUP(AO583,'Matriz Calificación'!$D$54:$I$78,4,FALSE)," ")</f>
        <v xml:space="preserve"> </v>
      </c>
      <c r="AQ583" s="246"/>
      <c r="AR583" s="246"/>
      <c r="AS583" s="263"/>
      <c r="AT583" s="268"/>
      <c r="AU583" s="69"/>
      <c r="AV583" s="170"/>
      <c r="AW583" s="170"/>
      <c r="AX583" s="170"/>
      <c r="AY583" s="69"/>
      <c r="AZ583" s="170"/>
      <c r="BA583" s="172"/>
      <c r="BB583" s="172"/>
      <c r="BC583" s="256"/>
      <c r="BD583" s="248"/>
      <c r="BE583" s="172"/>
      <c r="BF583" s="248"/>
    </row>
    <row r="584" spans="2:58" s="173" customFormat="1" ht="21" customHeight="1" x14ac:dyDescent="0.25">
      <c r="B584" s="250"/>
      <c r="C584" s="253"/>
      <c r="D584" s="255"/>
      <c r="E584" s="256"/>
      <c r="F584" s="258"/>
      <c r="G584" s="255"/>
      <c r="H584" s="248"/>
      <c r="I584" s="266"/>
      <c r="J584" s="259"/>
      <c r="K584" s="185"/>
      <c r="L584" s="260"/>
      <c r="M584" s="260"/>
      <c r="N584" s="260"/>
      <c r="O584" s="261"/>
      <c r="P584" s="263"/>
      <c r="Q584" s="260"/>
      <c r="R584" s="264"/>
      <c r="S584" s="264"/>
      <c r="T584" s="264"/>
      <c r="U584" s="269"/>
      <c r="V584" s="263"/>
      <c r="W584" s="152"/>
      <c r="X584" s="168"/>
      <c r="Y584" s="168"/>
      <c r="Z584" s="168"/>
      <c r="AA584" s="169"/>
      <c r="AB584" s="178" t="str">
        <f>IF(AA584=Controles!$D$5,Controles!$E$5,IF(AA584=Controles!$D$6,Controles!$E$6,IF(AA584=Controles!$D$7,Controles!$E$7," ")))</f>
        <v xml:space="preserve"> </v>
      </c>
      <c r="AC584" s="169"/>
      <c r="AD584" s="68" t="str">
        <f>IF(AC584=Controles!$D$8,Controles!$E$8,IF(AC584=Controles!$D$9,Controles!$E$9," "))</f>
        <v xml:space="preserve"> </v>
      </c>
      <c r="AE584" s="68" t="str">
        <f t="shared" si="292"/>
        <v/>
      </c>
      <c r="AF584" s="169"/>
      <c r="AG584" s="169"/>
      <c r="AH584" s="169"/>
      <c r="AI584" s="100" t="str">
        <f>+IF(AA584=Controles!$D$5,Controles!$N$5,IF(AA584=Controles!$D$6,Controles!$N$6,IF(AA584=Controles!$D$7,Controles!$N$7," ")))</f>
        <v xml:space="preserve"> </v>
      </c>
      <c r="AJ584" s="141" t="str">
        <f>IFERROR(IF(AND(AI583=Controles!$N$5,AI584=Controles!$N$5),(AJ583-(+AJ583*AE584)),IF(AND(AI583=Controles!$N$7,AI584=Controles!$N$5),(AJ582-(+AJ582*AE584)),IF(AI584=Controles!$N$7,AJ583,""))),"")</f>
        <v/>
      </c>
      <c r="AK584" s="141" t="str">
        <f>IFERROR(IF(AND(AI583=Controles!$N$7,AI584=Controles!$N$7),(AK583-(+AK583*AE584)),IF(AND(AI583=Controles!$N$5,AI584=Controles!$N$7),(AK582-(+AK582*AE584)),IF(AI584=Controles!$N$5,AK583,""))),"")</f>
        <v/>
      </c>
      <c r="AL584" s="181" t="str">
        <f t="shared" si="323"/>
        <v/>
      </c>
      <c r="AM584" s="181" t="str">
        <f t="shared" si="324"/>
        <v/>
      </c>
      <c r="AN584" s="182" t="str">
        <f t="shared" si="325"/>
        <v xml:space="preserve"> </v>
      </c>
      <c r="AO584" s="183" t="str">
        <f>IFERROR(VLOOKUP(AN584,'Matriz Calificación'!$C$54:$F$78,2,FALSE),"")</f>
        <v/>
      </c>
      <c r="AP584" s="184" t="str">
        <f>IFERROR(VLOOKUP(AO584,'Matriz Calificación'!$D$54:$I$78,4,FALSE)," ")</f>
        <v xml:space="preserve"> </v>
      </c>
      <c r="AQ584" s="246"/>
      <c r="AR584" s="246"/>
      <c r="AS584" s="263"/>
      <c r="AT584" s="268"/>
      <c r="AU584" s="69"/>
      <c r="AV584" s="168"/>
      <c r="AW584" s="171"/>
      <c r="AX584" s="171"/>
      <c r="AY584" s="69"/>
      <c r="AZ584" s="170"/>
      <c r="BA584" s="172"/>
      <c r="BB584" s="172"/>
      <c r="BC584" s="256"/>
      <c r="BD584" s="248"/>
      <c r="BE584" s="172"/>
      <c r="BF584" s="248"/>
    </row>
    <row r="585" spans="2:58" s="173" customFormat="1" ht="21" customHeight="1" x14ac:dyDescent="0.25">
      <c r="B585" s="250"/>
      <c r="C585" s="253"/>
      <c r="D585" s="255"/>
      <c r="E585" s="256"/>
      <c r="F585" s="258"/>
      <c r="G585" s="255"/>
      <c r="H585" s="248"/>
      <c r="I585" s="266"/>
      <c r="J585" s="259"/>
      <c r="K585" s="185"/>
      <c r="L585" s="260"/>
      <c r="M585" s="260"/>
      <c r="N585" s="260"/>
      <c r="O585" s="261"/>
      <c r="P585" s="263"/>
      <c r="Q585" s="260"/>
      <c r="R585" s="264"/>
      <c r="S585" s="264"/>
      <c r="T585" s="264"/>
      <c r="U585" s="269"/>
      <c r="V585" s="263"/>
      <c r="W585" s="152"/>
      <c r="X585" s="168"/>
      <c r="Y585" s="168"/>
      <c r="Z585" s="168"/>
      <c r="AA585" s="169"/>
      <c r="AB585" s="178" t="str">
        <f>IF(AA585=Controles!$D$5,Controles!$E$5,IF(AA585=Controles!$D$6,Controles!$E$6,IF(AA585=Controles!$D$7,Controles!$E$7," ")))</f>
        <v xml:space="preserve"> </v>
      </c>
      <c r="AC585" s="169"/>
      <c r="AD585" s="68" t="str">
        <f>IF(AC585=Controles!$D$8,Controles!$E$8,IF(AC585=Controles!$D$9,Controles!$E$9," "))</f>
        <v xml:space="preserve"> </v>
      </c>
      <c r="AE585" s="68" t="str">
        <f t="shared" si="292"/>
        <v/>
      </c>
      <c r="AF585" s="169"/>
      <c r="AG585" s="169"/>
      <c r="AH585" s="169"/>
      <c r="AI585" s="100" t="str">
        <f>+IF(AA585=Controles!$D$5,Controles!$N$5,IF(AA585=Controles!$D$6,Controles!$N$6,IF(AA585=Controles!$D$7,Controles!$N$7," ")))</f>
        <v xml:space="preserve"> </v>
      </c>
      <c r="AJ585" s="141" t="str">
        <f>IFERROR(IF(AND(AI584=Controles!$N$5,AI585=Controles!$N$5),(AJ584-(+AJ584*AE585)),IF(AND(AI584=Controles!$N$7,AI585=Controles!$N$5),(AJ583-(+AJ583*AE585)),IF(AI585=Controles!$N$7,AJ584,""))),"")</f>
        <v/>
      </c>
      <c r="AK585" s="141" t="str">
        <f>IFERROR(IF(AND(AI584=Controles!$N$7,AI585=Controles!$N$7),(AK584-(+AK584*AE585)),IF(AND(AI584=Controles!$N$5,AI585=Controles!$N$7),(AK583-(+AK583*AE585)),IF(AI585=Controles!$N$5,AK584,""))),"")</f>
        <v/>
      </c>
      <c r="AL585" s="181" t="str">
        <f t="shared" si="323"/>
        <v/>
      </c>
      <c r="AM585" s="181" t="str">
        <f t="shared" si="324"/>
        <v/>
      </c>
      <c r="AN585" s="182" t="str">
        <f t="shared" si="325"/>
        <v xml:space="preserve"> </v>
      </c>
      <c r="AO585" s="183" t="str">
        <f>IFERROR(VLOOKUP(AN585,'Matriz Calificación'!$C$54:$F$78,2,FALSE),"")</f>
        <v/>
      </c>
      <c r="AP585" s="184" t="str">
        <f>IFERROR(VLOOKUP(AO585,'Matriz Calificación'!$D$54:$I$78,4,FALSE)," ")</f>
        <v xml:space="preserve"> </v>
      </c>
      <c r="AQ585" s="246"/>
      <c r="AR585" s="246"/>
      <c r="AS585" s="263"/>
      <c r="AT585" s="268"/>
      <c r="AU585" s="69"/>
      <c r="AV585" s="168"/>
      <c r="AW585" s="171"/>
      <c r="AX585" s="171"/>
      <c r="AY585" s="69"/>
      <c r="AZ585" s="170"/>
      <c r="BA585" s="172"/>
      <c r="BB585" s="172"/>
      <c r="BC585" s="256"/>
      <c r="BD585" s="248"/>
      <c r="BE585" s="172"/>
      <c r="BF585" s="248"/>
    </row>
    <row r="586" spans="2:58" s="173" customFormat="1" ht="21" customHeight="1" x14ac:dyDescent="0.25">
      <c r="B586" s="251"/>
      <c r="C586" s="254"/>
      <c r="D586" s="255"/>
      <c r="E586" s="256"/>
      <c r="F586" s="258"/>
      <c r="G586" s="255"/>
      <c r="H586" s="248"/>
      <c r="I586" s="267"/>
      <c r="J586" s="259"/>
      <c r="K586" s="185"/>
      <c r="L586" s="260"/>
      <c r="M586" s="260"/>
      <c r="N586" s="260"/>
      <c r="O586" s="262"/>
      <c r="P586" s="263"/>
      <c r="Q586" s="260"/>
      <c r="R586" s="264"/>
      <c r="S586" s="264"/>
      <c r="T586" s="264"/>
      <c r="U586" s="269"/>
      <c r="V586" s="263"/>
      <c r="W586" s="152"/>
      <c r="X586" s="168"/>
      <c r="Y586" s="168"/>
      <c r="Z586" s="168"/>
      <c r="AA586" s="169"/>
      <c r="AB586" s="178" t="str">
        <f>IF(AA586=Controles!$D$5,Controles!$E$5,IF(AA586=Controles!$D$6,Controles!$E$6,IF(AA586=Controles!$D$7,Controles!$E$7," ")))</f>
        <v xml:space="preserve"> </v>
      </c>
      <c r="AC586" s="169"/>
      <c r="AD586" s="68" t="str">
        <f>IF(AC586=Controles!$D$8,Controles!$E$8,IF(AC586=Controles!$D$9,Controles!$E$9," "))</f>
        <v xml:space="preserve"> </v>
      </c>
      <c r="AE586" s="68" t="str">
        <f t="shared" si="292"/>
        <v/>
      </c>
      <c r="AF586" s="169"/>
      <c r="AG586" s="169"/>
      <c r="AH586" s="169"/>
      <c r="AI586" s="100" t="str">
        <f>+IF(AA586=Controles!$D$5,Controles!$N$5,IF(AA586=Controles!$D$6,Controles!$N$6,IF(AA586=Controles!$D$7,Controles!$N$7," ")))</f>
        <v xml:space="preserve"> </v>
      </c>
      <c r="AJ586" s="141" t="str">
        <f>IFERROR(IF(AND(AI585=Controles!$N$5,AI586=Controles!$N$5),(AJ585-(+AJ585*AE586)),IF(AND(AI585=Controles!$N$7,AI586=Controles!$N$5),(AJ584-(+AJ584*AE586)),IF(AI586=Controles!$N$7,AJ585,""))),"")</f>
        <v/>
      </c>
      <c r="AK586" s="141" t="str">
        <f>IFERROR(IF(AND(AI585=Controles!$N$7,AI586=Controles!$N$7),(AK585-(+AK585*AE586)),IF(AND(AI585=Controles!$N$5,AI586=Controles!$N$7),(AK584-(+AK584*AE586)),IF(AI586=Controles!$N$5,AK585,""))),"")</f>
        <v/>
      </c>
      <c r="AL586" s="181" t="str">
        <f t="shared" si="323"/>
        <v/>
      </c>
      <c r="AM586" s="181" t="str">
        <f t="shared" si="324"/>
        <v/>
      </c>
      <c r="AN586" s="182" t="str">
        <f t="shared" si="325"/>
        <v xml:space="preserve"> </v>
      </c>
      <c r="AO586" s="183" t="str">
        <f>IFERROR(VLOOKUP(AN586,'Matriz Calificación'!$C$54:$F$78,2,FALSE),"")</f>
        <v/>
      </c>
      <c r="AP586" s="184" t="str">
        <f>IFERROR(VLOOKUP(AO586,'Matriz Calificación'!$D$54:$I$78,4,FALSE)," ")</f>
        <v xml:space="preserve"> </v>
      </c>
      <c r="AQ586" s="247"/>
      <c r="AR586" s="247"/>
      <c r="AS586" s="263"/>
      <c r="AT586" s="268"/>
      <c r="AU586" s="69"/>
      <c r="AV586" s="168"/>
      <c r="AW586" s="70"/>
      <c r="AX586" s="70"/>
      <c r="AY586" s="69"/>
      <c r="AZ586" s="170"/>
      <c r="BA586" s="172"/>
      <c r="BB586" s="172"/>
      <c r="BC586" s="256"/>
      <c r="BD586" s="248"/>
      <c r="BE586" s="172"/>
      <c r="BF586" s="248"/>
    </row>
    <row r="587" spans="2:58" s="173" customFormat="1" ht="21" customHeight="1" x14ac:dyDescent="0.25">
      <c r="B587" s="249"/>
      <c r="C587" s="252" t="str">
        <f>+IFERROR(VLOOKUP(B587,INF!$A$2:$B$90,2,FALSE)," ")</f>
        <v xml:space="preserve"> </v>
      </c>
      <c r="D587" s="255"/>
      <c r="E587" s="256"/>
      <c r="F587" s="257"/>
      <c r="G587" s="255"/>
      <c r="H587" s="248"/>
      <c r="I587" s="265"/>
      <c r="J587" s="259" t="str">
        <f t="shared" ref="J587" si="326">IF(G587&lt;&gt;"",CONCATENATE("Posibilidad de ",G587," por"," ",H587," debido a"," ",I587),"")</f>
        <v/>
      </c>
      <c r="K587" s="185"/>
      <c r="L587" s="260"/>
      <c r="M587" s="260"/>
      <c r="N587" s="260"/>
      <c r="O587" s="261"/>
      <c r="P587" s="263" t="str">
        <f>IF(O587="","",IF(O587&lt;=2,Probabilidad!$B$8,IF(O587&lt;=11.999,Probabilidad!$B$7,IF(O587&lt;=48,Probabilidad!$B$6,IF(O587&lt;=239.999,Probabilidad!$B$5,IF(O587&gt;=240,Probabilidad!$B$4,""))))))</f>
        <v/>
      </c>
      <c r="Q587" s="260"/>
      <c r="R587" s="264" t="str">
        <f>IFERROR(VLOOKUP(P587,Probabilidad!$B$4:$C$8,2,FALSE),"")</f>
        <v/>
      </c>
      <c r="S587" s="264" t="str">
        <f>IFERROR(VLOOKUP(Q587,Impacto!$B$4:$C$16,2,FALSE),"")</f>
        <v/>
      </c>
      <c r="T587" s="264" t="str">
        <f t="shared" ref="T587" si="327">IFERROR(VALUE((R587&amp;""&amp;S587))," ")</f>
        <v xml:space="preserve"> </v>
      </c>
      <c r="U587" s="269" t="str">
        <f>IFERROR(VLOOKUP(T587,'Matriz Calificación'!$C$54:$D$78,2,FALSE)," ")</f>
        <v xml:space="preserve"> </v>
      </c>
      <c r="V587" s="263" t="str">
        <f>IFERROR(VLOOKUP(T587,'Matriz Calificación'!$C$54:$F$78,3,FALSE)," ")</f>
        <v xml:space="preserve"> </v>
      </c>
      <c r="W587" s="152"/>
      <c r="X587" s="168"/>
      <c r="Y587" s="168"/>
      <c r="Z587" s="168"/>
      <c r="AA587" s="169"/>
      <c r="AB587" s="178" t="str">
        <f>IF(AA587=Controles!$D$5,Controles!$E$5,IF(AA587=Controles!$D$6,Controles!$E$6,IF(AA587=Controles!$D$7,Controles!$E$7," ")))</f>
        <v xml:space="preserve"> </v>
      </c>
      <c r="AC587" s="169"/>
      <c r="AD587" s="68" t="str">
        <f>IF(AC587=Controles!$D$8,Controles!$E$8,IF(AC587=Controles!$D$9,Controles!$E$9," "))</f>
        <v xml:space="preserve"> </v>
      </c>
      <c r="AE587" s="68" t="str">
        <f t="shared" si="292"/>
        <v/>
      </c>
      <c r="AF587" s="169"/>
      <c r="AG587" s="169"/>
      <c r="AH587" s="169"/>
      <c r="AI587" s="100" t="str">
        <f>+IF(AA587=Controles!$D$5,Controles!$N$5,IF(AA587=Controles!$D$6,Controles!$N$6,IF(AA587=Controles!$D$7,Controles!$N$7," ")))</f>
        <v xml:space="preserve"> </v>
      </c>
      <c r="AJ587" s="141" t="str">
        <f>IFERROR(IF(AI587=Controles!$N$5,(($R$587-($R$587*AE587))),IF(AI587=Controles!$N$7,$R$587,""))," ")</f>
        <v/>
      </c>
      <c r="AK587" s="141" t="str">
        <f>IFERROR(IF(AI587=Controles!$N$7,(($S$587-($S$587*AE587))),IF(AI587=Controles!$N$5,$S$587,""))," ")</f>
        <v/>
      </c>
      <c r="AL587" s="181" t="str">
        <f>IFERROR(IF(AJ587="","",IF(AJ587&lt;=20,"20",IF(AJ587&lt;=40,"40",IF(AJ587&lt;=60,"60",IF(AJ587&lt;=80,"80","100"))))),"")</f>
        <v/>
      </c>
      <c r="AM587" s="181" t="str">
        <f>IFERROR(IF(AK587="","",IF(AK587&lt;=20,"20",IF(AK587&lt;=40,"40",IF(AK587&lt;=60,"60",IF(AK587&lt;=80,"80","100"))))),"")</f>
        <v/>
      </c>
      <c r="AN587" s="182" t="str">
        <f>IFERROR(VALUE((AL587&amp;""&amp;AM587))," ")</f>
        <v xml:space="preserve"> </v>
      </c>
      <c r="AO587" s="183" t="str">
        <f>IFERROR(VLOOKUP(AN587,'Matriz Calificación'!$C$54:$F$78,2,FALSE),"")</f>
        <v/>
      </c>
      <c r="AP587" s="184" t="str">
        <f>IFERROR(VLOOKUP(AO587,'Matriz Calificación'!$D$54:$I$78,4,FALSE)," ")</f>
        <v xml:space="preserve"> </v>
      </c>
      <c r="AQ587" s="245" t="str" cm="1">
        <f t="array" ref="AQ587">INDEX(AN587:AN595,COUNT(AN587:AN595))</f>
        <v xml:space="preserve"> </v>
      </c>
      <c r="AR587" s="245" t="str">
        <f>IFERROR(VLOOKUP(AQ587,'Matriz Calificación'!$C$54:$F$78,2,FALSE),"")</f>
        <v/>
      </c>
      <c r="AS587" s="263" t="str">
        <f>IFERROR(VLOOKUP(AR587,'Matriz Calificación'!$D$54:$I$78,4,FALSE)," ")</f>
        <v xml:space="preserve"> </v>
      </c>
      <c r="AT587" s="268" t="str">
        <f>IFERROR(VLOOKUP(AR587,'Matriz Calificación'!$D$54:$I$78,5,FALSE)," ")</f>
        <v xml:space="preserve"> </v>
      </c>
      <c r="AU587" s="69"/>
      <c r="AV587" s="170"/>
      <c r="AW587" s="170"/>
      <c r="AX587" s="170"/>
      <c r="AY587" s="69"/>
      <c r="AZ587" s="170"/>
      <c r="BA587" s="172"/>
      <c r="BB587" s="172"/>
      <c r="BC587" s="256"/>
      <c r="BD587" s="248"/>
      <c r="BE587" s="172"/>
      <c r="BF587" s="248"/>
    </row>
    <row r="588" spans="2:58" s="173" customFormat="1" ht="21" customHeight="1" x14ac:dyDescent="0.25">
      <c r="B588" s="250"/>
      <c r="C588" s="253"/>
      <c r="D588" s="255"/>
      <c r="E588" s="256"/>
      <c r="F588" s="258"/>
      <c r="G588" s="255"/>
      <c r="H588" s="248"/>
      <c r="I588" s="266"/>
      <c r="J588" s="259"/>
      <c r="K588" s="185"/>
      <c r="L588" s="260"/>
      <c r="M588" s="260"/>
      <c r="N588" s="260"/>
      <c r="O588" s="261"/>
      <c r="P588" s="263"/>
      <c r="Q588" s="260"/>
      <c r="R588" s="264"/>
      <c r="S588" s="264"/>
      <c r="T588" s="264"/>
      <c r="U588" s="269"/>
      <c r="V588" s="263"/>
      <c r="W588" s="152"/>
      <c r="X588" s="168"/>
      <c r="Y588" s="168"/>
      <c r="Z588" s="168"/>
      <c r="AA588" s="169"/>
      <c r="AB588" s="178" t="str">
        <f>IF(AA588=Controles!$D$5,Controles!$E$5,IF(AA588=Controles!$D$6,Controles!$E$6,IF(AA588=Controles!$D$7,Controles!$E$7," ")))</f>
        <v xml:space="preserve"> </v>
      </c>
      <c r="AC588" s="169"/>
      <c r="AD588" s="68" t="str">
        <f>IF(AC588=Controles!$D$8,Controles!$E$8,IF(AC588=Controles!$D$9,Controles!$E$9," "))</f>
        <v xml:space="preserve"> </v>
      </c>
      <c r="AE588" s="68" t="str">
        <f t="shared" ref="AE588:AE640" si="328">+IFERROR(AB588+AD588,"")</f>
        <v/>
      </c>
      <c r="AF588" s="169"/>
      <c r="AG588" s="169"/>
      <c r="AH588" s="169"/>
      <c r="AI588" s="100" t="str">
        <f>+IF(AA588=Controles!$D$5,Controles!$N$5,IF(AA588=Controles!$D$6,Controles!$N$6,IF(AA588=Controles!$D$7,Controles!$N$7," ")))</f>
        <v xml:space="preserve"> </v>
      </c>
      <c r="AJ588" s="141" t="str">
        <f>IFERROR(IF(AND(AI587=Controles!$N$5,AI588=Controles!$N$5),(AJ587-(+AJ587*AE588)),IF(AI588=Controles!$N$5,(R587-(+R587*AE588)),IF(AI588=Controles!$N$7,AJ587,""))),"")</f>
        <v/>
      </c>
      <c r="AK588" s="141" t="str">
        <f>IFERROR(IF(AND(AI587=Controles!$N$7,AI588=Controles!$N$7),(AK587-(+AK587*AE588)),IF(AI588=Controles!$N$7,($S$587-(+$S$587*AE588)),IF(AI588=Controles!$N$5,AK587,""))),"")</f>
        <v/>
      </c>
      <c r="AL588" s="181" t="str">
        <f t="shared" ref="AL588:AL595" si="329">IFERROR(IF(AJ588="","",IF(AJ588&lt;=20,"20",IF(AJ588&lt;=40,"40",IF(AJ588&lt;=60,"60",IF(AJ588&lt;=80,"80","100"))))),"")</f>
        <v/>
      </c>
      <c r="AM588" s="181" t="str">
        <f t="shared" ref="AM588:AM595" si="330">IFERROR(IF(AK588="","",IF(AK588&lt;=20,"20",IF(AK588&lt;=40,"40",IF(AK588&lt;=60,"60",IF(AK588&lt;=80,"80","100"))))),"")</f>
        <v/>
      </c>
      <c r="AN588" s="182" t="str">
        <f t="shared" ref="AN588:AN595" si="331">IFERROR(VALUE((AL588&amp;""&amp;AM588))," ")</f>
        <v xml:space="preserve"> </v>
      </c>
      <c r="AO588" s="183" t="str">
        <f>IFERROR(VLOOKUP(AN588,'Matriz Calificación'!$C$54:$F$78,2,FALSE),"")</f>
        <v/>
      </c>
      <c r="AP588" s="184" t="str">
        <f>IFERROR(VLOOKUP(AO588,'Matriz Calificación'!$D$54:$I$78,4,FALSE)," ")</f>
        <v xml:space="preserve"> </v>
      </c>
      <c r="AQ588" s="246"/>
      <c r="AR588" s="246"/>
      <c r="AS588" s="263"/>
      <c r="AT588" s="268"/>
      <c r="AU588" s="69"/>
      <c r="AV588" s="170"/>
      <c r="AW588" s="170"/>
      <c r="AX588" s="170"/>
      <c r="AY588" s="69"/>
      <c r="AZ588" s="170"/>
      <c r="BA588" s="172"/>
      <c r="BB588" s="172"/>
      <c r="BC588" s="256"/>
      <c r="BD588" s="248"/>
      <c r="BE588" s="172"/>
      <c r="BF588" s="248"/>
    </row>
    <row r="589" spans="2:58" s="173" customFormat="1" ht="21" customHeight="1" x14ac:dyDescent="0.25">
      <c r="B589" s="250"/>
      <c r="C589" s="253"/>
      <c r="D589" s="255"/>
      <c r="E589" s="256"/>
      <c r="F589" s="258"/>
      <c r="G589" s="255"/>
      <c r="H589" s="248"/>
      <c r="I589" s="266"/>
      <c r="J589" s="259"/>
      <c r="K589" s="185"/>
      <c r="L589" s="260"/>
      <c r="M589" s="260"/>
      <c r="N589" s="260"/>
      <c r="O589" s="261"/>
      <c r="P589" s="263"/>
      <c r="Q589" s="260"/>
      <c r="R589" s="264"/>
      <c r="S589" s="264"/>
      <c r="T589" s="264"/>
      <c r="U589" s="269"/>
      <c r="V589" s="263"/>
      <c r="W589" s="152"/>
      <c r="X589" s="168"/>
      <c r="Y589" s="168"/>
      <c r="Z589" s="168"/>
      <c r="AA589" s="169"/>
      <c r="AB589" s="178" t="str">
        <f>IF(AA589=Controles!$D$5,Controles!$E$5,IF(AA589=Controles!$D$6,Controles!$E$6,IF(AA589=Controles!$D$7,Controles!$E$7," ")))</f>
        <v xml:space="preserve"> </v>
      </c>
      <c r="AC589" s="169"/>
      <c r="AD589" s="68" t="str">
        <f>IF(AC589=Controles!$D$8,Controles!$E$8,IF(AC589=Controles!$D$9,Controles!$E$9," "))</f>
        <v xml:space="preserve"> </v>
      </c>
      <c r="AE589" s="68" t="str">
        <f t="shared" si="328"/>
        <v/>
      </c>
      <c r="AF589" s="169"/>
      <c r="AG589" s="169"/>
      <c r="AH589" s="169"/>
      <c r="AI589" s="100" t="str">
        <f>+IF(AA589=Controles!$D$5,Controles!$N$5,IF(AA589=Controles!$D$6,Controles!$N$6,IF(AA589=Controles!$D$7,Controles!$N$7," ")))</f>
        <v xml:space="preserve"> </v>
      </c>
      <c r="AJ589" s="141" t="str">
        <f>IFERROR(IF(AND(AI588=Controles!$N$5,AI589=Controles!$N$5),(AJ588-(+AJ588*AE589)),IF(AND(AI588=Controles!$N$7,AI589=Controles!$N$5),(AJ587-(+AJ587*AE589)),IF(AI589=Controles!$N$7,AJ588,""))),"")</f>
        <v/>
      </c>
      <c r="AK589" s="141" t="str">
        <f>IFERROR(IF(AND(AI588=Controles!$N$7,AI589=Controles!$N$7),(AK588-(+AK588*AE589)),IF(AND(AI588=Controles!$N$5,AI589=Controles!$N$7),(AK587-(+AK587*AE589)),IF(AI589=Controles!$N$5,AK588,""))),"")</f>
        <v/>
      </c>
      <c r="AL589" s="181" t="str">
        <f t="shared" si="329"/>
        <v/>
      </c>
      <c r="AM589" s="181" t="str">
        <f t="shared" si="330"/>
        <v/>
      </c>
      <c r="AN589" s="182" t="str">
        <f t="shared" si="331"/>
        <v xml:space="preserve"> </v>
      </c>
      <c r="AO589" s="183" t="str">
        <f>IFERROR(VLOOKUP(AN589,'Matriz Calificación'!$C$54:$F$78,2,FALSE),"")</f>
        <v/>
      </c>
      <c r="AP589" s="184" t="str">
        <f>IFERROR(VLOOKUP(AO589,'Matriz Calificación'!$D$54:$I$78,4,FALSE)," ")</f>
        <v xml:space="preserve"> </v>
      </c>
      <c r="AQ589" s="246"/>
      <c r="AR589" s="246"/>
      <c r="AS589" s="263"/>
      <c r="AT589" s="268"/>
      <c r="AU589" s="69"/>
      <c r="AV589" s="170"/>
      <c r="AW589" s="170"/>
      <c r="AX589" s="170"/>
      <c r="AY589" s="69"/>
      <c r="AZ589" s="170"/>
      <c r="BA589" s="172"/>
      <c r="BB589" s="172"/>
      <c r="BC589" s="256"/>
      <c r="BD589" s="248"/>
      <c r="BE589" s="172"/>
      <c r="BF589" s="248"/>
    </row>
    <row r="590" spans="2:58" s="173" customFormat="1" ht="21" customHeight="1" x14ac:dyDescent="0.25">
      <c r="B590" s="250"/>
      <c r="C590" s="253"/>
      <c r="D590" s="255"/>
      <c r="E590" s="256"/>
      <c r="F590" s="258"/>
      <c r="G590" s="255"/>
      <c r="H590" s="248"/>
      <c r="I590" s="266"/>
      <c r="J590" s="259"/>
      <c r="K590" s="185"/>
      <c r="L590" s="260"/>
      <c r="M590" s="260"/>
      <c r="N590" s="260"/>
      <c r="O590" s="261"/>
      <c r="P590" s="263"/>
      <c r="Q590" s="260"/>
      <c r="R590" s="264"/>
      <c r="S590" s="264"/>
      <c r="T590" s="264"/>
      <c r="U590" s="269"/>
      <c r="V590" s="263"/>
      <c r="W590" s="152"/>
      <c r="X590" s="168"/>
      <c r="Y590" s="168"/>
      <c r="Z590" s="168"/>
      <c r="AA590" s="169"/>
      <c r="AB590" s="178" t="str">
        <f>IF(AA590=Controles!$D$5,Controles!$E$5,IF(AA590=Controles!$D$6,Controles!$E$6,IF(AA590=Controles!$D$7,Controles!$E$7," ")))</f>
        <v xml:space="preserve"> </v>
      </c>
      <c r="AC590" s="169"/>
      <c r="AD590" s="68" t="str">
        <f>IF(AC590=Controles!$D$8,Controles!$E$8,IF(AC590=Controles!$D$9,Controles!$E$9," "))</f>
        <v xml:space="preserve"> </v>
      </c>
      <c r="AE590" s="68" t="str">
        <f t="shared" si="328"/>
        <v/>
      </c>
      <c r="AF590" s="169"/>
      <c r="AG590" s="169"/>
      <c r="AH590" s="169"/>
      <c r="AI590" s="100" t="str">
        <f>+IF(AA590=Controles!$D$5,Controles!$N$5,IF(AA590=Controles!$D$6,Controles!$N$6,IF(AA590=Controles!$D$7,Controles!$N$7," ")))</f>
        <v xml:space="preserve"> </v>
      </c>
      <c r="AJ590" s="141" t="str">
        <f>IFERROR(IF(AND(AI589=Controles!$N$5,AI590=Controles!$N$5),(AJ589-(+AJ589*AE590)),IF(AND(AI589=Controles!$N$7,AI590=Controles!$N$5),(AJ588-(+AJ588*AE590)),IF(AI590=Controles!$N$7,AJ589,""))),"")</f>
        <v/>
      </c>
      <c r="AK590" s="141" t="str">
        <f>IFERROR(IF(AND(AI589=Controles!$N$7,AI590=Controles!$N$7),(AK589-(+AK589*AE590)),IF(AND(AI589=Controles!$N$5,AI590=Controles!$N$7),(AK588-(+AK588*AE590)),IF(AI590=Controles!$N$5,AK589,""))),"")</f>
        <v/>
      </c>
      <c r="AL590" s="181" t="str">
        <f t="shared" si="329"/>
        <v/>
      </c>
      <c r="AM590" s="181" t="str">
        <f t="shared" si="330"/>
        <v/>
      </c>
      <c r="AN590" s="182" t="str">
        <f t="shared" si="331"/>
        <v xml:space="preserve"> </v>
      </c>
      <c r="AO590" s="183" t="str">
        <f>IFERROR(VLOOKUP(AN590,'Matriz Calificación'!$C$54:$F$78,2,FALSE),"")</f>
        <v/>
      </c>
      <c r="AP590" s="184" t="str">
        <f>IFERROR(VLOOKUP(AO590,'Matriz Calificación'!$D$54:$I$78,4,FALSE)," ")</f>
        <v xml:space="preserve"> </v>
      </c>
      <c r="AQ590" s="246"/>
      <c r="AR590" s="246"/>
      <c r="AS590" s="263"/>
      <c r="AT590" s="268"/>
      <c r="AU590" s="69"/>
      <c r="AV590" s="170"/>
      <c r="AW590" s="170"/>
      <c r="AX590" s="170"/>
      <c r="AY590" s="69"/>
      <c r="AZ590" s="170"/>
      <c r="BA590" s="172"/>
      <c r="BB590" s="172"/>
      <c r="BC590" s="256"/>
      <c r="BD590" s="248"/>
      <c r="BE590" s="172"/>
      <c r="BF590" s="248"/>
    </row>
    <row r="591" spans="2:58" s="173" customFormat="1" ht="21" customHeight="1" x14ac:dyDescent="0.25">
      <c r="B591" s="250"/>
      <c r="C591" s="253"/>
      <c r="D591" s="255"/>
      <c r="E591" s="256"/>
      <c r="F591" s="258"/>
      <c r="G591" s="255"/>
      <c r="H591" s="248"/>
      <c r="I591" s="266"/>
      <c r="J591" s="259"/>
      <c r="K591" s="185"/>
      <c r="L591" s="260"/>
      <c r="M591" s="260"/>
      <c r="N591" s="260"/>
      <c r="O591" s="261"/>
      <c r="P591" s="263"/>
      <c r="Q591" s="260"/>
      <c r="R591" s="264"/>
      <c r="S591" s="264"/>
      <c r="T591" s="264"/>
      <c r="U591" s="269"/>
      <c r="V591" s="263"/>
      <c r="W591" s="152"/>
      <c r="X591" s="168"/>
      <c r="Y591" s="168"/>
      <c r="Z591" s="168"/>
      <c r="AA591" s="169"/>
      <c r="AB591" s="178" t="str">
        <f>IF(AA591=Controles!$D$5,Controles!$E$5,IF(AA591=Controles!$D$6,Controles!$E$6,IF(AA591=Controles!$D$7,Controles!$E$7," ")))</f>
        <v xml:space="preserve"> </v>
      </c>
      <c r="AC591" s="169"/>
      <c r="AD591" s="68" t="str">
        <f>IF(AC591=Controles!$D$8,Controles!$E$8,IF(AC591=Controles!$D$9,Controles!$E$9," "))</f>
        <v xml:space="preserve"> </v>
      </c>
      <c r="AE591" s="68" t="str">
        <f t="shared" si="328"/>
        <v/>
      </c>
      <c r="AF591" s="169"/>
      <c r="AG591" s="169"/>
      <c r="AH591" s="169"/>
      <c r="AI591" s="100" t="str">
        <f>+IF(AA591=Controles!$D$5,Controles!$N$5,IF(AA591=Controles!$D$6,Controles!$N$6,IF(AA591=Controles!$D$7,Controles!$N$7," ")))</f>
        <v xml:space="preserve"> </v>
      </c>
      <c r="AJ591" s="141" t="str">
        <f>IFERROR(IF(AND(AI590=Controles!$N$5,AI591=Controles!$N$5),(AJ590-(+AJ590*AE591)),IF(AND(AI590=Controles!$N$7,AI591=Controles!$N$5),(AJ589-(+AJ589*AE591)),IF(AI591=Controles!$N$7,AJ590,""))),"")</f>
        <v/>
      </c>
      <c r="AK591" s="141" t="str">
        <f>IFERROR(IF(AND(AI590=Controles!$N$7,AI591=Controles!$N$7),(AK590-(+AK590*AE591)),IF(AND(AI590=Controles!$N$5,AI591=Controles!$N$7),(AK589-(+AK589*AE591)),IF(AI591=Controles!$N$5,AK590,""))),"")</f>
        <v/>
      </c>
      <c r="AL591" s="181" t="str">
        <f t="shared" si="329"/>
        <v/>
      </c>
      <c r="AM591" s="181" t="str">
        <f t="shared" si="330"/>
        <v/>
      </c>
      <c r="AN591" s="182" t="str">
        <f t="shared" si="331"/>
        <v xml:space="preserve"> </v>
      </c>
      <c r="AO591" s="183" t="str">
        <f>IFERROR(VLOOKUP(AN591,'Matriz Calificación'!$C$54:$F$78,2,FALSE),"")</f>
        <v/>
      </c>
      <c r="AP591" s="184" t="str">
        <f>IFERROR(VLOOKUP(AO591,'Matriz Calificación'!$D$54:$I$78,4,FALSE)," ")</f>
        <v xml:space="preserve"> </v>
      </c>
      <c r="AQ591" s="246"/>
      <c r="AR591" s="246"/>
      <c r="AS591" s="263"/>
      <c r="AT591" s="268"/>
      <c r="AU591" s="69"/>
      <c r="AV591" s="170"/>
      <c r="AW591" s="170"/>
      <c r="AX591" s="170"/>
      <c r="AY591" s="69"/>
      <c r="AZ591" s="170"/>
      <c r="BA591" s="172"/>
      <c r="BB591" s="172"/>
      <c r="BC591" s="256"/>
      <c r="BD591" s="248"/>
      <c r="BE591" s="172"/>
      <c r="BF591" s="248"/>
    </row>
    <row r="592" spans="2:58" s="173" customFormat="1" ht="21" customHeight="1" x14ac:dyDescent="0.25">
      <c r="B592" s="250"/>
      <c r="C592" s="253"/>
      <c r="D592" s="255"/>
      <c r="E592" s="256"/>
      <c r="F592" s="258"/>
      <c r="G592" s="255"/>
      <c r="H592" s="248"/>
      <c r="I592" s="266"/>
      <c r="J592" s="259"/>
      <c r="K592" s="185"/>
      <c r="L592" s="260"/>
      <c r="M592" s="260"/>
      <c r="N592" s="260"/>
      <c r="O592" s="261"/>
      <c r="P592" s="263"/>
      <c r="Q592" s="260"/>
      <c r="R592" s="264"/>
      <c r="S592" s="264"/>
      <c r="T592" s="264"/>
      <c r="U592" s="269"/>
      <c r="V592" s="263"/>
      <c r="W592" s="152"/>
      <c r="X592" s="168"/>
      <c r="Y592" s="168"/>
      <c r="Z592" s="168"/>
      <c r="AA592" s="169"/>
      <c r="AB592" s="178" t="str">
        <f>IF(AA592=Controles!$D$5,Controles!$E$5,IF(AA592=Controles!$D$6,Controles!$E$6,IF(AA592=Controles!$D$7,Controles!$E$7," ")))</f>
        <v xml:space="preserve"> </v>
      </c>
      <c r="AC592" s="169"/>
      <c r="AD592" s="68" t="str">
        <f>IF(AC592=Controles!$D$8,Controles!$E$8,IF(AC592=Controles!$D$9,Controles!$E$9," "))</f>
        <v xml:space="preserve"> </v>
      </c>
      <c r="AE592" s="68" t="str">
        <f t="shared" si="328"/>
        <v/>
      </c>
      <c r="AF592" s="169"/>
      <c r="AG592" s="169"/>
      <c r="AH592" s="169"/>
      <c r="AI592" s="100" t="str">
        <f>+IF(AA592=Controles!$D$5,Controles!$N$5,IF(AA592=Controles!$D$6,Controles!$N$6,IF(AA592=Controles!$D$7,Controles!$N$7," ")))</f>
        <v xml:space="preserve"> </v>
      </c>
      <c r="AJ592" s="141" t="str">
        <f>IFERROR(IF(AND(AI591=Controles!$N$5,AI592=Controles!$N$5),(AJ591-(+AJ591*AE592)),IF(AND(AI591=Controles!$N$7,AI592=Controles!$N$5),(AJ590-(+AJ590*AE592)),IF(AI592=Controles!$N$7,AJ591,""))),"")</f>
        <v/>
      </c>
      <c r="AK592" s="141" t="str">
        <f>IFERROR(IF(AND(AI591=Controles!$N$7,AI592=Controles!$N$7),(AK591-(+AK591*AE592)),IF(AND(AI591=Controles!$N$5,AI592=Controles!$N$7),(AK590-(+AK590*AE592)),IF(AI592=Controles!$N$5,AK591,""))),"")</f>
        <v/>
      </c>
      <c r="AL592" s="181" t="str">
        <f t="shared" si="329"/>
        <v/>
      </c>
      <c r="AM592" s="181" t="str">
        <f t="shared" si="330"/>
        <v/>
      </c>
      <c r="AN592" s="182" t="str">
        <f t="shared" si="331"/>
        <v xml:space="preserve"> </v>
      </c>
      <c r="AO592" s="183" t="str">
        <f>IFERROR(VLOOKUP(AN592,'Matriz Calificación'!$C$54:$F$78,2,FALSE),"")</f>
        <v/>
      </c>
      <c r="AP592" s="184" t="str">
        <f>IFERROR(VLOOKUP(AO592,'Matriz Calificación'!$D$54:$I$78,4,FALSE)," ")</f>
        <v xml:space="preserve"> </v>
      </c>
      <c r="AQ592" s="246"/>
      <c r="AR592" s="246"/>
      <c r="AS592" s="263"/>
      <c r="AT592" s="268"/>
      <c r="AU592" s="69"/>
      <c r="AV592" s="170"/>
      <c r="AW592" s="170"/>
      <c r="AX592" s="170"/>
      <c r="AY592" s="69"/>
      <c r="AZ592" s="170"/>
      <c r="BA592" s="172"/>
      <c r="BB592" s="172"/>
      <c r="BC592" s="256"/>
      <c r="BD592" s="248"/>
      <c r="BE592" s="172"/>
      <c r="BF592" s="248"/>
    </row>
    <row r="593" spans="2:58" s="173" customFormat="1" ht="21" customHeight="1" x14ac:dyDescent="0.25">
      <c r="B593" s="250"/>
      <c r="C593" s="253"/>
      <c r="D593" s="255"/>
      <c r="E593" s="256"/>
      <c r="F593" s="258"/>
      <c r="G593" s="255"/>
      <c r="H593" s="248"/>
      <c r="I593" s="266"/>
      <c r="J593" s="259"/>
      <c r="K593" s="185"/>
      <c r="L593" s="260"/>
      <c r="M593" s="260"/>
      <c r="N593" s="260"/>
      <c r="O593" s="261"/>
      <c r="P593" s="263"/>
      <c r="Q593" s="260"/>
      <c r="R593" s="264"/>
      <c r="S593" s="264"/>
      <c r="T593" s="264"/>
      <c r="U593" s="269"/>
      <c r="V593" s="263"/>
      <c r="W593" s="152"/>
      <c r="X593" s="168"/>
      <c r="Y593" s="168"/>
      <c r="Z593" s="168"/>
      <c r="AA593" s="169"/>
      <c r="AB593" s="178" t="str">
        <f>IF(AA593=Controles!$D$5,Controles!$E$5,IF(AA593=Controles!$D$6,Controles!$E$6,IF(AA593=Controles!$D$7,Controles!$E$7," ")))</f>
        <v xml:space="preserve"> </v>
      </c>
      <c r="AC593" s="169"/>
      <c r="AD593" s="68" t="str">
        <f>IF(AC593=Controles!$D$8,Controles!$E$8,IF(AC593=Controles!$D$9,Controles!$E$9," "))</f>
        <v xml:space="preserve"> </v>
      </c>
      <c r="AE593" s="68" t="str">
        <f t="shared" si="328"/>
        <v/>
      </c>
      <c r="AF593" s="169"/>
      <c r="AG593" s="169"/>
      <c r="AH593" s="169"/>
      <c r="AI593" s="100" t="str">
        <f>+IF(AA593=Controles!$D$5,Controles!$N$5,IF(AA593=Controles!$D$6,Controles!$N$6,IF(AA593=Controles!$D$7,Controles!$N$7," ")))</f>
        <v xml:space="preserve"> </v>
      </c>
      <c r="AJ593" s="141" t="str">
        <f>IFERROR(IF(AND(AI592=Controles!$N$5,AI593=Controles!$N$5),(AJ592-(+AJ592*AE593)),IF(AND(AI592=Controles!$N$7,AI593=Controles!$N$5),(AJ591-(+AJ591*AE593)),IF(AI593=Controles!$N$7,AJ592,""))),"")</f>
        <v/>
      </c>
      <c r="AK593" s="141" t="str">
        <f>IFERROR(IF(AND(AI592=Controles!$N$7,AI593=Controles!$N$7),(AK592-(+AK592*AE593)),IF(AND(AI592=Controles!$N$5,AI593=Controles!$N$7),(AK591-(+AK591*AE593)),IF(AI593=Controles!$N$5,AK592,""))),"")</f>
        <v/>
      </c>
      <c r="AL593" s="181" t="str">
        <f t="shared" si="329"/>
        <v/>
      </c>
      <c r="AM593" s="181" t="str">
        <f t="shared" si="330"/>
        <v/>
      </c>
      <c r="AN593" s="182" t="str">
        <f t="shared" si="331"/>
        <v xml:space="preserve"> </v>
      </c>
      <c r="AO593" s="183" t="str">
        <f>IFERROR(VLOOKUP(AN593,'Matriz Calificación'!$C$54:$F$78,2,FALSE),"")</f>
        <v/>
      </c>
      <c r="AP593" s="184" t="str">
        <f>IFERROR(VLOOKUP(AO593,'Matriz Calificación'!$D$54:$I$78,4,FALSE)," ")</f>
        <v xml:space="preserve"> </v>
      </c>
      <c r="AQ593" s="246"/>
      <c r="AR593" s="246"/>
      <c r="AS593" s="263"/>
      <c r="AT593" s="268"/>
      <c r="AU593" s="69"/>
      <c r="AV593" s="168"/>
      <c r="AW593" s="171"/>
      <c r="AX593" s="171"/>
      <c r="AY593" s="69"/>
      <c r="AZ593" s="170"/>
      <c r="BA593" s="172"/>
      <c r="BB593" s="172"/>
      <c r="BC593" s="256"/>
      <c r="BD593" s="248"/>
      <c r="BE593" s="172"/>
      <c r="BF593" s="248"/>
    </row>
    <row r="594" spans="2:58" s="173" customFormat="1" ht="21" customHeight="1" x14ac:dyDescent="0.25">
      <c r="B594" s="250"/>
      <c r="C594" s="253"/>
      <c r="D594" s="255"/>
      <c r="E594" s="256"/>
      <c r="F594" s="258"/>
      <c r="G594" s="255"/>
      <c r="H594" s="248"/>
      <c r="I594" s="266"/>
      <c r="J594" s="259"/>
      <c r="K594" s="185"/>
      <c r="L594" s="260"/>
      <c r="M594" s="260"/>
      <c r="N594" s="260"/>
      <c r="O594" s="261"/>
      <c r="P594" s="263"/>
      <c r="Q594" s="260"/>
      <c r="R594" s="264"/>
      <c r="S594" s="264"/>
      <c r="T594" s="264"/>
      <c r="U594" s="269"/>
      <c r="V594" s="263"/>
      <c r="W594" s="152"/>
      <c r="X594" s="168"/>
      <c r="Y594" s="168"/>
      <c r="Z594" s="168"/>
      <c r="AA594" s="169"/>
      <c r="AB594" s="178" t="str">
        <f>IF(AA594=Controles!$D$5,Controles!$E$5,IF(AA594=Controles!$D$6,Controles!$E$6,IF(AA594=Controles!$D$7,Controles!$E$7," ")))</f>
        <v xml:space="preserve"> </v>
      </c>
      <c r="AC594" s="169"/>
      <c r="AD594" s="68" t="str">
        <f>IF(AC594=Controles!$D$8,Controles!$E$8,IF(AC594=Controles!$D$9,Controles!$E$9," "))</f>
        <v xml:space="preserve"> </v>
      </c>
      <c r="AE594" s="68" t="str">
        <f t="shared" si="328"/>
        <v/>
      </c>
      <c r="AF594" s="169"/>
      <c r="AG594" s="169"/>
      <c r="AH594" s="169"/>
      <c r="AI594" s="100" t="str">
        <f>+IF(AA594=Controles!$D$5,Controles!$N$5,IF(AA594=Controles!$D$6,Controles!$N$6,IF(AA594=Controles!$D$7,Controles!$N$7," ")))</f>
        <v xml:space="preserve"> </v>
      </c>
      <c r="AJ594" s="141" t="str">
        <f>IFERROR(IF(AND(AI593=Controles!$N$5,AI594=Controles!$N$5),(AJ593-(+AJ593*AE594)),IF(AND(AI593=Controles!$N$7,AI594=Controles!$N$5),(AJ592-(+AJ592*AE594)),IF(AI594=Controles!$N$7,AJ593,""))),"")</f>
        <v/>
      </c>
      <c r="AK594" s="141" t="str">
        <f>IFERROR(IF(AND(AI593=Controles!$N$7,AI594=Controles!$N$7),(AK593-(+AK593*AE594)),IF(AND(AI593=Controles!$N$5,AI594=Controles!$N$7),(AK592-(+AK592*AE594)),IF(AI594=Controles!$N$5,AK593,""))),"")</f>
        <v/>
      </c>
      <c r="AL594" s="181" t="str">
        <f t="shared" si="329"/>
        <v/>
      </c>
      <c r="AM594" s="181" t="str">
        <f t="shared" si="330"/>
        <v/>
      </c>
      <c r="AN594" s="182" t="str">
        <f t="shared" si="331"/>
        <v xml:space="preserve"> </v>
      </c>
      <c r="AO594" s="183" t="str">
        <f>IFERROR(VLOOKUP(AN594,'Matriz Calificación'!$C$54:$F$78,2,FALSE),"")</f>
        <v/>
      </c>
      <c r="AP594" s="184" t="str">
        <f>IFERROR(VLOOKUP(AO594,'Matriz Calificación'!$D$54:$I$78,4,FALSE)," ")</f>
        <v xml:space="preserve"> </v>
      </c>
      <c r="AQ594" s="246"/>
      <c r="AR594" s="246"/>
      <c r="AS594" s="263"/>
      <c r="AT594" s="268"/>
      <c r="AU594" s="69"/>
      <c r="AV594" s="168"/>
      <c r="AW594" s="171"/>
      <c r="AX594" s="171"/>
      <c r="AY594" s="69"/>
      <c r="AZ594" s="170"/>
      <c r="BA594" s="172"/>
      <c r="BB594" s="172"/>
      <c r="BC594" s="256"/>
      <c r="BD594" s="248"/>
      <c r="BE594" s="172"/>
      <c r="BF594" s="248"/>
    </row>
    <row r="595" spans="2:58" s="173" customFormat="1" ht="21" customHeight="1" x14ac:dyDescent="0.25">
      <c r="B595" s="251"/>
      <c r="C595" s="254"/>
      <c r="D595" s="255"/>
      <c r="E595" s="256"/>
      <c r="F595" s="258"/>
      <c r="G595" s="255"/>
      <c r="H595" s="248"/>
      <c r="I595" s="267"/>
      <c r="J595" s="259"/>
      <c r="K595" s="185"/>
      <c r="L595" s="260"/>
      <c r="M595" s="260"/>
      <c r="N595" s="260"/>
      <c r="O595" s="262"/>
      <c r="P595" s="263"/>
      <c r="Q595" s="260"/>
      <c r="R595" s="264"/>
      <c r="S595" s="264"/>
      <c r="T595" s="264"/>
      <c r="U595" s="269"/>
      <c r="V595" s="263"/>
      <c r="W595" s="152"/>
      <c r="X595" s="168"/>
      <c r="Y595" s="168"/>
      <c r="Z595" s="168"/>
      <c r="AA595" s="169"/>
      <c r="AB595" s="178" t="str">
        <f>IF(AA595=Controles!$D$5,Controles!$E$5,IF(AA595=Controles!$D$6,Controles!$E$6,IF(AA595=Controles!$D$7,Controles!$E$7," ")))</f>
        <v xml:space="preserve"> </v>
      </c>
      <c r="AC595" s="169"/>
      <c r="AD595" s="68" t="str">
        <f>IF(AC595=Controles!$D$8,Controles!$E$8,IF(AC595=Controles!$D$9,Controles!$E$9," "))</f>
        <v xml:space="preserve"> </v>
      </c>
      <c r="AE595" s="68" t="str">
        <f t="shared" si="328"/>
        <v/>
      </c>
      <c r="AF595" s="169"/>
      <c r="AG595" s="169"/>
      <c r="AH595" s="169"/>
      <c r="AI595" s="100" t="str">
        <f>+IF(AA595=Controles!$D$5,Controles!$N$5,IF(AA595=Controles!$D$6,Controles!$N$6,IF(AA595=Controles!$D$7,Controles!$N$7," ")))</f>
        <v xml:space="preserve"> </v>
      </c>
      <c r="AJ595" s="141" t="str">
        <f>IFERROR(IF(AND(AI594=Controles!$N$5,AI595=Controles!$N$5),(AJ594-(+AJ594*AE595)),IF(AND(AI594=Controles!$N$7,AI595=Controles!$N$5),(AJ593-(+AJ593*AE595)),IF(AI595=Controles!$N$7,AJ594,""))),"")</f>
        <v/>
      </c>
      <c r="AK595" s="141" t="str">
        <f>IFERROR(IF(AND(AI594=Controles!$N$7,AI595=Controles!$N$7),(AK594-(+AK594*AE595)),IF(AND(AI594=Controles!$N$5,AI595=Controles!$N$7),(AK593-(+AK593*AE595)),IF(AI595=Controles!$N$5,AK594,""))),"")</f>
        <v/>
      </c>
      <c r="AL595" s="181" t="str">
        <f t="shared" si="329"/>
        <v/>
      </c>
      <c r="AM595" s="181" t="str">
        <f t="shared" si="330"/>
        <v/>
      </c>
      <c r="AN595" s="182" t="str">
        <f t="shared" si="331"/>
        <v xml:space="preserve"> </v>
      </c>
      <c r="AO595" s="183" t="str">
        <f>IFERROR(VLOOKUP(AN595,'Matriz Calificación'!$C$54:$F$78,2,FALSE),"")</f>
        <v/>
      </c>
      <c r="AP595" s="184" t="str">
        <f>IFERROR(VLOOKUP(AO595,'Matriz Calificación'!$D$54:$I$78,4,FALSE)," ")</f>
        <v xml:space="preserve"> </v>
      </c>
      <c r="AQ595" s="247"/>
      <c r="AR595" s="247"/>
      <c r="AS595" s="263"/>
      <c r="AT595" s="268"/>
      <c r="AU595" s="69"/>
      <c r="AV595" s="168"/>
      <c r="AW595" s="70"/>
      <c r="AX595" s="70"/>
      <c r="AY595" s="69"/>
      <c r="AZ595" s="170"/>
      <c r="BA595" s="172"/>
      <c r="BB595" s="172"/>
      <c r="BC595" s="256"/>
      <c r="BD595" s="248"/>
      <c r="BE595" s="172"/>
      <c r="BF595" s="248"/>
    </row>
    <row r="596" spans="2:58" s="173" customFormat="1" ht="21" customHeight="1" x14ac:dyDescent="0.25">
      <c r="B596" s="249"/>
      <c r="C596" s="252" t="str">
        <f>+IFERROR(VLOOKUP(B596,INF!$A$2:$B$90,2,FALSE)," ")</f>
        <v xml:space="preserve"> </v>
      </c>
      <c r="D596" s="255"/>
      <c r="E596" s="256"/>
      <c r="F596" s="257"/>
      <c r="G596" s="255"/>
      <c r="H596" s="248"/>
      <c r="I596" s="265"/>
      <c r="J596" s="259" t="str">
        <f t="shared" ref="J596" si="332">IF(G596&lt;&gt;"",CONCATENATE("Posibilidad de ",G596," por"," ",H596," debido a"," ",I596),"")</f>
        <v/>
      </c>
      <c r="K596" s="185"/>
      <c r="L596" s="260"/>
      <c r="M596" s="260"/>
      <c r="N596" s="260"/>
      <c r="O596" s="261"/>
      <c r="P596" s="263" t="str">
        <f>IF(O596="","",IF(O596&lt;=2,Probabilidad!$B$8,IF(O596&lt;=11.999,Probabilidad!$B$7,IF(O596&lt;=48,Probabilidad!$B$6,IF(O596&lt;=239.999,Probabilidad!$B$5,IF(O596&gt;=240,Probabilidad!$B$4,""))))))</f>
        <v/>
      </c>
      <c r="Q596" s="260"/>
      <c r="R596" s="264" t="str">
        <f>IFERROR(VLOOKUP(P596,Probabilidad!$B$4:$C$8,2,FALSE),"")</f>
        <v/>
      </c>
      <c r="S596" s="264" t="str">
        <f>IFERROR(VLOOKUP(Q596,Impacto!$B$4:$C$16,2,FALSE),"")</f>
        <v/>
      </c>
      <c r="T596" s="264" t="str">
        <f t="shared" ref="T596" si="333">IFERROR(VALUE((R596&amp;""&amp;S596))," ")</f>
        <v xml:space="preserve"> </v>
      </c>
      <c r="U596" s="269" t="str">
        <f>IFERROR(VLOOKUP(T596,'Matriz Calificación'!$C$54:$D$78,2,FALSE)," ")</f>
        <v xml:space="preserve"> </v>
      </c>
      <c r="V596" s="263" t="str">
        <f>IFERROR(VLOOKUP(T596,'Matriz Calificación'!$C$54:$F$78,3,FALSE)," ")</f>
        <v xml:space="preserve"> </v>
      </c>
      <c r="W596" s="152"/>
      <c r="X596" s="168"/>
      <c r="Y596" s="168"/>
      <c r="Z596" s="168"/>
      <c r="AA596" s="169"/>
      <c r="AB596" s="178" t="str">
        <f>IF(AA596=Controles!$D$5,Controles!$E$5,IF(AA596=Controles!$D$6,Controles!$E$6,IF(AA596=Controles!$D$7,Controles!$E$7," ")))</f>
        <v xml:space="preserve"> </v>
      </c>
      <c r="AC596" s="169"/>
      <c r="AD596" s="68" t="str">
        <f>IF(AC596=Controles!$D$8,Controles!$E$8,IF(AC596=Controles!$D$9,Controles!$E$9," "))</f>
        <v xml:space="preserve"> </v>
      </c>
      <c r="AE596" s="68" t="str">
        <f t="shared" si="328"/>
        <v/>
      </c>
      <c r="AF596" s="169"/>
      <c r="AG596" s="169"/>
      <c r="AH596" s="169"/>
      <c r="AI596" s="100" t="str">
        <f>+IF(AA596=Controles!$D$5,Controles!$N$5,IF(AA596=Controles!$D$6,Controles!$N$6,IF(AA596=Controles!$D$7,Controles!$N$7," ")))</f>
        <v xml:space="preserve"> </v>
      </c>
      <c r="AJ596" s="141" t="str">
        <f>IFERROR(IF(AI596=Controles!$N$5,(($R$596-($R$596*AE596))),IF(AI596=Controles!$N$7,$R$596,""))," ")</f>
        <v/>
      </c>
      <c r="AK596" s="141" t="str">
        <f>IFERROR(IF(AI596=Controles!$N$7,(($S$596-($S$596*AE596))),IF(AI596=Controles!$N$5,$S$596,""))," ")</f>
        <v/>
      </c>
      <c r="AL596" s="181" t="str">
        <f>IFERROR(IF(AJ596="","",IF(AJ596&lt;=20,"20",IF(AJ596&lt;=40,"40",IF(AJ596&lt;=60,"60",IF(AJ596&lt;=80,"80","100"))))),"")</f>
        <v/>
      </c>
      <c r="AM596" s="181" t="str">
        <f>IFERROR(IF(AK596="","",IF(AK596&lt;=20,"20",IF(AK596&lt;=40,"40",IF(AK596&lt;=60,"60",IF(AK596&lt;=80,"80","100"))))),"")</f>
        <v/>
      </c>
      <c r="AN596" s="182" t="str">
        <f>IFERROR(VALUE((AL596&amp;""&amp;AM596))," ")</f>
        <v xml:space="preserve"> </v>
      </c>
      <c r="AO596" s="183" t="str">
        <f>IFERROR(VLOOKUP(AN596,'Matriz Calificación'!$C$54:$F$78,2,FALSE),"")</f>
        <v/>
      </c>
      <c r="AP596" s="184" t="str">
        <f>IFERROR(VLOOKUP(AO596,'Matriz Calificación'!$D$54:$I$78,4,FALSE)," ")</f>
        <v xml:space="preserve"> </v>
      </c>
      <c r="AQ596" s="245" t="str" cm="1">
        <f t="array" ref="AQ596">INDEX(AN596:AN604,COUNT(AN596:AN604))</f>
        <v xml:space="preserve"> </v>
      </c>
      <c r="AR596" s="245" t="str">
        <f>IFERROR(VLOOKUP(AQ596,'Matriz Calificación'!$C$54:$F$78,2,FALSE),"")</f>
        <v/>
      </c>
      <c r="AS596" s="263" t="str">
        <f>IFERROR(VLOOKUP(AR596,'Matriz Calificación'!$D$54:$I$78,4,FALSE)," ")</f>
        <v xml:space="preserve"> </v>
      </c>
      <c r="AT596" s="268" t="str">
        <f>IFERROR(VLOOKUP(AR596,'Matriz Calificación'!$D$54:$I$78,5,FALSE)," ")</f>
        <v xml:space="preserve"> </v>
      </c>
      <c r="AU596" s="69"/>
      <c r="AV596" s="170"/>
      <c r="AW596" s="170"/>
      <c r="AX596" s="170"/>
      <c r="AY596" s="69"/>
      <c r="AZ596" s="170"/>
      <c r="BA596" s="172"/>
      <c r="BB596" s="172"/>
      <c r="BC596" s="256"/>
      <c r="BD596" s="248"/>
      <c r="BE596" s="172"/>
      <c r="BF596" s="248"/>
    </row>
    <row r="597" spans="2:58" s="173" customFormat="1" ht="21" customHeight="1" x14ac:dyDescent="0.25">
      <c r="B597" s="250"/>
      <c r="C597" s="253"/>
      <c r="D597" s="255"/>
      <c r="E597" s="256"/>
      <c r="F597" s="258"/>
      <c r="G597" s="255"/>
      <c r="H597" s="248"/>
      <c r="I597" s="266"/>
      <c r="J597" s="259"/>
      <c r="K597" s="185"/>
      <c r="L597" s="260"/>
      <c r="M597" s="260"/>
      <c r="N597" s="260"/>
      <c r="O597" s="261"/>
      <c r="P597" s="263"/>
      <c r="Q597" s="260"/>
      <c r="R597" s="264"/>
      <c r="S597" s="264"/>
      <c r="T597" s="264"/>
      <c r="U597" s="269"/>
      <c r="V597" s="263"/>
      <c r="W597" s="152"/>
      <c r="X597" s="168"/>
      <c r="Y597" s="168"/>
      <c r="Z597" s="168"/>
      <c r="AA597" s="169"/>
      <c r="AB597" s="178" t="str">
        <f>IF(AA597=Controles!$D$5,Controles!$E$5,IF(AA597=Controles!$D$6,Controles!$E$6,IF(AA597=Controles!$D$7,Controles!$E$7," ")))</f>
        <v xml:space="preserve"> </v>
      </c>
      <c r="AC597" s="169"/>
      <c r="AD597" s="68" t="str">
        <f>IF(AC597=Controles!$D$8,Controles!$E$8,IF(AC597=Controles!$D$9,Controles!$E$9," "))</f>
        <v xml:space="preserve"> </v>
      </c>
      <c r="AE597" s="68" t="str">
        <f t="shared" si="328"/>
        <v/>
      </c>
      <c r="AF597" s="169"/>
      <c r="AG597" s="169"/>
      <c r="AH597" s="169"/>
      <c r="AI597" s="100" t="str">
        <f>+IF(AA597=Controles!$D$5,Controles!$N$5,IF(AA597=Controles!$D$6,Controles!$N$6,IF(AA597=Controles!$D$7,Controles!$N$7," ")))</f>
        <v xml:space="preserve"> </v>
      </c>
      <c r="AJ597" s="141" t="str">
        <f>IFERROR(IF(AND(AI596=Controles!$N$5,AI597=Controles!$N$5),(AJ596-(+AJ596*AE597)),IF(AI597=Controles!$N$5,(R596-(+R596*AE597)),IF(AI597=Controles!$N$7,AJ596,""))),"")</f>
        <v/>
      </c>
      <c r="AK597" s="141" t="str">
        <f>IFERROR(IF(AND(AI596=Controles!$N$7,AI597=Controles!$N$7),(AK596-(+AK596*AE597)),IF(AI597=Controles!$N$7,($S$596-(+$S$596*AE597)),IF(AI597=Controles!$N$5,AK596,""))),"")</f>
        <v/>
      </c>
      <c r="AL597" s="181" t="str">
        <f t="shared" ref="AL597:AL604" si="334">IFERROR(IF(AJ597="","",IF(AJ597&lt;=20,"20",IF(AJ597&lt;=40,"40",IF(AJ597&lt;=60,"60",IF(AJ597&lt;=80,"80","100"))))),"")</f>
        <v/>
      </c>
      <c r="AM597" s="181" t="str">
        <f t="shared" ref="AM597:AM604" si="335">IFERROR(IF(AK597="","",IF(AK597&lt;=20,"20",IF(AK597&lt;=40,"40",IF(AK597&lt;=60,"60",IF(AK597&lt;=80,"80","100"))))),"")</f>
        <v/>
      </c>
      <c r="AN597" s="182" t="str">
        <f t="shared" ref="AN597:AN604" si="336">IFERROR(VALUE((AL597&amp;""&amp;AM597))," ")</f>
        <v xml:space="preserve"> </v>
      </c>
      <c r="AO597" s="183" t="str">
        <f>IFERROR(VLOOKUP(AN597,'Matriz Calificación'!$C$54:$F$78,2,FALSE),"")</f>
        <v/>
      </c>
      <c r="AP597" s="184" t="str">
        <f>IFERROR(VLOOKUP(AO597,'Matriz Calificación'!$D$54:$I$78,4,FALSE)," ")</f>
        <v xml:space="preserve"> </v>
      </c>
      <c r="AQ597" s="246"/>
      <c r="AR597" s="246"/>
      <c r="AS597" s="263"/>
      <c r="AT597" s="268"/>
      <c r="AU597" s="69"/>
      <c r="AV597" s="170"/>
      <c r="AW597" s="170"/>
      <c r="AX597" s="170"/>
      <c r="AY597" s="69"/>
      <c r="AZ597" s="170"/>
      <c r="BA597" s="172"/>
      <c r="BB597" s="172"/>
      <c r="BC597" s="256"/>
      <c r="BD597" s="248"/>
      <c r="BE597" s="172"/>
      <c r="BF597" s="248"/>
    </row>
    <row r="598" spans="2:58" s="173" customFormat="1" ht="21" customHeight="1" x14ac:dyDescent="0.25">
      <c r="B598" s="250"/>
      <c r="C598" s="253"/>
      <c r="D598" s="255"/>
      <c r="E598" s="256"/>
      <c r="F598" s="258"/>
      <c r="G598" s="255"/>
      <c r="H598" s="248"/>
      <c r="I598" s="266"/>
      <c r="J598" s="259"/>
      <c r="K598" s="185"/>
      <c r="L598" s="260"/>
      <c r="M598" s="260"/>
      <c r="N598" s="260"/>
      <c r="O598" s="261"/>
      <c r="P598" s="263"/>
      <c r="Q598" s="260"/>
      <c r="R598" s="264"/>
      <c r="S598" s="264"/>
      <c r="T598" s="264"/>
      <c r="U598" s="269"/>
      <c r="V598" s="263"/>
      <c r="W598" s="152"/>
      <c r="X598" s="168"/>
      <c r="Y598" s="168"/>
      <c r="Z598" s="168"/>
      <c r="AA598" s="169"/>
      <c r="AB598" s="178" t="str">
        <f>IF(AA598=Controles!$D$5,Controles!$E$5,IF(AA598=Controles!$D$6,Controles!$E$6,IF(AA598=Controles!$D$7,Controles!$E$7," ")))</f>
        <v xml:space="preserve"> </v>
      </c>
      <c r="AC598" s="169"/>
      <c r="AD598" s="68" t="str">
        <f>IF(AC598=Controles!$D$8,Controles!$E$8,IF(AC598=Controles!$D$9,Controles!$E$9," "))</f>
        <v xml:space="preserve"> </v>
      </c>
      <c r="AE598" s="68" t="str">
        <f t="shared" si="328"/>
        <v/>
      </c>
      <c r="AF598" s="169"/>
      <c r="AG598" s="169"/>
      <c r="AH598" s="169"/>
      <c r="AI598" s="100" t="str">
        <f>+IF(AA598=Controles!$D$5,Controles!$N$5,IF(AA598=Controles!$D$6,Controles!$N$6,IF(AA598=Controles!$D$7,Controles!$N$7," ")))</f>
        <v xml:space="preserve"> </v>
      </c>
      <c r="AJ598" s="141" t="str">
        <f>IFERROR(IF(AND(AI597=Controles!$N$5,AI598=Controles!$N$5),(AJ597-(+AJ597*AE598)),IF(AND(AI597=Controles!$N$7,AI598=Controles!$N$5),(AJ596-(+AJ596*AE598)),IF(AI598=Controles!$N$7,AJ597,""))),"")</f>
        <v/>
      </c>
      <c r="AK598" s="141" t="str">
        <f>IFERROR(IF(AND(AI597=Controles!$N$7,AI598=Controles!$N$7),(AK597-(+AK597*AE598)),IF(AND(AI597=Controles!$N$5,AI598=Controles!$N$7),(AK596-(+AK596*AE598)),IF(AI598=Controles!$N$5,AK597,""))),"")</f>
        <v/>
      </c>
      <c r="AL598" s="181" t="str">
        <f t="shared" si="334"/>
        <v/>
      </c>
      <c r="AM598" s="181" t="str">
        <f t="shared" si="335"/>
        <v/>
      </c>
      <c r="AN598" s="182" t="str">
        <f t="shared" si="336"/>
        <v xml:space="preserve"> </v>
      </c>
      <c r="AO598" s="183" t="str">
        <f>IFERROR(VLOOKUP(AN598,'Matriz Calificación'!$C$54:$F$78,2,FALSE),"")</f>
        <v/>
      </c>
      <c r="AP598" s="184" t="str">
        <f>IFERROR(VLOOKUP(AO598,'Matriz Calificación'!$D$54:$I$78,4,FALSE)," ")</f>
        <v xml:space="preserve"> </v>
      </c>
      <c r="AQ598" s="246"/>
      <c r="AR598" s="246"/>
      <c r="AS598" s="263"/>
      <c r="AT598" s="268"/>
      <c r="AU598" s="69"/>
      <c r="AV598" s="170"/>
      <c r="AW598" s="170"/>
      <c r="AX598" s="170"/>
      <c r="AY598" s="69"/>
      <c r="AZ598" s="170"/>
      <c r="BA598" s="172"/>
      <c r="BB598" s="172"/>
      <c r="BC598" s="256"/>
      <c r="BD598" s="248"/>
      <c r="BE598" s="172"/>
      <c r="BF598" s="248"/>
    </row>
    <row r="599" spans="2:58" s="173" customFormat="1" ht="21" customHeight="1" x14ac:dyDescent="0.25">
      <c r="B599" s="250"/>
      <c r="C599" s="253"/>
      <c r="D599" s="255"/>
      <c r="E599" s="256"/>
      <c r="F599" s="258"/>
      <c r="G599" s="255"/>
      <c r="H599" s="248"/>
      <c r="I599" s="266"/>
      <c r="J599" s="259"/>
      <c r="K599" s="185"/>
      <c r="L599" s="260"/>
      <c r="M599" s="260"/>
      <c r="N599" s="260"/>
      <c r="O599" s="261"/>
      <c r="P599" s="263"/>
      <c r="Q599" s="260"/>
      <c r="R599" s="264"/>
      <c r="S599" s="264"/>
      <c r="T599" s="264"/>
      <c r="U599" s="269"/>
      <c r="V599" s="263"/>
      <c r="W599" s="152"/>
      <c r="X599" s="168"/>
      <c r="Y599" s="168"/>
      <c r="Z599" s="168"/>
      <c r="AA599" s="169"/>
      <c r="AB599" s="178" t="str">
        <f>IF(AA599=Controles!$D$5,Controles!$E$5,IF(AA599=Controles!$D$6,Controles!$E$6,IF(AA599=Controles!$D$7,Controles!$E$7," ")))</f>
        <v xml:space="preserve"> </v>
      </c>
      <c r="AC599" s="169"/>
      <c r="AD599" s="68" t="str">
        <f>IF(AC599=Controles!$D$8,Controles!$E$8,IF(AC599=Controles!$D$9,Controles!$E$9," "))</f>
        <v xml:space="preserve"> </v>
      </c>
      <c r="AE599" s="68" t="str">
        <f t="shared" si="328"/>
        <v/>
      </c>
      <c r="AF599" s="169"/>
      <c r="AG599" s="169"/>
      <c r="AH599" s="169"/>
      <c r="AI599" s="100" t="str">
        <f>+IF(AA599=Controles!$D$5,Controles!$N$5,IF(AA599=Controles!$D$6,Controles!$N$6,IF(AA599=Controles!$D$7,Controles!$N$7," ")))</f>
        <v xml:space="preserve"> </v>
      </c>
      <c r="AJ599" s="141" t="str">
        <f>IFERROR(IF(AND(AI598=Controles!$N$5,AI599=Controles!$N$5),(AJ598-(+AJ598*AE599)),IF(AND(AI598=Controles!$N$7,AI599=Controles!$N$5),(AJ597-(+AJ597*AE599)),IF(AI599=Controles!$N$7,AJ598,""))),"")</f>
        <v/>
      </c>
      <c r="AK599" s="141" t="str">
        <f>IFERROR(IF(AND(AI598=Controles!$N$7,AI599=Controles!$N$7),(AK598-(+AK598*AE599)),IF(AND(AI598=Controles!$N$5,AI599=Controles!$N$7),(AK597-(+AK597*AE599)),IF(AI599=Controles!$N$5,AK598,""))),"")</f>
        <v/>
      </c>
      <c r="AL599" s="181" t="str">
        <f t="shared" si="334"/>
        <v/>
      </c>
      <c r="AM599" s="181" t="str">
        <f t="shared" si="335"/>
        <v/>
      </c>
      <c r="AN599" s="182" t="str">
        <f t="shared" si="336"/>
        <v xml:space="preserve"> </v>
      </c>
      <c r="AO599" s="183" t="str">
        <f>IFERROR(VLOOKUP(AN599,'Matriz Calificación'!$C$54:$F$78,2,FALSE),"")</f>
        <v/>
      </c>
      <c r="AP599" s="184" t="str">
        <f>IFERROR(VLOOKUP(AO599,'Matriz Calificación'!$D$54:$I$78,4,FALSE)," ")</f>
        <v xml:space="preserve"> </v>
      </c>
      <c r="AQ599" s="246"/>
      <c r="AR599" s="246"/>
      <c r="AS599" s="263"/>
      <c r="AT599" s="268"/>
      <c r="AU599" s="69"/>
      <c r="AV599" s="170"/>
      <c r="AW599" s="170"/>
      <c r="AX599" s="170"/>
      <c r="AY599" s="69"/>
      <c r="AZ599" s="170"/>
      <c r="BA599" s="172"/>
      <c r="BB599" s="172"/>
      <c r="BC599" s="256"/>
      <c r="BD599" s="248"/>
      <c r="BE599" s="172"/>
      <c r="BF599" s="248"/>
    </row>
    <row r="600" spans="2:58" s="173" customFormat="1" ht="21" customHeight="1" x14ac:dyDescent="0.25">
      <c r="B600" s="250"/>
      <c r="C600" s="253"/>
      <c r="D600" s="255"/>
      <c r="E600" s="256"/>
      <c r="F600" s="258"/>
      <c r="G600" s="255"/>
      <c r="H600" s="248"/>
      <c r="I600" s="266"/>
      <c r="J600" s="259"/>
      <c r="K600" s="185"/>
      <c r="L600" s="260"/>
      <c r="M600" s="260"/>
      <c r="N600" s="260"/>
      <c r="O600" s="261"/>
      <c r="P600" s="263"/>
      <c r="Q600" s="260"/>
      <c r="R600" s="264"/>
      <c r="S600" s="264"/>
      <c r="T600" s="264"/>
      <c r="U600" s="269"/>
      <c r="V600" s="263"/>
      <c r="W600" s="152"/>
      <c r="X600" s="168"/>
      <c r="Y600" s="168"/>
      <c r="Z600" s="168"/>
      <c r="AA600" s="169"/>
      <c r="AB600" s="178" t="str">
        <f>IF(AA600=Controles!$D$5,Controles!$E$5,IF(AA600=Controles!$D$6,Controles!$E$6,IF(AA600=Controles!$D$7,Controles!$E$7," ")))</f>
        <v xml:space="preserve"> </v>
      </c>
      <c r="AC600" s="169"/>
      <c r="AD600" s="68" t="str">
        <f>IF(AC600=Controles!$D$8,Controles!$E$8,IF(AC600=Controles!$D$9,Controles!$E$9," "))</f>
        <v xml:space="preserve"> </v>
      </c>
      <c r="AE600" s="68" t="str">
        <f t="shared" si="328"/>
        <v/>
      </c>
      <c r="AF600" s="169"/>
      <c r="AG600" s="169"/>
      <c r="AH600" s="169"/>
      <c r="AI600" s="100" t="str">
        <f>+IF(AA600=Controles!$D$5,Controles!$N$5,IF(AA600=Controles!$D$6,Controles!$N$6,IF(AA600=Controles!$D$7,Controles!$N$7," ")))</f>
        <v xml:space="preserve"> </v>
      </c>
      <c r="AJ600" s="141" t="str">
        <f>IFERROR(IF(AND(AI599=Controles!$N$5,AI600=Controles!$N$5),(AJ599-(+AJ599*AE600)),IF(AND(AI599=Controles!$N$7,AI600=Controles!$N$5),(AJ598-(+AJ598*AE600)),IF(AI600=Controles!$N$7,AJ599,""))),"")</f>
        <v/>
      </c>
      <c r="AK600" s="141" t="str">
        <f>IFERROR(IF(AND(AI599=Controles!$N$7,AI600=Controles!$N$7),(AK599-(+AK599*AE600)),IF(AND(AI599=Controles!$N$5,AI600=Controles!$N$7),(AK598-(+AK598*AE600)),IF(AI600=Controles!$N$5,AK599,""))),"")</f>
        <v/>
      </c>
      <c r="AL600" s="181" t="str">
        <f t="shared" si="334"/>
        <v/>
      </c>
      <c r="AM600" s="181" t="str">
        <f t="shared" si="335"/>
        <v/>
      </c>
      <c r="AN600" s="182" t="str">
        <f t="shared" si="336"/>
        <v xml:space="preserve"> </v>
      </c>
      <c r="AO600" s="183" t="str">
        <f>IFERROR(VLOOKUP(AN600,'Matriz Calificación'!$C$54:$F$78,2,FALSE),"")</f>
        <v/>
      </c>
      <c r="AP600" s="184" t="str">
        <f>IFERROR(VLOOKUP(AO600,'Matriz Calificación'!$D$54:$I$78,4,FALSE)," ")</f>
        <v xml:space="preserve"> </v>
      </c>
      <c r="AQ600" s="246"/>
      <c r="AR600" s="246"/>
      <c r="AS600" s="263"/>
      <c r="AT600" s="268"/>
      <c r="AU600" s="69"/>
      <c r="AV600" s="170"/>
      <c r="AW600" s="170"/>
      <c r="AX600" s="170"/>
      <c r="AY600" s="69"/>
      <c r="AZ600" s="170"/>
      <c r="BA600" s="172"/>
      <c r="BB600" s="172"/>
      <c r="BC600" s="256"/>
      <c r="BD600" s="248"/>
      <c r="BE600" s="172"/>
      <c r="BF600" s="248"/>
    </row>
    <row r="601" spans="2:58" s="173" customFormat="1" ht="21" customHeight="1" x14ac:dyDescent="0.25">
      <c r="B601" s="250"/>
      <c r="C601" s="253"/>
      <c r="D601" s="255"/>
      <c r="E601" s="256"/>
      <c r="F601" s="258"/>
      <c r="G601" s="255"/>
      <c r="H601" s="248"/>
      <c r="I601" s="266"/>
      <c r="J601" s="259"/>
      <c r="K601" s="185"/>
      <c r="L601" s="260"/>
      <c r="M601" s="260"/>
      <c r="N601" s="260"/>
      <c r="O601" s="261"/>
      <c r="P601" s="263"/>
      <c r="Q601" s="260"/>
      <c r="R601" s="264"/>
      <c r="S601" s="264"/>
      <c r="T601" s="264"/>
      <c r="U601" s="269"/>
      <c r="V601" s="263"/>
      <c r="W601" s="152"/>
      <c r="X601" s="168"/>
      <c r="Y601" s="168"/>
      <c r="Z601" s="168"/>
      <c r="AA601" s="169"/>
      <c r="AB601" s="178" t="str">
        <f>IF(AA601=Controles!$D$5,Controles!$E$5,IF(AA601=Controles!$D$6,Controles!$E$6,IF(AA601=Controles!$D$7,Controles!$E$7," ")))</f>
        <v xml:space="preserve"> </v>
      </c>
      <c r="AC601" s="169"/>
      <c r="AD601" s="68" t="str">
        <f>IF(AC601=Controles!$D$8,Controles!$E$8,IF(AC601=Controles!$D$9,Controles!$E$9," "))</f>
        <v xml:space="preserve"> </v>
      </c>
      <c r="AE601" s="68" t="str">
        <f t="shared" si="328"/>
        <v/>
      </c>
      <c r="AF601" s="169"/>
      <c r="AG601" s="169"/>
      <c r="AH601" s="169"/>
      <c r="AI601" s="100" t="str">
        <f>+IF(AA601=Controles!$D$5,Controles!$N$5,IF(AA601=Controles!$D$6,Controles!$N$6,IF(AA601=Controles!$D$7,Controles!$N$7," ")))</f>
        <v xml:space="preserve"> </v>
      </c>
      <c r="AJ601" s="141" t="str">
        <f>IFERROR(IF(AND(AI600=Controles!$N$5,AI601=Controles!$N$5),(AJ600-(+AJ600*AE601)),IF(AND(AI600=Controles!$N$7,AI601=Controles!$N$5),(AJ599-(+AJ599*AE601)),IF(AI601=Controles!$N$7,AJ600,""))),"")</f>
        <v/>
      </c>
      <c r="AK601" s="141" t="str">
        <f>IFERROR(IF(AND(AI600=Controles!$N$7,AI601=Controles!$N$7),(AK600-(+AK600*AE601)),IF(AND(AI600=Controles!$N$5,AI601=Controles!$N$7),(AK599-(+AK599*AE601)),IF(AI601=Controles!$N$5,AK600,""))),"")</f>
        <v/>
      </c>
      <c r="AL601" s="181" t="str">
        <f t="shared" si="334"/>
        <v/>
      </c>
      <c r="AM601" s="181" t="str">
        <f t="shared" si="335"/>
        <v/>
      </c>
      <c r="AN601" s="182" t="str">
        <f t="shared" si="336"/>
        <v xml:space="preserve"> </v>
      </c>
      <c r="AO601" s="183" t="str">
        <f>IFERROR(VLOOKUP(AN601,'Matriz Calificación'!$C$54:$F$78,2,FALSE),"")</f>
        <v/>
      </c>
      <c r="AP601" s="184" t="str">
        <f>IFERROR(VLOOKUP(AO601,'Matriz Calificación'!$D$54:$I$78,4,FALSE)," ")</f>
        <v xml:space="preserve"> </v>
      </c>
      <c r="AQ601" s="246"/>
      <c r="AR601" s="246"/>
      <c r="AS601" s="263"/>
      <c r="AT601" s="268"/>
      <c r="AU601" s="69"/>
      <c r="AV601" s="170"/>
      <c r="AW601" s="170"/>
      <c r="AX601" s="170"/>
      <c r="AY601" s="69"/>
      <c r="AZ601" s="170"/>
      <c r="BA601" s="172"/>
      <c r="BB601" s="172"/>
      <c r="BC601" s="256"/>
      <c r="BD601" s="248"/>
      <c r="BE601" s="172"/>
      <c r="BF601" s="248"/>
    </row>
    <row r="602" spans="2:58" s="173" customFormat="1" ht="21" customHeight="1" x14ac:dyDescent="0.25">
      <c r="B602" s="250"/>
      <c r="C602" s="253"/>
      <c r="D602" s="255"/>
      <c r="E602" s="256"/>
      <c r="F602" s="258"/>
      <c r="G602" s="255"/>
      <c r="H602" s="248"/>
      <c r="I602" s="266"/>
      <c r="J602" s="259"/>
      <c r="K602" s="185"/>
      <c r="L602" s="260"/>
      <c r="M602" s="260"/>
      <c r="N602" s="260"/>
      <c r="O602" s="261"/>
      <c r="P602" s="263"/>
      <c r="Q602" s="260"/>
      <c r="R602" s="264"/>
      <c r="S602" s="264"/>
      <c r="T602" s="264"/>
      <c r="U602" s="269"/>
      <c r="V602" s="263"/>
      <c r="W602" s="152"/>
      <c r="X602" s="168"/>
      <c r="Y602" s="168"/>
      <c r="Z602" s="168"/>
      <c r="AA602" s="169"/>
      <c r="AB602" s="178" t="str">
        <f>IF(AA602=Controles!$D$5,Controles!$E$5,IF(AA602=Controles!$D$6,Controles!$E$6,IF(AA602=Controles!$D$7,Controles!$E$7," ")))</f>
        <v xml:space="preserve"> </v>
      </c>
      <c r="AC602" s="169"/>
      <c r="AD602" s="68" t="str">
        <f>IF(AC602=Controles!$D$8,Controles!$E$8,IF(AC602=Controles!$D$9,Controles!$E$9," "))</f>
        <v xml:space="preserve"> </v>
      </c>
      <c r="AE602" s="68" t="str">
        <f t="shared" si="328"/>
        <v/>
      </c>
      <c r="AF602" s="169"/>
      <c r="AG602" s="169"/>
      <c r="AH602" s="169"/>
      <c r="AI602" s="100" t="str">
        <f>+IF(AA602=Controles!$D$5,Controles!$N$5,IF(AA602=Controles!$D$6,Controles!$N$6,IF(AA602=Controles!$D$7,Controles!$N$7," ")))</f>
        <v xml:space="preserve"> </v>
      </c>
      <c r="AJ602" s="141" t="str">
        <f>IFERROR(IF(AND(AI601=Controles!$N$5,AI602=Controles!$N$5),(AJ601-(+AJ601*AE602)),IF(AND(AI601=Controles!$N$7,AI602=Controles!$N$5),(AJ600-(+AJ600*AE602)),IF(AI602=Controles!$N$7,AJ601,""))),"")</f>
        <v/>
      </c>
      <c r="AK602" s="141" t="str">
        <f>IFERROR(IF(AND(AI601=Controles!$N$7,AI602=Controles!$N$7),(AK601-(+AK601*AE602)),IF(AND(AI601=Controles!$N$5,AI602=Controles!$N$7),(AK600-(+AK600*AE602)),IF(AI602=Controles!$N$5,AK601,""))),"")</f>
        <v/>
      </c>
      <c r="AL602" s="181" t="str">
        <f t="shared" si="334"/>
        <v/>
      </c>
      <c r="AM602" s="181" t="str">
        <f t="shared" si="335"/>
        <v/>
      </c>
      <c r="AN602" s="182" t="str">
        <f t="shared" si="336"/>
        <v xml:space="preserve"> </v>
      </c>
      <c r="AO602" s="183" t="str">
        <f>IFERROR(VLOOKUP(AN602,'Matriz Calificación'!$C$54:$F$78,2,FALSE),"")</f>
        <v/>
      </c>
      <c r="AP602" s="184" t="str">
        <f>IFERROR(VLOOKUP(AO602,'Matriz Calificación'!$D$54:$I$78,4,FALSE)," ")</f>
        <v xml:space="preserve"> </v>
      </c>
      <c r="AQ602" s="246"/>
      <c r="AR602" s="246"/>
      <c r="AS602" s="263"/>
      <c r="AT602" s="268"/>
      <c r="AU602" s="69"/>
      <c r="AV602" s="168"/>
      <c r="AW602" s="171"/>
      <c r="AX602" s="171"/>
      <c r="AY602" s="69"/>
      <c r="AZ602" s="170"/>
      <c r="BA602" s="172"/>
      <c r="BB602" s="172"/>
      <c r="BC602" s="256"/>
      <c r="BD602" s="248"/>
      <c r="BE602" s="172"/>
      <c r="BF602" s="248"/>
    </row>
    <row r="603" spans="2:58" s="173" customFormat="1" ht="21" customHeight="1" x14ac:dyDescent="0.25">
      <c r="B603" s="250"/>
      <c r="C603" s="253"/>
      <c r="D603" s="255"/>
      <c r="E603" s="256"/>
      <c r="F603" s="258"/>
      <c r="G603" s="255"/>
      <c r="H603" s="248"/>
      <c r="I603" s="266"/>
      <c r="J603" s="259"/>
      <c r="K603" s="185"/>
      <c r="L603" s="260"/>
      <c r="M603" s="260"/>
      <c r="N603" s="260"/>
      <c r="O603" s="261"/>
      <c r="P603" s="263"/>
      <c r="Q603" s="260"/>
      <c r="R603" s="264"/>
      <c r="S603" s="264"/>
      <c r="T603" s="264"/>
      <c r="U603" s="269"/>
      <c r="V603" s="263"/>
      <c r="W603" s="152"/>
      <c r="X603" s="168"/>
      <c r="Y603" s="168"/>
      <c r="Z603" s="168"/>
      <c r="AA603" s="169"/>
      <c r="AB603" s="178" t="str">
        <f>IF(AA603=Controles!$D$5,Controles!$E$5,IF(AA603=Controles!$D$6,Controles!$E$6,IF(AA603=Controles!$D$7,Controles!$E$7," ")))</f>
        <v xml:space="preserve"> </v>
      </c>
      <c r="AC603" s="169"/>
      <c r="AD603" s="68" t="str">
        <f>IF(AC603=Controles!$D$8,Controles!$E$8,IF(AC603=Controles!$D$9,Controles!$E$9," "))</f>
        <v xml:space="preserve"> </v>
      </c>
      <c r="AE603" s="68" t="str">
        <f t="shared" si="328"/>
        <v/>
      </c>
      <c r="AF603" s="169"/>
      <c r="AG603" s="169"/>
      <c r="AH603" s="169"/>
      <c r="AI603" s="100" t="str">
        <f>+IF(AA603=Controles!$D$5,Controles!$N$5,IF(AA603=Controles!$D$6,Controles!$N$6,IF(AA603=Controles!$D$7,Controles!$N$7," ")))</f>
        <v xml:space="preserve"> </v>
      </c>
      <c r="AJ603" s="141" t="str">
        <f>IFERROR(IF(AND(AI602=Controles!$N$5,AI603=Controles!$N$5),(AJ602-(+AJ602*AE603)),IF(AND(AI602=Controles!$N$7,AI603=Controles!$N$5),(AJ601-(+AJ601*AE603)),IF(AI603=Controles!$N$7,AJ602,""))),"")</f>
        <v/>
      </c>
      <c r="AK603" s="141" t="str">
        <f>IFERROR(IF(AND(AI602=Controles!$N$7,AI603=Controles!$N$7),(AK602-(+AK602*AE603)),IF(AND(AI602=Controles!$N$5,AI603=Controles!$N$7),(AK601-(+AK601*AE603)),IF(AI603=Controles!$N$5,AK602,""))),"")</f>
        <v/>
      </c>
      <c r="AL603" s="181" t="str">
        <f t="shared" si="334"/>
        <v/>
      </c>
      <c r="AM603" s="181" t="str">
        <f t="shared" si="335"/>
        <v/>
      </c>
      <c r="AN603" s="182" t="str">
        <f t="shared" si="336"/>
        <v xml:space="preserve"> </v>
      </c>
      <c r="AO603" s="183" t="str">
        <f>IFERROR(VLOOKUP(AN603,'Matriz Calificación'!$C$54:$F$78,2,FALSE),"")</f>
        <v/>
      </c>
      <c r="AP603" s="184" t="str">
        <f>IFERROR(VLOOKUP(AO603,'Matriz Calificación'!$D$54:$I$78,4,FALSE)," ")</f>
        <v xml:space="preserve"> </v>
      </c>
      <c r="AQ603" s="246"/>
      <c r="AR603" s="246"/>
      <c r="AS603" s="263"/>
      <c r="AT603" s="268"/>
      <c r="AU603" s="69"/>
      <c r="AV603" s="168"/>
      <c r="AW603" s="171"/>
      <c r="AX603" s="171"/>
      <c r="AY603" s="69"/>
      <c r="AZ603" s="170"/>
      <c r="BA603" s="172"/>
      <c r="BB603" s="172"/>
      <c r="BC603" s="256"/>
      <c r="BD603" s="248"/>
      <c r="BE603" s="172"/>
      <c r="BF603" s="248"/>
    </row>
    <row r="604" spans="2:58" s="173" customFormat="1" ht="21" customHeight="1" x14ac:dyDescent="0.25">
      <c r="B604" s="251"/>
      <c r="C604" s="254"/>
      <c r="D604" s="255"/>
      <c r="E604" s="256"/>
      <c r="F604" s="258"/>
      <c r="G604" s="255"/>
      <c r="H604" s="248"/>
      <c r="I604" s="267"/>
      <c r="J604" s="259"/>
      <c r="K604" s="185"/>
      <c r="L604" s="260"/>
      <c r="M604" s="260"/>
      <c r="N604" s="260"/>
      <c r="O604" s="262"/>
      <c r="P604" s="263"/>
      <c r="Q604" s="260"/>
      <c r="R604" s="264"/>
      <c r="S604" s="264"/>
      <c r="T604" s="264"/>
      <c r="U604" s="269"/>
      <c r="V604" s="263"/>
      <c r="W604" s="152"/>
      <c r="X604" s="168"/>
      <c r="Y604" s="168"/>
      <c r="Z604" s="168"/>
      <c r="AA604" s="169"/>
      <c r="AB604" s="178" t="str">
        <f>IF(AA604=Controles!$D$5,Controles!$E$5,IF(AA604=Controles!$D$6,Controles!$E$6,IF(AA604=Controles!$D$7,Controles!$E$7," ")))</f>
        <v xml:space="preserve"> </v>
      </c>
      <c r="AC604" s="169"/>
      <c r="AD604" s="68" t="str">
        <f>IF(AC604=Controles!$D$8,Controles!$E$8,IF(AC604=Controles!$D$9,Controles!$E$9," "))</f>
        <v xml:space="preserve"> </v>
      </c>
      <c r="AE604" s="68" t="str">
        <f t="shared" si="328"/>
        <v/>
      </c>
      <c r="AF604" s="169"/>
      <c r="AG604" s="169"/>
      <c r="AH604" s="169"/>
      <c r="AI604" s="100" t="str">
        <f>+IF(AA604=Controles!$D$5,Controles!$N$5,IF(AA604=Controles!$D$6,Controles!$N$6,IF(AA604=Controles!$D$7,Controles!$N$7," ")))</f>
        <v xml:space="preserve"> </v>
      </c>
      <c r="AJ604" s="141" t="str">
        <f>IFERROR(IF(AND(AI603=Controles!$N$5,AI604=Controles!$N$5),(AJ603-(+AJ603*AE604)),IF(AND(AI603=Controles!$N$7,AI604=Controles!$N$5),(AJ602-(+AJ602*AE604)),IF(AI604=Controles!$N$7,AJ603,""))),"")</f>
        <v/>
      </c>
      <c r="AK604" s="141" t="str">
        <f>IFERROR(IF(AND(AI603=Controles!$N$7,AI604=Controles!$N$7),(AK603-(+AK603*AE604)),IF(AND(AI603=Controles!$N$5,AI604=Controles!$N$7),(AK602-(+AK602*AE604)),IF(AI604=Controles!$N$5,AK603,""))),"")</f>
        <v/>
      </c>
      <c r="AL604" s="181" t="str">
        <f t="shared" si="334"/>
        <v/>
      </c>
      <c r="AM604" s="181" t="str">
        <f t="shared" si="335"/>
        <v/>
      </c>
      <c r="AN604" s="182" t="str">
        <f t="shared" si="336"/>
        <v xml:space="preserve"> </v>
      </c>
      <c r="AO604" s="183" t="str">
        <f>IFERROR(VLOOKUP(AN604,'Matriz Calificación'!$C$54:$F$78,2,FALSE),"")</f>
        <v/>
      </c>
      <c r="AP604" s="184" t="str">
        <f>IFERROR(VLOOKUP(AO604,'Matriz Calificación'!$D$54:$I$78,4,FALSE)," ")</f>
        <v xml:space="preserve"> </v>
      </c>
      <c r="AQ604" s="247"/>
      <c r="AR604" s="247"/>
      <c r="AS604" s="263"/>
      <c r="AT604" s="268"/>
      <c r="AU604" s="69"/>
      <c r="AV604" s="168"/>
      <c r="AW604" s="70"/>
      <c r="AX604" s="70"/>
      <c r="AY604" s="69"/>
      <c r="AZ604" s="170"/>
      <c r="BA604" s="172"/>
      <c r="BB604" s="172"/>
      <c r="BC604" s="256"/>
      <c r="BD604" s="248"/>
      <c r="BE604" s="172"/>
      <c r="BF604" s="248"/>
    </row>
    <row r="605" spans="2:58" s="173" customFormat="1" ht="21" customHeight="1" x14ac:dyDescent="0.25">
      <c r="B605" s="249"/>
      <c r="C605" s="252" t="str">
        <f>+IFERROR(VLOOKUP(B605,INF!$A$2:$B$90,2,FALSE)," ")</f>
        <v xml:space="preserve"> </v>
      </c>
      <c r="D605" s="255"/>
      <c r="E605" s="256"/>
      <c r="F605" s="257"/>
      <c r="G605" s="255"/>
      <c r="H605" s="248"/>
      <c r="I605" s="265"/>
      <c r="J605" s="259" t="str">
        <f t="shared" ref="J605" si="337">IF(G605&lt;&gt;"",CONCATENATE("Posibilidad de ",G605," por"," ",H605," debido a"," ",I605),"")</f>
        <v/>
      </c>
      <c r="K605" s="185"/>
      <c r="L605" s="260"/>
      <c r="M605" s="260"/>
      <c r="N605" s="260"/>
      <c r="O605" s="261"/>
      <c r="P605" s="263" t="str">
        <f>IF(O605="","",IF(O605&lt;=2,Probabilidad!$B$8,IF(O605&lt;=11.999,Probabilidad!$B$7,IF(O605&lt;=48,Probabilidad!$B$6,IF(O605&lt;=239.999,Probabilidad!$B$5,IF(O605&gt;=240,Probabilidad!$B$4,""))))))</f>
        <v/>
      </c>
      <c r="Q605" s="260"/>
      <c r="R605" s="264" t="str">
        <f>IFERROR(VLOOKUP(P605,Probabilidad!$B$4:$C$8,2,FALSE),"")</f>
        <v/>
      </c>
      <c r="S605" s="264" t="str">
        <f>IFERROR(VLOOKUP(Q605,Impacto!$B$4:$C$16,2,FALSE),"")</f>
        <v/>
      </c>
      <c r="T605" s="264" t="str">
        <f t="shared" ref="T605" si="338">IFERROR(VALUE((R605&amp;""&amp;S605))," ")</f>
        <v xml:space="preserve"> </v>
      </c>
      <c r="U605" s="269" t="str">
        <f>IFERROR(VLOOKUP(T605,'Matriz Calificación'!$C$54:$D$78,2,FALSE)," ")</f>
        <v xml:space="preserve"> </v>
      </c>
      <c r="V605" s="263" t="str">
        <f>IFERROR(VLOOKUP(T605,'Matriz Calificación'!$C$54:$F$78,3,FALSE)," ")</f>
        <v xml:space="preserve"> </v>
      </c>
      <c r="W605" s="152"/>
      <c r="X605" s="168"/>
      <c r="Y605" s="168"/>
      <c r="Z605" s="168"/>
      <c r="AA605" s="169"/>
      <c r="AB605" s="178" t="str">
        <f>IF(AA605=Controles!$D$5,Controles!$E$5,IF(AA605=Controles!$D$6,Controles!$E$6,IF(AA605=Controles!$D$7,Controles!$E$7," ")))</f>
        <v xml:space="preserve"> </v>
      </c>
      <c r="AC605" s="169"/>
      <c r="AD605" s="68" t="str">
        <f>IF(AC605=Controles!$D$8,Controles!$E$8,IF(AC605=Controles!$D$9,Controles!$E$9," "))</f>
        <v xml:space="preserve"> </v>
      </c>
      <c r="AE605" s="68" t="str">
        <f t="shared" si="328"/>
        <v/>
      </c>
      <c r="AF605" s="169"/>
      <c r="AG605" s="169"/>
      <c r="AH605" s="169"/>
      <c r="AI605" s="100" t="str">
        <f>+IF(AA605=Controles!$D$5,Controles!$N$5,IF(AA605=Controles!$D$6,Controles!$N$6,IF(AA605=Controles!$D$7,Controles!$N$7," ")))</f>
        <v xml:space="preserve"> </v>
      </c>
      <c r="AJ605" s="141" t="str">
        <f>IFERROR(IF(AI605=Controles!$N$5,(($R$605-($R$605*AE605))),IF(AI605=Controles!$N$7,$R$605,""))," ")</f>
        <v/>
      </c>
      <c r="AK605" s="141" t="str">
        <f>IFERROR(IF(AI605=Controles!$N$7,(($S$605-($S$605*AE605))),IF(AI605=Controles!$N$5,$S$605,""))," ")</f>
        <v/>
      </c>
      <c r="AL605" s="181" t="str">
        <f>IFERROR(IF(AJ605="","",IF(AJ605&lt;=20,"20",IF(AJ605&lt;=40,"40",IF(AJ605&lt;=60,"60",IF(AJ605&lt;=80,"80","100"))))),"")</f>
        <v/>
      </c>
      <c r="AM605" s="181" t="str">
        <f>IFERROR(IF(AK605="","",IF(AK605&lt;=20,"20",IF(AK605&lt;=40,"40",IF(AK605&lt;=60,"60",IF(AK605&lt;=80,"80","100"))))),"")</f>
        <v/>
      </c>
      <c r="AN605" s="182" t="str">
        <f>IFERROR(VALUE((AL605&amp;""&amp;AM605))," ")</f>
        <v xml:space="preserve"> </v>
      </c>
      <c r="AO605" s="183" t="str">
        <f>IFERROR(VLOOKUP(AN605,'Matriz Calificación'!$C$54:$F$78,2,FALSE),"")</f>
        <v/>
      </c>
      <c r="AP605" s="184" t="str">
        <f>IFERROR(VLOOKUP(AO605,'Matriz Calificación'!$D$54:$I$78,4,FALSE)," ")</f>
        <v xml:space="preserve"> </v>
      </c>
      <c r="AQ605" s="245" t="str" cm="1">
        <f t="array" ref="AQ605">INDEX(AN605:AN613,COUNT(AN605:AN613))</f>
        <v xml:space="preserve"> </v>
      </c>
      <c r="AR605" s="245" t="str">
        <f>IFERROR(VLOOKUP(AQ605,'Matriz Calificación'!$C$54:$F$78,2,FALSE),"")</f>
        <v/>
      </c>
      <c r="AS605" s="263" t="str">
        <f>IFERROR(VLOOKUP(AR605,'Matriz Calificación'!$D$54:$I$78,4,FALSE)," ")</f>
        <v xml:space="preserve"> </v>
      </c>
      <c r="AT605" s="268" t="str">
        <f>IFERROR(VLOOKUP(AR605,'Matriz Calificación'!$D$54:$I$78,5,FALSE)," ")</f>
        <v xml:space="preserve"> </v>
      </c>
      <c r="AU605" s="69"/>
      <c r="AV605" s="170"/>
      <c r="AW605" s="170"/>
      <c r="AX605" s="170"/>
      <c r="AY605" s="69"/>
      <c r="AZ605" s="170"/>
      <c r="BA605" s="172"/>
      <c r="BB605" s="172"/>
      <c r="BC605" s="256"/>
      <c r="BD605" s="248"/>
      <c r="BE605" s="172"/>
      <c r="BF605" s="248"/>
    </row>
    <row r="606" spans="2:58" s="173" customFormat="1" ht="21" customHeight="1" x14ac:dyDescent="0.25">
      <c r="B606" s="250"/>
      <c r="C606" s="253"/>
      <c r="D606" s="255"/>
      <c r="E606" s="256"/>
      <c r="F606" s="258"/>
      <c r="G606" s="255"/>
      <c r="H606" s="248"/>
      <c r="I606" s="266"/>
      <c r="J606" s="259"/>
      <c r="K606" s="185"/>
      <c r="L606" s="260"/>
      <c r="M606" s="260"/>
      <c r="N606" s="260"/>
      <c r="O606" s="261"/>
      <c r="P606" s="263"/>
      <c r="Q606" s="260"/>
      <c r="R606" s="264"/>
      <c r="S606" s="264"/>
      <c r="T606" s="264"/>
      <c r="U606" s="269"/>
      <c r="V606" s="263"/>
      <c r="W606" s="152"/>
      <c r="X606" s="168"/>
      <c r="Y606" s="168"/>
      <c r="Z606" s="168"/>
      <c r="AA606" s="169"/>
      <c r="AB606" s="178" t="str">
        <f>IF(AA606=Controles!$D$5,Controles!$E$5,IF(AA606=Controles!$D$6,Controles!$E$6,IF(AA606=Controles!$D$7,Controles!$E$7," ")))</f>
        <v xml:space="preserve"> </v>
      </c>
      <c r="AC606" s="169"/>
      <c r="AD606" s="68" t="str">
        <f>IF(AC606=Controles!$D$8,Controles!$E$8,IF(AC606=Controles!$D$9,Controles!$E$9," "))</f>
        <v xml:space="preserve"> </v>
      </c>
      <c r="AE606" s="68" t="str">
        <f t="shared" si="328"/>
        <v/>
      </c>
      <c r="AF606" s="169"/>
      <c r="AG606" s="169"/>
      <c r="AH606" s="169"/>
      <c r="AI606" s="100" t="str">
        <f>+IF(AA606=Controles!$D$5,Controles!$N$5,IF(AA606=Controles!$D$6,Controles!$N$6,IF(AA606=Controles!$D$7,Controles!$N$7," ")))</f>
        <v xml:space="preserve"> </v>
      </c>
      <c r="AJ606" s="141" t="str">
        <f>IFERROR(IF(AND(AI605=Controles!$N$5,AI606=Controles!$N$5),(AJ605-(+AJ605*AE606)),IF(AI606=Controles!$N$5,(R605-(+R605*AE606)),IF(AI606=Controles!$N$7,AJ605,""))),"")</f>
        <v/>
      </c>
      <c r="AK606" s="141" t="str">
        <f>IFERROR(IF(AND(AI605=Controles!$N$7,AI606=Controles!$N$7),(AK605-(+AK605*AE606)),IF(AI606=Controles!$N$7,($S$605-(+$S$605*AE606)),IF(AI606=Controles!$N$5,AK605,""))),"")</f>
        <v/>
      </c>
      <c r="AL606" s="181" t="str">
        <f t="shared" ref="AL606:AL613" si="339">IFERROR(IF(AJ606="","",IF(AJ606&lt;=20,"20",IF(AJ606&lt;=40,"40",IF(AJ606&lt;=60,"60",IF(AJ606&lt;=80,"80","100"))))),"")</f>
        <v/>
      </c>
      <c r="AM606" s="181" t="str">
        <f t="shared" ref="AM606:AM613" si="340">IFERROR(IF(AK606="","",IF(AK606&lt;=20,"20",IF(AK606&lt;=40,"40",IF(AK606&lt;=60,"60",IF(AK606&lt;=80,"80","100"))))),"")</f>
        <v/>
      </c>
      <c r="AN606" s="182" t="str">
        <f t="shared" ref="AN606:AN613" si="341">IFERROR(VALUE((AL606&amp;""&amp;AM606))," ")</f>
        <v xml:space="preserve"> </v>
      </c>
      <c r="AO606" s="183" t="str">
        <f>IFERROR(VLOOKUP(AN606,'Matriz Calificación'!$C$54:$F$78,2,FALSE),"")</f>
        <v/>
      </c>
      <c r="AP606" s="184" t="str">
        <f>IFERROR(VLOOKUP(AO606,'Matriz Calificación'!$D$54:$I$78,4,FALSE)," ")</f>
        <v xml:space="preserve"> </v>
      </c>
      <c r="AQ606" s="246"/>
      <c r="AR606" s="246"/>
      <c r="AS606" s="263"/>
      <c r="AT606" s="268"/>
      <c r="AU606" s="69"/>
      <c r="AV606" s="170"/>
      <c r="AW606" s="170"/>
      <c r="AX606" s="170"/>
      <c r="AY606" s="69"/>
      <c r="AZ606" s="170"/>
      <c r="BA606" s="172"/>
      <c r="BB606" s="172"/>
      <c r="BC606" s="256"/>
      <c r="BD606" s="248"/>
      <c r="BE606" s="172"/>
      <c r="BF606" s="248"/>
    </row>
    <row r="607" spans="2:58" s="173" customFormat="1" ht="21" customHeight="1" x14ac:dyDescent="0.25">
      <c r="B607" s="250"/>
      <c r="C607" s="253"/>
      <c r="D607" s="255"/>
      <c r="E607" s="256"/>
      <c r="F607" s="258"/>
      <c r="G607" s="255"/>
      <c r="H607" s="248"/>
      <c r="I607" s="266"/>
      <c r="J607" s="259"/>
      <c r="K607" s="185"/>
      <c r="L607" s="260"/>
      <c r="M607" s="260"/>
      <c r="N607" s="260"/>
      <c r="O607" s="261"/>
      <c r="P607" s="263"/>
      <c r="Q607" s="260"/>
      <c r="R607" s="264"/>
      <c r="S607" s="264"/>
      <c r="T607" s="264"/>
      <c r="U607" s="269"/>
      <c r="V607" s="263"/>
      <c r="W607" s="152"/>
      <c r="X607" s="168"/>
      <c r="Y607" s="168"/>
      <c r="Z607" s="168"/>
      <c r="AA607" s="169"/>
      <c r="AB607" s="178" t="str">
        <f>IF(AA607=Controles!$D$5,Controles!$E$5,IF(AA607=Controles!$D$6,Controles!$E$6,IF(AA607=Controles!$D$7,Controles!$E$7," ")))</f>
        <v xml:space="preserve"> </v>
      </c>
      <c r="AC607" s="169"/>
      <c r="AD607" s="68" t="str">
        <f>IF(AC607=Controles!$D$8,Controles!$E$8,IF(AC607=Controles!$D$9,Controles!$E$9," "))</f>
        <v xml:space="preserve"> </v>
      </c>
      <c r="AE607" s="68" t="str">
        <f t="shared" si="328"/>
        <v/>
      </c>
      <c r="AF607" s="169"/>
      <c r="AG607" s="169"/>
      <c r="AH607" s="169"/>
      <c r="AI607" s="100" t="str">
        <f>+IF(AA607=Controles!$D$5,Controles!$N$5,IF(AA607=Controles!$D$6,Controles!$N$6,IF(AA607=Controles!$D$7,Controles!$N$7," ")))</f>
        <v xml:space="preserve"> </v>
      </c>
      <c r="AJ607" s="141" t="str">
        <f>IFERROR(IF(AND(AI606=Controles!$N$5,AI607=Controles!$N$5),(AJ606-(+AJ606*AE607)),IF(AND(AI606=Controles!$N$7,AI607=Controles!$N$5),(AJ605-(+AJ605*AE607)),IF(AI607=Controles!$N$7,AJ606,""))),"")</f>
        <v/>
      </c>
      <c r="AK607" s="141" t="str">
        <f>IFERROR(IF(AND(AI606=Controles!$N$7,AI607=Controles!$N$7),(AK606-(+AK606*AE607)),IF(AND(AI606=Controles!$N$5,AI607=Controles!$N$7),(AK605-(+AK605*AE607)),IF(AI607=Controles!$N$5,AK606,""))),"")</f>
        <v/>
      </c>
      <c r="AL607" s="181" t="str">
        <f t="shared" si="339"/>
        <v/>
      </c>
      <c r="AM607" s="181" t="str">
        <f t="shared" si="340"/>
        <v/>
      </c>
      <c r="AN607" s="182" t="str">
        <f t="shared" si="341"/>
        <v xml:space="preserve"> </v>
      </c>
      <c r="AO607" s="183" t="str">
        <f>IFERROR(VLOOKUP(AN607,'Matriz Calificación'!$C$54:$F$78,2,FALSE),"")</f>
        <v/>
      </c>
      <c r="AP607" s="184" t="str">
        <f>IFERROR(VLOOKUP(AO607,'Matriz Calificación'!$D$54:$I$78,4,FALSE)," ")</f>
        <v xml:space="preserve"> </v>
      </c>
      <c r="AQ607" s="246"/>
      <c r="AR607" s="246"/>
      <c r="AS607" s="263"/>
      <c r="AT607" s="268"/>
      <c r="AU607" s="69"/>
      <c r="AV607" s="170"/>
      <c r="AW607" s="170"/>
      <c r="AX607" s="170"/>
      <c r="AY607" s="69"/>
      <c r="AZ607" s="170"/>
      <c r="BA607" s="172"/>
      <c r="BB607" s="172"/>
      <c r="BC607" s="256"/>
      <c r="BD607" s="248"/>
      <c r="BE607" s="172"/>
      <c r="BF607" s="248"/>
    </row>
    <row r="608" spans="2:58" s="173" customFormat="1" ht="21" customHeight="1" x14ac:dyDescent="0.25">
      <c r="B608" s="250"/>
      <c r="C608" s="253"/>
      <c r="D608" s="255"/>
      <c r="E608" s="256"/>
      <c r="F608" s="258"/>
      <c r="G608" s="255"/>
      <c r="H608" s="248"/>
      <c r="I608" s="266"/>
      <c r="J608" s="259"/>
      <c r="K608" s="185"/>
      <c r="L608" s="260"/>
      <c r="M608" s="260"/>
      <c r="N608" s="260"/>
      <c r="O608" s="261"/>
      <c r="P608" s="263"/>
      <c r="Q608" s="260"/>
      <c r="R608" s="264"/>
      <c r="S608" s="264"/>
      <c r="T608" s="264"/>
      <c r="U608" s="269"/>
      <c r="V608" s="263"/>
      <c r="W608" s="152"/>
      <c r="X608" s="168"/>
      <c r="Y608" s="168"/>
      <c r="Z608" s="168"/>
      <c r="AA608" s="169"/>
      <c r="AB608" s="178" t="str">
        <f>IF(AA608=Controles!$D$5,Controles!$E$5,IF(AA608=Controles!$D$6,Controles!$E$6,IF(AA608=Controles!$D$7,Controles!$E$7," ")))</f>
        <v xml:space="preserve"> </v>
      </c>
      <c r="AC608" s="169"/>
      <c r="AD608" s="68" t="str">
        <f>IF(AC608=Controles!$D$8,Controles!$E$8,IF(AC608=Controles!$D$9,Controles!$E$9," "))</f>
        <v xml:space="preserve"> </v>
      </c>
      <c r="AE608" s="68" t="str">
        <f t="shared" si="328"/>
        <v/>
      </c>
      <c r="AF608" s="169"/>
      <c r="AG608" s="169"/>
      <c r="AH608" s="169"/>
      <c r="AI608" s="100" t="str">
        <f>+IF(AA608=Controles!$D$5,Controles!$N$5,IF(AA608=Controles!$D$6,Controles!$N$6,IF(AA608=Controles!$D$7,Controles!$N$7," ")))</f>
        <v xml:space="preserve"> </v>
      </c>
      <c r="AJ608" s="141" t="str">
        <f>IFERROR(IF(AND(AI607=Controles!$N$5,AI608=Controles!$N$5),(AJ607-(+AJ607*AE608)),IF(AND(AI607=Controles!$N$7,AI608=Controles!$N$5),(AJ606-(+AJ606*AE608)),IF(AI608=Controles!$N$7,AJ607,""))),"")</f>
        <v/>
      </c>
      <c r="AK608" s="141" t="str">
        <f>IFERROR(IF(AND(AI607=Controles!$N$7,AI608=Controles!$N$7),(AK607-(+AK607*AE608)),IF(AND(AI607=Controles!$N$5,AI608=Controles!$N$7),(AK606-(+AK606*AE608)),IF(AI608=Controles!$N$5,AK607,""))),"")</f>
        <v/>
      </c>
      <c r="AL608" s="181" t="str">
        <f t="shared" si="339"/>
        <v/>
      </c>
      <c r="AM608" s="181" t="str">
        <f t="shared" si="340"/>
        <v/>
      </c>
      <c r="AN608" s="182" t="str">
        <f t="shared" si="341"/>
        <v xml:space="preserve"> </v>
      </c>
      <c r="AO608" s="183" t="str">
        <f>IFERROR(VLOOKUP(AN608,'Matriz Calificación'!$C$54:$F$78,2,FALSE),"")</f>
        <v/>
      </c>
      <c r="AP608" s="184" t="str">
        <f>IFERROR(VLOOKUP(AO608,'Matriz Calificación'!$D$54:$I$78,4,FALSE)," ")</f>
        <v xml:space="preserve"> </v>
      </c>
      <c r="AQ608" s="246"/>
      <c r="AR608" s="246"/>
      <c r="AS608" s="263"/>
      <c r="AT608" s="268"/>
      <c r="AU608" s="69"/>
      <c r="AV608" s="170"/>
      <c r="AW608" s="170"/>
      <c r="AX608" s="170"/>
      <c r="AY608" s="69"/>
      <c r="AZ608" s="170"/>
      <c r="BA608" s="172"/>
      <c r="BB608" s="172"/>
      <c r="BC608" s="256"/>
      <c r="BD608" s="248"/>
      <c r="BE608" s="172"/>
      <c r="BF608" s="248"/>
    </row>
    <row r="609" spans="2:58" s="173" customFormat="1" ht="21" customHeight="1" x14ac:dyDescent="0.25">
      <c r="B609" s="250"/>
      <c r="C609" s="253"/>
      <c r="D609" s="255"/>
      <c r="E609" s="256"/>
      <c r="F609" s="258"/>
      <c r="G609" s="255"/>
      <c r="H609" s="248"/>
      <c r="I609" s="266"/>
      <c r="J609" s="259"/>
      <c r="K609" s="185"/>
      <c r="L609" s="260"/>
      <c r="M609" s="260"/>
      <c r="N609" s="260"/>
      <c r="O609" s="261"/>
      <c r="P609" s="263"/>
      <c r="Q609" s="260"/>
      <c r="R609" s="264"/>
      <c r="S609" s="264"/>
      <c r="T609" s="264"/>
      <c r="U609" s="269"/>
      <c r="V609" s="263"/>
      <c r="W609" s="152"/>
      <c r="X609" s="168"/>
      <c r="Y609" s="168"/>
      <c r="Z609" s="168"/>
      <c r="AA609" s="169"/>
      <c r="AB609" s="178" t="str">
        <f>IF(AA609=Controles!$D$5,Controles!$E$5,IF(AA609=Controles!$D$6,Controles!$E$6,IF(AA609=Controles!$D$7,Controles!$E$7," ")))</f>
        <v xml:space="preserve"> </v>
      </c>
      <c r="AC609" s="169"/>
      <c r="AD609" s="68" t="str">
        <f>IF(AC609=Controles!$D$8,Controles!$E$8,IF(AC609=Controles!$D$9,Controles!$E$9," "))</f>
        <v xml:space="preserve"> </v>
      </c>
      <c r="AE609" s="68" t="str">
        <f t="shared" si="328"/>
        <v/>
      </c>
      <c r="AF609" s="169"/>
      <c r="AG609" s="169"/>
      <c r="AH609" s="169"/>
      <c r="AI609" s="100" t="str">
        <f>+IF(AA609=Controles!$D$5,Controles!$N$5,IF(AA609=Controles!$D$6,Controles!$N$6,IF(AA609=Controles!$D$7,Controles!$N$7," ")))</f>
        <v xml:space="preserve"> </v>
      </c>
      <c r="AJ609" s="141" t="str">
        <f>IFERROR(IF(AND(AI608=Controles!$N$5,AI609=Controles!$N$5),(AJ608-(+AJ608*AE609)),IF(AND(AI608=Controles!$N$7,AI609=Controles!$N$5),(AJ607-(+AJ607*AE609)),IF(AI609=Controles!$N$7,AJ608,""))),"")</f>
        <v/>
      </c>
      <c r="AK609" s="141" t="str">
        <f>IFERROR(IF(AND(AI608=Controles!$N$7,AI609=Controles!$N$7),(AK608-(+AK608*AE609)),IF(AND(AI608=Controles!$N$5,AI609=Controles!$N$7),(AK607-(+AK607*AE609)),IF(AI609=Controles!$N$5,AK608,""))),"")</f>
        <v/>
      </c>
      <c r="AL609" s="181" t="str">
        <f t="shared" si="339"/>
        <v/>
      </c>
      <c r="AM609" s="181" t="str">
        <f t="shared" si="340"/>
        <v/>
      </c>
      <c r="AN609" s="182" t="str">
        <f t="shared" si="341"/>
        <v xml:space="preserve"> </v>
      </c>
      <c r="AO609" s="183" t="str">
        <f>IFERROR(VLOOKUP(AN609,'Matriz Calificación'!$C$54:$F$78,2,FALSE),"")</f>
        <v/>
      </c>
      <c r="AP609" s="184" t="str">
        <f>IFERROR(VLOOKUP(AO609,'Matriz Calificación'!$D$54:$I$78,4,FALSE)," ")</f>
        <v xml:space="preserve"> </v>
      </c>
      <c r="AQ609" s="246"/>
      <c r="AR609" s="246"/>
      <c r="AS609" s="263"/>
      <c r="AT609" s="268"/>
      <c r="AU609" s="69"/>
      <c r="AV609" s="170"/>
      <c r="AW609" s="170"/>
      <c r="AX609" s="170"/>
      <c r="AY609" s="69"/>
      <c r="AZ609" s="170"/>
      <c r="BA609" s="172"/>
      <c r="BB609" s="172"/>
      <c r="BC609" s="256"/>
      <c r="BD609" s="248"/>
      <c r="BE609" s="172"/>
      <c r="BF609" s="248"/>
    </row>
    <row r="610" spans="2:58" s="173" customFormat="1" ht="21" customHeight="1" x14ac:dyDescent="0.25">
      <c r="B610" s="250"/>
      <c r="C610" s="253"/>
      <c r="D610" s="255"/>
      <c r="E610" s="256"/>
      <c r="F610" s="258"/>
      <c r="G610" s="255"/>
      <c r="H610" s="248"/>
      <c r="I610" s="266"/>
      <c r="J610" s="259"/>
      <c r="K610" s="185"/>
      <c r="L610" s="260"/>
      <c r="M610" s="260"/>
      <c r="N610" s="260"/>
      <c r="O610" s="261"/>
      <c r="P610" s="263"/>
      <c r="Q610" s="260"/>
      <c r="R610" s="264"/>
      <c r="S610" s="264"/>
      <c r="T610" s="264"/>
      <c r="U610" s="269"/>
      <c r="V610" s="263"/>
      <c r="W610" s="152"/>
      <c r="X610" s="168"/>
      <c r="Y610" s="168"/>
      <c r="Z610" s="168"/>
      <c r="AA610" s="169"/>
      <c r="AB610" s="178" t="str">
        <f>IF(AA610=Controles!$D$5,Controles!$E$5,IF(AA610=Controles!$D$6,Controles!$E$6,IF(AA610=Controles!$D$7,Controles!$E$7," ")))</f>
        <v xml:space="preserve"> </v>
      </c>
      <c r="AC610" s="169"/>
      <c r="AD610" s="68" t="str">
        <f>IF(AC610=Controles!$D$8,Controles!$E$8,IF(AC610=Controles!$D$9,Controles!$E$9," "))</f>
        <v xml:space="preserve"> </v>
      </c>
      <c r="AE610" s="68" t="str">
        <f t="shared" si="328"/>
        <v/>
      </c>
      <c r="AF610" s="169"/>
      <c r="AG610" s="169"/>
      <c r="AH610" s="169"/>
      <c r="AI610" s="100" t="str">
        <f>+IF(AA610=Controles!$D$5,Controles!$N$5,IF(AA610=Controles!$D$6,Controles!$N$6,IF(AA610=Controles!$D$7,Controles!$N$7," ")))</f>
        <v xml:space="preserve"> </v>
      </c>
      <c r="AJ610" s="141" t="str">
        <f>IFERROR(IF(AND(AI609=Controles!$N$5,AI610=Controles!$N$5),(AJ609-(+AJ609*AE610)),IF(AND(AI609=Controles!$N$7,AI610=Controles!$N$5),(AJ608-(+AJ608*AE610)),IF(AI610=Controles!$N$7,AJ609,""))),"")</f>
        <v/>
      </c>
      <c r="AK610" s="141" t="str">
        <f>IFERROR(IF(AND(AI609=Controles!$N$7,AI610=Controles!$N$7),(AK609-(+AK609*AE610)),IF(AND(AI609=Controles!$N$5,AI610=Controles!$N$7),(AK608-(+AK608*AE610)),IF(AI610=Controles!$N$5,AK609,""))),"")</f>
        <v/>
      </c>
      <c r="AL610" s="181" t="str">
        <f t="shared" si="339"/>
        <v/>
      </c>
      <c r="AM610" s="181" t="str">
        <f t="shared" si="340"/>
        <v/>
      </c>
      <c r="AN610" s="182" t="str">
        <f t="shared" si="341"/>
        <v xml:space="preserve"> </v>
      </c>
      <c r="AO610" s="183" t="str">
        <f>IFERROR(VLOOKUP(AN610,'Matriz Calificación'!$C$54:$F$78,2,FALSE),"")</f>
        <v/>
      </c>
      <c r="AP610" s="184" t="str">
        <f>IFERROR(VLOOKUP(AO610,'Matriz Calificación'!$D$54:$I$78,4,FALSE)," ")</f>
        <v xml:space="preserve"> </v>
      </c>
      <c r="AQ610" s="246"/>
      <c r="AR610" s="246"/>
      <c r="AS610" s="263"/>
      <c r="AT610" s="268"/>
      <c r="AU610" s="69"/>
      <c r="AV610" s="170"/>
      <c r="AW610" s="170"/>
      <c r="AX610" s="170"/>
      <c r="AY610" s="69"/>
      <c r="AZ610" s="170"/>
      <c r="BA610" s="172"/>
      <c r="BB610" s="172"/>
      <c r="BC610" s="256"/>
      <c r="BD610" s="248"/>
      <c r="BE610" s="172"/>
      <c r="BF610" s="248"/>
    </row>
    <row r="611" spans="2:58" s="173" customFormat="1" ht="21" customHeight="1" x14ac:dyDescent="0.25">
      <c r="B611" s="250"/>
      <c r="C611" s="253"/>
      <c r="D611" s="255"/>
      <c r="E611" s="256"/>
      <c r="F611" s="258"/>
      <c r="G611" s="255"/>
      <c r="H611" s="248"/>
      <c r="I611" s="266"/>
      <c r="J611" s="259"/>
      <c r="K611" s="185"/>
      <c r="L611" s="260"/>
      <c r="M611" s="260"/>
      <c r="N611" s="260"/>
      <c r="O611" s="261"/>
      <c r="P611" s="263"/>
      <c r="Q611" s="260"/>
      <c r="R611" s="264"/>
      <c r="S611" s="264"/>
      <c r="T611" s="264"/>
      <c r="U611" s="269"/>
      <c r="V611" s="263"/>
      <c r="W611" s="152"/>
      <c r="X611" s="168"/>
      <c r="Y611" s="168"/>
      <c r="Z611" s="168"/>
      <c r="AA611" s="169"/>
      <c r="AB611" s="178" t="str">
        <f>IF(AA611=Controles!$D$5,Controles!$E$5,IF(AA611=Controles!$D$6,Controles!$E$6,IF(AA611=Controles!$D$7,Controles!$E$7," ")))</f>
        <v xml:space="preserve"> </v>
      </c>
      <c r="AC611" s="169"/>
      <c r="AD611" s="68" t="str">
        <f>IF(AC611=Controles!$D$8,Controles!$E$8,IF(AC611=Controles!$D$9,Controles!$E$9," "))</f>
        <v xml:space="preserve"> </v>
      </c>
      <c r="AE611" s="68" t="str">
        <f t="shared" si="328"/>
        <v/>
      </c>
      <c r="AF611" s="169"/>
      <c r="AG611" s="169"/>
      <c r="AH611" s="169"/>
      <c r="AI611" s="100" t="str">
        <f>+IF(AA611=Controles!$D$5,Controles!$N$5,IF(AA611=Controles!$D$6,Controles!$N$6,IF(AA611=Controles!$D$7,Controles!$N$7," ")))</f>
        <v xml:space="preserve"> </v>
      </c>
      <c r="AJ611" s="141" t="str">
        <f>IFERROR(IF(AND(AI610=Controles!$N$5,AI611=Controles!$N$5),(AJ610-(+AJ610*AE611)),IF(AND(AI610=Controles!$N$7,AI611=Controles!$N$5),(AJ609-(+AJ609*AE611)),IF(AI611=Controles!$N$7,AJ610,""))),"")</f>
        <v/>
      </c>
      <c r="AK611" s="141" t="str">
        <f>IFERROR(IF(AND(AI610=Controles!$N$7,AI611=Controles!$N$7),(AK610-(+AK610*AE611)),IF(AND(AI610=Controles!$N$5,AI611=Controles!$N$7),(AK609-(+AK609*AE611)),IF(AI611=Controles!$N$5,AK610,""))),"")</f>
        <v/>
      </c>
      <c r="AL611" s="181" t="str">
        <f t="shared" si="339"/>
        <v/>
      </c>
      <c r="AM611" s="181" t="str">
        <f t="shared" si="340"/>
        <v/>
      </c>
      <c r="AN611" s="182" t="str">
        <f t="shared" si="341"/>
        <v xml:space="preserve"> </v>
      </c>
      <c r="AO611" s="183" t="str">
        <f>IFERROR(VLOOKUP(AN611,'Matriz Calificación'!$C$54:$F$78,2,FALSE),"")</f>
        <v/>
      </c>
      <c r="AP611" s="184" t="str">
        <f>IFERROR(VLOOKUP(AO611,'Matriz Calificación'!$D$54:$I$78,4,FALSE)," ")</f>
        <v xml:space="preserve"> </v>
      </c>
      <c r="AQ611" s="246"/>
      <c r="AR611" s="246"/>
      <c r="AS611" s="263"/>
      <c r="AT611" s="268"/>
      <c r="AU611" s="69"/>
      <c r="AV611" s="168"/>
      <c r="AW611" s="171"/>
      <c r="AX611" s="171"/>
      <c r="AY611" s="69"/>
      <c r="AZ611" s="170"/>
      <c r="BA611" s="172"/>
      <c r="BB611" s="172"/>
      <c r="BC611" s="256"/>
      <c r="BD611" s="248"/>
      <c r="BE611" s="172"/>
      <c r="BF611" s="248"/>
    </row>
    <row r="612" spans="2:58" s="173" customFormat="1" ht="21" customHeight="1" x14ac:dyDescent="0.25">
      <c r="B612" s="250"/>
      <c r="C612" s="253"/>
      <c r="D612" s="255"/>
      <c r="E612" s="256"/>
      <c r="F612" s="258"/>
      <c r="G612" s="255"/>
      <c r="H612" s="248"/>
      <c r="I612" s="266"/>
      <c r="J612" s="259"/>
      <c r="K612" s="185"/>
      <c r="L612" s="260"/>
      <c r="M612" s="260"/>
      <c r="N612" s="260"/>
      <c r="O612" s="261"/>
      <c r="P612" s="263"/>
      <c r="Q612" s="260"/>
      <c r="R612" s="264"/>
      <c r="S612" s="264"/>
      <c r="T612" s="264"/>
      <c r="U612" s="269"/>
      <c r="V612" s="263"/>
      <c r="W612" s="152"/>
      <c r="X612" s="168"/>
      <c r="Y612" s="168"/>
      <c r="Z612" s="168"/>
      <c r="AA612" s="169"/>
      <c r="AB612" s="178" t="str">
        <f>IF(AA612=Controles!$D$5,Controles!$E$5,IF(AA612=Controles!$D$6,Controles!$E$6,IF(AA612=Controles!$D$7,Controles!$E$7," ")))</f>
        <v xml:space="preserve"> </v>
      </c>
      <c r="AC612" s="169"/>
      <c r="AD612" s="68" t="str">
        <f>IF(AC612=Controles!$D$8,Controles!$E$8,IF(AC612=Controles!$D$9,Controles!$E$9," "))</f>
        <v xml:space="preserve"> </v>
      </c>
      <c r="AE612" s="68" t="str">
        <f t="shared" si="328"/>
        <v/>
      </c>
      <c r="AF612" s="169"/>
      <c r="AG612" s="169"/>
      <c r="AH612" s="169"/>
      <c r="AI612" s="100" t="str">
        <f>+IF(AA612=Controles!$D$5,Controles!$N$5,IF(AA612=Controles!$D$6,Controles!$N$6,IF(AA612=Controles!$D$7,Controles!$N$7," ")))</f>
        <v xml:space="preserve"> </v>
      </c>
      <c r="AJ612" s="141" t="str">
        <f>IFERROR(IF(AND(AI611=Controles!$N$5,AI612=Controles!$N$5),(AJ611-(+AJ611*AE612)),IF(AND(AI611=Controles!$N$7,AI612=Controles!$N$5),(AJ610-(+AJ610*AE612)),IF(AI612=Controles!$N$7,AJ611,""))),"")</f>
        <v/>
      </c>
      <c r="AK612" s="141" t="str">
        <f>IFERROR(IF(AND(AI611=Controles!$N$7,AI612=Controles!$N$7),(AK611-(+AK611*AE612)),IF(AND(AI611=Controles!$N$5,AI612=Controles!$N$7),(AK610-(+AK610*AE612)),IF(AI612=Controles!$N$5,AK611,""))),"")</f>
        <v/>
      </c>
      <c r="AL612" s="181" t="str">
        <f t="shared" si="339"/>
        <v/>
      </c>
      <c r="AM612" s="181" t="str">
        <f t="shared" si="340"/>
        <v/>
      </c>
      <c r="AN612" s="182" t="str">
        <f t="shared" si="341"/>
        <v xml:space="preserve"> </v>
      </c>
      <c r="AO612" s="183" t="str">
        <f>IFERROR(VLOOKUP(AN612,'Matriz Calificación'!$C$54:$F$78,2,FALSE),"")</f>
        <v/>
      </c>
      <c r="AP612" s="184" t="str">
        <f>IFERROR(VLOOKUP(AO612,'Matriz Calificación'!$D$54:$I$78,4,FALSE)," ")</f>
        <v xml:space="preserve"> </v>
      </c>
      <c r="AQ612" s="246"/>
      <c r="AR612" s="246"/>
      <c r="AS612" s="263"/>
      <c r="AT612" s="268"/>
      <c r="AU612" s="69"/>
      <c r="AV612" s="168"/>
      <c r="AW612" s="171"/>
      <c r="AX612" s="171"/>
      <c r="AY612" s="69"/>
      <c r="AZ612" s="170"/>
      <c r="BA612" s="172"/>
      <c r="BB612" s="172"/>
      <c r="BC612" s="256"/>
      <c r="BD612" s="248"/>
      <c r="BE612" s="172"/>
      <c r="BF612" s="248"/>
    </row>
    <row r="613" spans="2:58" s="173" customFormat="1" ht="21" customHeight="1" x14ac:dyDescent="0.25">
      <c r="B613" s="251"/>
      <c r="C613" s="254"/>
      <c r="D613" s="255"/>
      <c r="E613" s="256"/>
      <c r="F613" s="258"/>
      <c r="G613" s="255"/>
      <c r="H613" s="248"/>
      <c r="I613" s="267"/>
      <c r="J613" s="259"/>
      <c r="K613" s="185"/>
      <c r="L613" s="260"/>
      <c r="M613" s="260"/>
      <c r="N613" s="260"/>
      <c r="O613" s="262"/>
      <c r="P613" s="263"/>
      <c r="Q613" s="260"/>
      <c r="R613" s="264"/>
      <c r="S613" s="264"/>
      <c r="T613" s="264"/>
      <c r="U613" s="269"/>
      <c r="V613" s="263"/>
      <c r="W613" s="152"/>
      <c r="X613" s="168"/>
      <c r="Y613" s="168"/>
      <c r="Z613" s="168"/>
      <c r="AA613" s="169"/>
      <c r="AB613" s="178" t="str">
        <f>IF(AA613=Controles!$D$5,Controles!$E$5,IF(AA613=Controles!$D$6,Controles!$E$6,IF(AA613=Controles!$D$7,Controles!$E$7," ")))</f>
        <v xml:space="preserve"> </v>
      </c>
      <c r="AC613" s="169"/>
      <c r="AD613" s="68" t="str">
        <f>IF(AC613=Controles!$D$8,Controles!$E$8,IF(AC613=Controles!$D$9,Controles!$E$9," "))</f>
        <v xml:space="preserve"> </v>
      </c>
      <c r="AE613" s="68" t="str">
        <f t="shared" si="328"/>
        <v/>
      </c>
      <c r="AF613" s="169"/>
      <c r="AG613" s="169"/>
      <c r="AH613" s="169"/>
      <c r="AI613" s="100" t="str">
        <f>+IF(AA613=Controles!$D$5,Controles!$N$5,IF(AA613=Controles!$D$6,Controles!$N$6,IF(AA613=Controles!$D$7,Controles!$N$7," ")))</f>
        <v xml:space="preserve"> </v>
      </c>
      <c r="AJ613" s="141" t="str">
        <f>IFERROR(IF(AND(AI612=Controles!$N$5,AI613=Controles!$N$5),(AJ612-(+AJ612*AE613)),IF(AND(AI612=Controles!$N$7,AI613=Controles!$N$5),(AJ611-(+AJ611*AE613)),IF(AI613=Controles!$N$7,AJ612,""))),"")</f>
        <v/>
      </c>
      <c r="AK613" s="141" t="str">
        <f>IFERROR(IF(AND(AI612=Controles!$N$7,AI613=Controles!$N$7),(AK612-(+AK612*AE613)),IF(AND(AI612=Controles!$N$5,AI613=Controles!$N$7),(AK611-(+AK611*AE613)),IF(AI613=Controles!$N$5,AK612,""))),"")</f>
        <v/>
      </c>
      <c r="AL613" s="181" t="str">
        <f t="shared" si="339"/>
        <v/>
      </c>
      <c r="AM613" s="181" t="str">
        <f t="shared" si="340"/>
        <v/>
      </c>
      <c r="AN613" s="182" t="str">
        <f t="shared" si="341"/>
        <v xml:space="preserve"> </v>
      </c>
      <c r="AO613" s="183" t="str">
        <f>IFERROR(VLOOKUP(AN613,'Matriz Calificación'!$C$54:$F$78,2,FALSE),"")</f>
        <v/>
      </c>
      <c r="AP613" s="184" t="str">
        <f>IFERROR(VLOOKUP(AO613,'Matriz Calificación'!$D$54:$I$78,4,FALSE)," ")</f>
        <v xml:space="preserve"> </v>
      </c>
      <c r="AQ613" s="247"/>
      <c r="AR613" s="247"/>
      <c r="AS613" s="263"/>
      <c r="AT613" s="268"/>
      <c r="AU613" s="69"/>
      <c r="AV613" s="168"/>
      <c r="AW613" s="70"/>
      <c r="AX613" s="70"/>
      <c r="AY613" s="69"/>
      <c r="AZ613" s="170"/>
      <c r="BA613" s="172"/>
      <c r="BB613" s="172"/>
      <c r="BC613" s="256"/>
      <c r="BD613" s="248"/>
      <c r="BE613" s="172"/>
      <c r="BF613" s="248"/>
    </row>
    <row r="614" spans="2:58" s="173" customFormat="1" ht="21" customHeight="1" x14ac:dyDescent="0.25">
      <c r="B614" s="249"/>
      <c r="C614" s="252" t="str">
        <f>+IFERROR(VLOOKUP(B614,INF!$A$2:$B$90,2,FALSE)," ")</f>
        <v xml:space="preserve"> </v>
      </c>
      <c r="D614" s="255"/>
      <c r="E614" s="256"/>
      <c r="F614" s="257"/>
      <c r="G614" s="255"/>
      <c r="H614" s="248"/>
      <c r="I614" s="265"/>
      <c r="J614" s="259" t="str">
        <f t="shared" ref="J614" si="342">IF(G614&lt;&gt;"",CONCATENATE("Posibilidad de ",G614," por"," ",H614," debido a"," ",I614),"")</f>
        <v/>
      </c>
      <c r="K614" s="185"/>
      <c r="L614" s="260"/>
      <c r="M614" s="260"/>
      <c r="N614" s="260"/>
      <c r="O614" s="261"/>
      <c r="P614" s="263" t="str">
        <f>IF(O614="","",IF(O614&lt;=2,Probabilidad!$B$8,IF(O614&lt;=11.999,Probabilidad!$B$7,IF(O614&lt;=48,Probabilidad!$B$6,IF(O614&lt;=239.999,Probabilidad!$B$5,IF(O614&gt;=240,Probabilidad!$B$4,""))))))</f>
        <v/>
      </c>
      <c r="Q614" s="260"/>
      <c r="R614" s="264" t="str">
        <f>IFERROR(VLOOKUP(P614,Probabilidad!$B$4:$C$8,2,FALSE),"")</f>
        <v/>
      </c>
      <c r="S614" s="264" t="str">
        <f>IFERROR(VLOOKUP(Q614,Impacto!$B$4:$C$16,2,FALSE),"")</f>
        <v/>
      </c>
      <c r="T614" s="264" t="str">
        <f t="shared" ref="T614" si="343">IFERROR(VALUE((R614&amp;""&amp;S614))," ")</f>
        <v xml:space="preserve"> </v>
      </c>
      <c r="U614" s="269" t="str">
        <f>IFERROR(VLOOKUP(T614,'Matriz Calificación'!$C$54:$D$78,2,FALSE)," ")</f>
        <v xml:space="preserve"> </v>
      </c>
      <c r="V614" s="263" t="str">
        <f>IFERROR(VLOOKUP(T614,'Matriz Calificación'!$C$54:$F$78,3,FALSE)," ")</f>
        <v xml:space="preserve"> </v>
      </c>
      <c r="W614" s="152"/>
      <c r="X614" s="168"/>
      <c r="Y614" s="168"/>
      <c r="Z614" s="168"/>
      <c r="AA614" s="169"/>
      <c r="AB614" s="178" t="str">
        <f>IF(AA614=Controles!$D$5,Controles!$E$5,IF(AA614=Controles!$D$6,Controles!$E$6,IF(AA614=Controles!$D$7,Controles!$E$7," ")))</f>
        <v xml:space="preserve"> </v>
      </c>
      <c r="AC614" s="169"/>
      <c r="AD614" s="68" t="str">
        <f>IF(AC614=Controles!$D$8,Controles!$E$8,IF(AC614=Controles!$D$9,Controles!$E$9," "))</f>
        <v xml:space="preserve"> </v>
      </c>
      <c r="AE614" s="68" t="str">
        <f t="shared" si="328"/>
        <v/>
      </c>
      <c r="AF614" s="169"/>
      <c r="AG614" s="169"/>
      <c r="AH614" s="169"/>
      <c r="AI614" s="100" t="str">
        <f>+IF(AA614=Controles!$D$5,Controles!$N$5,IF(AA614=Controles!$D$6,Controles!$N$6,IF(AA614=Controles!$D$7,Controles!$N$7," ")))</f>
        <v xml:space="preserve"> </v>
      </c>
      <c r="AJ614" s="141" t="str">
        <f>IFERROR(IF(AI614=Controles!$N$5,(($R$614-($R$614*AE614))),IF(AI614=Controles!$N$7,$R$614,""))," ")</f>
        <v/>
      </c>
      <c r="AK614" s="141" t="str">
        <f>IFERROR(IF(AI614=Controles!$N$7,(($S$614-($S$614*AE614))),IF(AI614=Controles!$N$5,$S$614,""))," ")</f>
        <v/>
      </c>
      <c r="AL614" s="181" t="str">
        <f>IFERROR(IF(AJ614="","",IF(AJ614&lt;=20,"20",IF(AJ614&lt;=40,"40",IF(AJ614&lt;=60,"60",IF(AJ614&lt;=80,"80","100"))))),"")</f>
        <v/>
      </c>
      <c r="AM614" s="181" t="str">
        <f>IFERROR(IF(AK614="","",IF(AK614&lt;=20,"20",IF(AK614&lt;=40,"40",IF(AK614&lt;=60,"60",IF(AK614&lt;=80,"80","100"))))),"")</f>
        <v/>
      </c>
      <c r="AN614" s="182" t="str">
        <f>IFERROR(VALUE((AL614&amp;""&amp;AM614))," ")</f>
        <v xml:space="preserve"> </v>
      </c>
      <c r="AO614" s="183" t="str">
        <f>IFERROR(VLOOKUP(AN614,'Matriz Calificación'!$C$54:$F$78,2,FALSE),"")</f>
        <v/>
      </c>
      <c r="AP614" s="184" t="str">
        <f>IFERROR(VLOOKUP(AO614,'Matriz Calificación'!$D$54:$I$78,4,FALSE)," ")</f>
        <v xml:space="preserve"> </v>
      </c>
      <c r="AQ614" s="245" t="str" cm="1">
        <f t="array" ref="AQ614">INDEX(AN614:AN622,COUNT(AN614:AN622))</f>
        <v xml:space="preserve"> </v>
      </c>
      <c r="AR614" s="245" t="str">
        <f>IFERROR(VLOOKUP(AQ614,'Matriz Calificación'!$C$54:$F$78,2,FALSE),"")</f>
        <v/>
      </c>
      <c r="AS614" s="263" t="str">
        <f>IFERROR(VLOOKUP(AR614,'Matriz Calificación'!$D$54:$I$78,4,FALSE)," ")</f>
        <v xml:space="preserve"> </v>
      </c>
      <c r="AT614" s="268" t="str">
        <f>IFERROR(VLOOKUP(AR614,'Matriz Calificación'!$D$54:$I$78,5,FALSE)," ")</f>
        <v xml:space="preserve"> </v>
      </c>
      <c r="AU614" s="69"/>
      <c r="AV614" s="170"/>
      <c r="AW614" s="170"/>
      <c r="AX614" s="170"/>
      <c r="AY614" s="69"/>
      <c r="AZ614" s="170"/>
      <c r="BA614" s="172"/>
      <c r="BB614" s="172"/>
      <c r="BC614" s="256"/>
      <c r="BD614" s="248"/>
      <c r="BE614" s="172"/>
      <c r="BF614" s="248"/>
    </row>
    <row r="615" spans="2:58" s="173" customFormat="1" ht="21" customHeight="1" x14ac:dyDescent="0.25">
      <c r="B615" s="250"/>
      <c r="C615" s="253"/>
      <c r="D615" s="255"/>
      <c r="E615" s="256"/>
      <c r="F615" s="258"/>
      <c r="G615" s="255"/>
      <c r="H615" s="248"/>
      <c r="I615" s="266"/>
      <c r="J615" s="259"/>
      <c r="K615" s="185"/>
      <c r="L615" s="260"/>
      <c r="M615" s="260"/>
      <c r="N615" s="260"/>
      <c r="O615" s="261"/>
      <c r="P615" s="263"/>
      <c r="Q615" s="260"/>
      <c r="R615" s="264"/>
      <c r="S615" s="264"/>
      <c r="T615" s="264"/>
      <c r="U615" s="269"/>
      <c r="V615" s="263"/>
      <c r="W615" s="152"/>
      <c r="X615" s="168"/>
      <c r="Y615" s="168"/>
      <c r="Z615" s="168"/>
      <c r="AA615" s="169"/>
      <c r="AB615" s="178" t="str">
        <f>IF(AA615=Controles!$D$5,Controles!$E$5,IF(AA615=Controles!$D$6,Controles!$E$6,IF(AA615=Controles!$D$7,Controles!$E$7," ")))</f>
        <v xml:space="preserve"> </v>
      </c>
      <c r="AC615" s="169"/>
      <c r="AD615" s="68" t="str">
        <f>IF(AC615=Controles!$D$8,Controles!$E$8,IF(AC615=Controles!$D$9,Controles!$E$9," "))</f>
        <v xml:space="preserve"> </v>
      </c>
      <c r="AE615" s="68" t="str">
        <f t="shared" si="328"/>
        <v/>
      </c>
      <c r="AF615" s="169"/>
      <c r="AG615" s="169"/>
      <c r="AH615" s="169"/>
      <c r="AI615" s="100" t="str">
        <f>+IF(AA615=Controles!$D$5,Controles!$N$5,IF(AA615=Controles!$D$6,Controles!$N$6,IF(AA615=Controles!$D$7,Controles!$N$7," ")))</f>
        <v xml:space="preserve"> </v>
      </c>
      <c r="AJ615" s="141" t="str">
        <f>IFERROR(IF(AND(AI614=Controles!$N$5,AI615=Controles!$N$5),(AJ614-(+AJ614*AE615)),IF(AI615=Controles!$N$5,(R614-(+R614*AE615)),IF(AI615=Controles!$N$7,AJ614,""))),"")</f>
        <v/>
      </c>
      <c r="AK615" s="141" t="str">
        <f>IFERROR(IF(AND(AI614=Controles!$N$7,AI615=Controles!$N$7),(AK614-(+AK614*AE615)),IF(AI615=Controles!$N$7,($S$614-(+$S$614*AE615)),IF(AI615=Controles!$N$5,AK614,""))),"")</f>
        <v/>
      </c>
      <c r="AL615" s="181" t="str">
        <f t="shared" ref="AL615:AL622" si="344">IFERROR(IF(AJ615="","",IF(AJ615&lt;=20,"20",IF(AJ615&lt;=40,"40",IF(AJ615&lt;=60,"60",IF(AJ615&lt;=80,"80","100"))))),"")</f>
        <v/>
      </c>
      <c r="AM615" s="181" t="str">
        <f t="shared" ref="AM615:AM622" si="345">IFERROR(IF(AK615="","",IF(AK615&lt;=20,"20",IF(AK615&lt;=40,"40",IF(AK615&lt;=60,"60",IF(AK615&lt;=80,"80","100"))))),"")</f>
        <v/>
      </c>
      <c r="AN615" s="182" t="str">
        <f t="shared" ref="AN615:AN622" si="346">IFERROR(VALUE((AL615&amp;""&amp;AM615))," ")</f>
        <v xml:space="preserve"> </v>
      </c>
      <c r="AO615" s="183" t="str">
        <f>IFERROR(VLOOKUP(AN615,'Matriz Calificación'!$C$54:$F$78,2,FALSE),"")</f>
        <v/>
      </c>
      <c r="AP615" s="184" t="str">
        <f>IFERROR(VLOOKUP(AO615,'Matriz Calificación'!$D$54:$I$78,4,FALSE)," ")</f>
        <v xml:space="preserve"> </v>
      </c>
      <c r="AQ615" s="246"/>
      <c r="AR615" s="246"/>
      <c r="AS615" s="263"/>
      <c r="AT615" s="268"/>
      <c r="AU615" s="69"/>
      <c r="AV615" s="170"/>
      <c r="AW615" s="170"/>
      <c r="AX615" s="170"/>
      <c r="AY615" s="69"/>
      <c r="AZ615" s="170"/>
      <c r="BA615" s="172"/>
      <c r="BB615" s="172"/>
      <c r="BC615" s="256"/>
      <c r="BD615" s="248"/>
      <c r="BE615" s="172"/>
      <c r="BF615" s="248"/>
    </row>
    <row r="616" spans="2:58" s="173" customFormat="1" ht="21" customHeight="1" x14ac:dyDescent="0.25">
      <c r="B616" s="250"/>
      <c r="C616" s="253"/>
      <c r="D616" s="255"/>
      <c r="E616" s="256"/>
      <c r="F616" s="258"/>
      <c r="G616" s="255"/>
      <c r="H616" s="248"/>
      <c r="I616" s="266"/>
      <c r="J616" s="259"/>
      <c r="K616" s="185"/>
      <c r="L616" s="260"/>
      <c r="M616" s="260"/>
      <c r="N616" s="260"/>
      <c r="O616" s="261"/>
      <c r="P616" s="263"/>
      <c r="Q616" s="260"/>
      <c r="R616" s="264"/>
      <c r="S616" s="264"/>
      <c r="T616" s="264"/>
      <c r="U616" s="269"/>
      <c r="V616" s="263"/>
      <c r="W616" s="152"/>
      <c r="X616" s="168"/>
      <c r="Y616" s="168"/>
      <c r="Z616" s="168"/>
      <c r="AA616" s="169"/>
      <c r="AB616" s="178" t="str">
        <f>IF(AA616=Controles!$D$5,Controles!$E$5,IF(AA616=Controles!$D$6,Controles!$E$6,IF(AA616=Controles!$D$7,Controles!$E$7," ")))</f>
        <v xml:space="preserve"> </v>
      </c>
      <c r="AC616" s="169"/>
      <c r="AD616" s="68" t="str">
        <f>IF(AC616=Controles!$D$8,Controles!$E$8,IF(AC616=Controles!$D$9,Controles!$E$9," "))</f>
        <v xml:space="preserve"> </v>
      </c>
      <c r="AE616" s="68" t="str">
        <f t="shared" si="328"/>
        <v/>
      </c>
      <c r="AF616" s="169"/>
      <c r="AG616" s="169"/>
      <c r="AH616" s="169"/>
      <c r="AI616" s="100" t="str">
        <f>+IF(AA616=Controles!$D$5,Controles!$N$5,IF(AA616=Controles!$D$6,Controles!$N$6,IF(AA616=Controles!$D$7,Controles!$N$7," ")))</f>
        <v xml:space="preserve"> </v>
      </c>
      <c r="AJ616" s="141" t="str">
        <f>IFERROR(IF(AND(AI615=Controles!$N$5,AI616=Controles!$N$5),(AJ615-(+AJ615*AE616)),IF(AND(AI615=Controles!$N$7,AI616=Controles!$N$5),(AJ614-(+AJ614*AE616)),IF(AI616=Controles!$N$7,AJ615,""))),"")</f>
        <v/>
      </c>
      <c r="AK616" s="141" t="str">
        <f>IFERROR(IF(AND(AI615=Controles!$N$7,AI616=Controles!$N$7),(AK615-(+AK615*AE616)),IF(AND(AI615=Controles!$N$5,AI616=Controles!$N$7),(AK614-(+AK614*AE616)),IF(AI616=Controles!$N$5,AK615,""))),"")</f>
        <v/>
      </c>
      <c r="AL616" s="181" t="str">
        <f t="shared" si="344"/>
        <v/>
      </c>
      <c r="AM616" s="181" t="str">
        <f t="shared" si="345"/>
        <v/>
      </c>
      <c r="AN616" s="182" t="str">
        <f t="shared" si="346"/>
        <v xml:space="preserve"> </v>
      </c>
      <c r="AO616" s="183" t="str">
        <f>IFERROR(VLOOKUP(AN616,'Matriz Calificación'!$C$54:$F$78,2,FALSE),"")</f>
        <v/>
      </c>
      <c r="AP616" s="184" t="str">
        <f>IFERROR(VLOOKUP(AO616,'Matriz Calificación'!$D$54:$I$78,4,FALSE)," ")</f>
        <v xml:space="preserve"> </v>
      </c>
      <c r="AQ616" s="246"/>
      <c r="AR616" s="246"/>
      <c r="AS616" s="263"/>
      <c r="AT616" s="268"/>
      <c r="AU616" s="69"/>
      <c r="AV616" s="170"/>
      <c r="AW616" s="170"/>
      <c r="AX616" s="170"/>
      <c r="AY616" s="69"/>
      <c r="AZ616" s="170"/>
      <c r="BA616" s="172"/>
      <c r="BB616" s="172"/>
      <c r="BC616" s="256"/>
      <c r="BD616" s="248"/>
      <c r="BE616" s="172"/>
      <c r="BF616" s="248"/>
    </row>
    <row r="617" spans="2:58" s="173" customFormat="1" ht="21" customHeight="1" x14ac:dyDescent="0.25">
      <c r="B617" s="250"/>
      <c r="C617" s="253"/>
      <c r="D617" s="255"/>
      <c r="E617" s="256"/>
      <c r="F617" s="258"/>
      <c r="G617" s="255"/>
      <c r="H617" s="248"/>
      <c r="I617" s="266"/>
      <c r="J617" s="259"/>
      <c r="K617" s="185"/>
      <c r="L617" s="260"/>
      <c r="M617" s="260"/>
      <c r="N617" s="260"/>
      <c r="O617" s="261"/>
      <c r="P617" s="263"/>
      <c r="Q617" s="260"/>
      <c r="R617" s="264"/>
      <c r="S617" s="264"/>
      <c r="T617" s="264"/>
      <c r="U617" s="269"/>
      <c r="V617" s="263"/>
      <c r="W617" s="152"/>
      <c r="X617" s="168"/>
      <c r="Y617" s="168"/>
      <c r="Z617" s="168"/>
      <c r="AA617" s="169"/>
      <c r="AB617" s="178" t="str">
        <f>IF(AA617=Controles!$D$5,Controles!$E$5,IF(AA617=Controles!$D$6,Controles!$E$6,IF(AA617=Controles!$D$7,Controles!$E$7," ")))</f>
        <v xml:space="preserve"> </v>
      </c>
      <c r="AC617" s="169"/>
      <c r="AD617" s="68" t="str">
        <f>IF(AC617=Controles!$D$8,Controles!$E$8,IF(AC617=Controles!$D$9,Controles!$E$9," "))</f>
        <v xml:space="preserve"> </v>
      </c>
      <c r="AE617" s="68" t="str">
        <f t="shared" si="328"/>
        <v/>
      </c>
      <c r="AF617" s="169"/>
      <c r="AG617" s="169"/>
      <c r="AH617" s="169"/>
      <c r="AI617" s="100" t="str">
        <f>+IF(AA617=Controles!$D$5,Controles!$N$5,IF(AA617=Controles!$D$6,Controles!$N$6,IF(AA617=Controles!$D$7,Controles!$N$7," ")))</f>
        <v xml:space="preserve"> </v>
      </c>
      <c r="AJ617" s="141" t="str">
        <f>IFERROR(IF(AND(AI616=Controles!$N$5,AI617=Controles!$N$5),(AJ616-(+AJ616*AE617)),IF(AND(AI616=Controles!$N$7,AI617=Controles!$N$5),(AJ615-(+AJ615*AE617)),IF(AI617=Controles!$N$7,AJ616,""))),"")</f>
        <v/>
      </c>
      <c r="AK617" s="141" t="str">
        <f>IFERROR(IF(AND(AI616=Controles!$N$7,AI617=Controles!$N$7),(AK616-(+AK616*AE617)),IF(AND(AI616=Controles!$N$5,AI617=Controles!$N$7),(AK615-(+AK615*AE617)),IF(AI617=Controles!$N$5,AK616,""))),"")</f>
        <v/>
      </c>
      <c r="AL617" s="181" t="str">
        <f t="shared" si="344"/>
        <v/>
      </c>
      <c r="AM617" s="181" t="str">
        <f t="shared" si="345"/>
        <v/>
      </c>
      <c r="AN617" s="182" t="str">
        <f t="shared" si="346"/>
        <v xml:space="preserve"> </v>
      </c>
      <c r="AO617" s="183" t="str">
        <f>IFERROR(VLOOKUP(AN617,'Matriz Calificación'!$C$54:$F$78,2,FALSE),"")</f>
        <v/>
      </c>
      <c r="AP617" s="184" t="str">
        <f>IFERROR(VLOOKUP(AO617,'Matriz Calificación'!$D$54:$I$78,4,FALSE)," ")</f>
        <v xml:space="preserve"> </v>
      </c>
      <c r="AQ617" s="246"/>
      <c r="AR617" s="246"/>
      <c r="AS617" s="263"/>
      <c r="AT617" s="268"/>
      <c r="AU617" s="69"/>
      <c r="AV617" s="170"/>
      <c r="AW617" s="170"/>
      <c r="AX617" s="170"/>
      <c r="AY617" s="69"/>
      <c r="AZ617" s="170"/>
      <c r="BA617" s="172"/>
      <c r="BB617" s="172"/>
      <c r="BC617" s="256"/>
      <c r="BD617" s="248"/>
      <c r="BE617" s="172"/>
      <c r="BF617" s="248"/>
    </row>
    <row r="618" spans="2:58" s="173" customFormat="1" ht="21" customHeight="1" x14ac:dyDescent="0.25">
      <c r="B618" s="250"/>
      <c r="C618" s="253"/>
      <c r="D618" s="255"/>
      <c r="E618" s="256"/>
      <c r="F618" s="258"/>
      <c r="G618" s="255"/>
      <c r="H618" s="248"/>
      <c r="I618" s="266"/>
      <c r="J618" s="259"/>
      <c r="K618" s="185"/>
      <c r="L618" s="260"/>
      <c r="M618" s="260"/>
      <c r="N618" s="260"/>
      <c r="O618" s="261"/>
      <c r="P618" s="263"/>
      <c r="Q618" s="260"/>
      <c r="R618" s="264"/>
      <c r="S618" s="264"/>
      <c r="T618" s="264"/>
      <c r="U618" s="269"/>
      <c r="V618" s="263"/>
      <c r="W618" s="152"/>
      <c r="X618" s="168"/>
      <c r="Y618" s="168"/>
      <c r="Z618" s="168"/>
      <c r="AA618" s="169"/>
      <c r="AB618" s="178" t="str">
        <f>IF(AA618=Controles!$D$5,Controles!$E$5,IF(AA618=Controles!$D$6,Controles!$E$6,IF(AA618=Controles!$D$7,Controles!$E$7," ")))</f>
        <v xml:space="preserve"> </v>
      </c>
      <c r="AC618" s="169"/>
      <c r="AD618" s="68" t="str">
        <f>IF(AC618=Controles!$D$8,Controles!$E$8,IF(AC618=Controles!$D$9,Controles!$E$9," "))</f>
        <v xml:space="preserve"> </v>
      </c>
      <c r="AE618" s="68" t="str">
        <f t="shared" si="328"/>
        <v/>
      </c>
      <c r="AF618" s="169"/>
      <c r="AG618" s="169"/>
      <c r="AH618" s="169"/>
      <c r="AI618" s="100" t="str">
        <f>+IF(AA618=Controles!$D$5,Controles!$N$5,IF(AA618=Controles!$D$6,Controles!$N$6,IF(AA618=Controles!$D$7,Controles!$N$7," ")))</f>
        <v xml:space="preserve"> </v>
      </c>
      <c r="AJ618" s="141" t="str">
        <f>IFERROR(IF(AND(AI617=Controles!$N$5,AI618=Controles!$N$5),(AJ617-(+AJ617*AE618)),IF(AND(AI617=Controles!$N$7,AI618=Controles!$N$5),(AJ616-(+AJ616*AE618)),IF(AI618=Controles!$N$7,AJ617,""))),"")</f>
        <v/>
      </c>
      <c r="AK618" s="141" t="str">
        <f>IFERROR(IF(AND(AI617=Controles!$N$7,AI618=Controles!$N$7),(AK617-(+AK617*AE618)),IF(AND(AI617=Controles!$N$5,AI618=Controles!$N$7),(AK616-(+AK616*AE618)),IF(AI618=Controles!$N$5,AK617,""))),"")</f>
        <v/>
      </c>
      <c r="AL618" s="181" t="str">
        <f t="shared" si="344"/>
        <v/>
      </c>
      <c r="AM618" s="181" t="str">
        <f t="shared" si="345"/>
        <v/>
      </c>
      <c r="AN618" s="182" t="str">
        <f t="shared" si="346"/>
        <v xml:space="preserve"> </v>
      </c>
      <c r="AO618" s="183" t="str">
        <f>IFERROR(VLOOKUP(AN618,'Matriz Calificación'!$C$54:$F$78,2,FALSE),"")</f>
        <v/>
      </c>
      <c r="AP618" s="184" t="str">
        <f>IFERROR(VLOOKUP(AO618,'Matriz Calificación'!$D$54:$I$78,4,FALSE)," ")</f>
        <v xml:space="preserve"> </v>
      </c>
      <c r="AQ618" s="246"/>
      <c r="AR618" s="246"/>
      <c r="AS618" s="263"/>
      <c r="AT618" s="268"/>
      <c r="AU618" s="69"/>
      <c r="AV618" s="170"/>
      <c r="AW618" s="170"/>
      <c r="AX618" s="170"/>
      <c r="AY618" s="69"/>
      <c r="AZ618" s="170"/>
      <c r="BA618" s="172"/>
      <c r="BB618" s="172"/>
      <c r="BC618" s="256"/>
      <c r="BD618" s="248"/>
      <c r="BE618" s="172"/>
      <c r="BF618" s="248"/>
    </row>
    <row r="619" spans="2:58" s="173" customFormat="1" ht="21" customHeight="1" x14ac:dyDescent="0.25">
      <c r="B619" s="250"/>
      <c r="C619" s="253"/>
      <c r="D619" s="255"/>
      <c r="E619" s="256"/>
      <c r="F619" s="258"/>
      <c r="G619" s="255"/>
      <c r="H619" s="248"/>
      <c r="I619" s="266"/>
      <c r="J619" s="259"/>
      <c r="K619" s="185"/>
      <c r="L619" s="260"/>
      <c r="M619" s="260"/>
      <c r="N619" s="260"/>
      <c r="O619" s="261"/>
      <c r="P619" s="263"/>
      <c r="Q619" s="260"/>
      <c r="R619" s="264"/>
      <c r="S619" s="264"/>
      <c r="T619" s="264"/>
      <c r="U619" s="269"/>
      <c r="V619" s="263"/>
      <c r="W619" s="152"/>
      <c r="X619" s="168"/>
      <c r="Y619" s="168"/>
      <c r="Z619" s="168"/>
      <c r="AA619" s="169"/>
      <c r="AB619" s="178" t="str">
        <f>IF(AA619=Controles!$D$5,Controles!$E$5,IF(AA619=Controles!$D$6,Controles!$E$6,IF(AA619=Controles!$D$7,Controles!$E$7," ")))</f>
        <v xml:space="preserve"> </v>
      </c>
      <c r="AC619" s="169"/>
      <c r="AD619" s="68" t="str">
        <f>IF(AC619=Controles!$D$8,Controles!$E$8,IF(AC619=Controles!$D$9,Controles!$E$9," "))</f>
        <v xml:space="preserve"> </v>
      </c>
      <c r="AE619" s="68" t="str">
        <f t="shared" si="328"/>
        <v/>
      </c>
      <c r="AF619" s="169"/>
      <c r="AG619" s="169"/>
      <c r="AH619" s="169"/>
      <c r="AI619" s="100" t="str">
        <f>+IF(AA619=Controles!$D$5,Controles!$N$5,IF(AA619=Controles!$D$6,Controles!$N$6,IF(AA619=Controles!$D$7,Controles!$N$7," ")))</f>
        <v xml:space="preserve"> </v>
      </c>
      <c r="AJ619" s="141" t="str">
        <f>IFERROR(IF(AND(AI618=Controles!$N$5,AI619=Controles!$N$5),(AJ618-(+AJ618*AE619)),IF(AND(AI618=Controles!$N$7,AI619=Controles!$N$5),(AJ617-(+AJ617*AE619)),IF(AI619=Controles!$N$7,AJ618,""))),"")</f>
        <v/>
      </c>
      <c r="AK619" s="141" t="str">
        <f>IFERROR(IF(AND(AI618=Controles!$N$7,AI619=Controles!$N$7),(AK618-(+AK618*AE619)),IF(AND(AI618=Controles!$N$5,AI619=Controles!$N$7),(AK617-(+AK617*AE619)),IF(AI619=Controles!$N$5,AK618,""))),"")</f>
        <v/>
      </c>
      <c r="AL619" s="181" t="str">
        <f t="shared" si="344"/>
        <v/>
      </c>
      <c r="AM619" s="181" t="str">
        <f t="shared" si="345"/>
        <v/>
      </c>
      <c r="AN619" s="182" t="str">
        <f t="shared" si="346"/>
        <v xml:space="preserve"> </v>
      </c>
      <c r="AO619" s="183" t="str">
        <f>IFERROR(VLOOKUP(AN619,'Matriz Calificación'!$C$54:$F$78,2,FALSE),"")</f>
        <v/>
      </c>
      <c r="AP619" s="184" t="str">
        <f>IFERROR(VLOOKUP(AO619,'Matriz Calificación'!$D$54:$I$78,4,FALSE)," ")</f>
        <v xml:space="preserve"> </v>
      </c>
      <c r="AQ619" s="246"/>
      <c r="AR619" s="246"/>
      <c r="AS619" s="263"/>
      <c r="AT619" s="268"/>
      <c r="AU619" s="69"/>
      <c r="AV619" s="170"/>
      <c r="AW619" s="170"/>
      <c r="AX619" s="170"/>
      <c r="AY619" s="69"/>
      <c r="AZ619" s="170"/>
      <c r="BA619" s="172"/>
      <c r="BB619" s="172"/>
      <c r="BC619" s="256"/>
      <c r="BD619" s="248"/>
      <c r="BE619" s="172"/>
      <c r="BF619" s="248"/>
    </row>
    <row r="620" spans="2:58" s="173" customFormat="1" ht="21" customHeight="1" x14ac:dyDescent="0.25">
      <c r="B620" s="250"/>
      <c r="C620" s="253"/>
      <c r="D620" s="255"/>
      <c r="E620" s="256"/>
      <c r="F620" s="258"/>
      <c r="G620" s="255"/>
      <c r="H620" s="248"/>
      <c r="I620" s="266"/>
      <c r="J620" s="259"/>
      <c r="K620" s="185"/>
      <c r="L620" s="260"/>
      <c r="M620" s="260"/>
      <c r="N620" s="260"/>
      <c r="O620" s="261"/>
      <c r="P620" s="263"/>
      <c r="Q620" s="260"/>
      <c r="R620" s="264"/>
      <c r="S620" s="264"/>
      <c r="T620" s="264"/>
      <c r="U620" s="269"/>
      <c r="V620" s="263"/>
      <c r="W620" s="152"/>
      <c r="X620" s="168"/>
      <c r="Y620" s="168"/>
      <c r="Z620" s="168"/>
      <c r="AA620" s="169"/>
      <c r="AB620" s="178" t="str">
        <f>IF(AA620=Controles!$D$5,Controles!$E$5,IF(AA620=Controles!$D$6,Controles!$E$6,IF(AA620=Controles!$D$7,Controles!$E$7," ")))</f>
        <v xml:space="preserve"> </v>
      </c>
      <c r="AC620" s="169"/>
      <c r="AD620" s="68" t="str">
        <f>IF(AC620=Controles!$D$8,Controles!$E$8,IF(AC620=Controles!$D$9,Controles!$E$9," "))</f>
        <v xml:space="preserve"> </v>
      </c>
      <c r="AE620" s="68" t="str">
        <f t="shared" si="328"/>
        <v/>
      </c>
      <c r="AF620" s="169"/>
      <c r="AG620" s="169"/>
      <c r="AH620" s="169"/>
      <c r="AI620" s="100" t="str">
        <f>+IF(AA620=Controles!$D$5,Controles!$N$5,IF(AA620=Controles!$D$6,Controles!$N$6,IF(AA620=Controles!$D$7,Controles!$N$7," ")))</f>
        <v xml:space="preserve"> </v>
      </c>
      <c r="AJ620" s="141" t="str">
        <f>IFERROR(IF(AND(AI619=Controles!$N$5,AI620=Controles!$N$5),(AJ619-(+AJ619*AE620)),IF(AND(AI619=Controles!$N$7,AI620=Controles!$N$5),(AJ618-(+AJ618*AE620)),IF(AI620=Controles!$N$7,AJ619,""))),"")</f>
        <v/>
      </c>
      <c r="AK620" s="141" t="str">
        <f>IFERROR(IF(AND(AI619=Controles!$N$7,AI620=Controles!$N$7),(AK619-(+AK619*AE620)),IF(AND(AI619=Controles!$N$5,AI620=Controles!$N$7),(AK618-(+AK618*AE620)),IF(AI620=Controles!$N$5,AK619,""))),"")</f>
        <v/>
      </c>
      <c r="AL620" s="181" t="str">
        <f t="shared" si="344"/>
        <v/>
      </c>
      <c r="AM620" s="181" t="str">
        <f t="shared" si="345"/>
        <v/>
      </c>
      <c r="AN620" s="182" t="str">
        <f t="shared" si="346"/>
        <v xml:space="preserve"> </v>
      </c>
      <c r="AO620" s="183" t="str">
        <f>IFERROR(VLOOKUP(AN620,'Matriz Calificación'!$C$54:$F$78,2,FALSE),"")</f>
        <v/>
      </c>
      <c r="AP620" s="184" t="str">
        <f>IFERROR(VLOOKUP(AO620,'Matriz Calificación'!$D$54:$I$78,4,FALSE)," ")</f>
        <v xml:space="preserve"> </v>
      </c>
      <c r="AQ620" s="246"/>
      <c r="AR620" s="246"/>
      <c r="AS620" s="263"/>
      <c r="AT620" s="268"/>
      <c r="AU620" s="69"/>
      <c r="AV620" s="168"/>
      <c r="AW620" s="171"/>
      <c r="AX620" s="171"/>
      <c r="AY620" s="69"/>
      <c r="AZ620" s="170"/>
      <c r="BA620" s="172"/>
      <c r="BB620" s="172"/>
      <c r="BC620" s="256"/>
      <c r="BD620" s="248"/>
      <c r="BE620" s="172"/>
      <c r="BF620" s="248"/>
    </row>
    <row r="621" spans="2:58" s="173" customFormat="1" ht="21" customHeight="1" x14ac:dyDescent="0.25">
      <c r="B621" s="250"/>
      <c r="C621" s="253"/>
      <c r="D621" s="255"/>
      <c r="E621" s="256"/>
      <c r="F621" s="258"/>
      <c r="G621" s="255"/>
      <c r="H621" s="248"/>
      <c r="I621" s="266"/>
      <c r="J621" s="259"/>
      <c r="K621" s="185"/>
      <c r="L621" s="260"/>
      <c r="M621" s="260"/>
      <c r="N621" s="260"/>
      <c r="O621" s="261"/>
      <c r="P621" s="263"/>
      <c r="Q621" s="260"/>
      <c r="R621" s="264"/>
      <c r="S621" s="264"/>
      <c r="T621" s="264"/>
      <c r="U621" s="269"/>
      <c r="V621" s="263"/>
      <c r="W621" s="152"/>
      <c r="X621" s="168"/>
      <c r="Y621" s="168"/>
      <c r="Z621" s="168"/>
      <c r="AA621" s="169"/>
      <c r="AB621" s="178" t="str">
        <f>IF(AA621=Controles!$D$5,Controles!$E$5,IF(AA621=Controles!$D$6,Controles!$E$6,IF(AA621=Controles!$D$7,Controles!$E$7," ")))</f>
        <v xml:space="preserve"> </v>
      </c>
      <c r="AC621" s="169"/>
      <c r="AD621" s="68" t="str">
        <f>IF(AC621=Controles!$D$8,Controles!$E$8,IF(AC621=Controles!$D$9,Controles!$E$9," "))</f>
        <v xml:space="preserve"> </v>
      </c>
      <c r="AE621" s="68" t="str">
        <f t="shared" si="328"/>
        <v/>
      </c>
      <c r="AF621" s="169"/>
      <c r="AG621" s="169"/>
      <c r="AH621" s="169"/>
      <c r="AI621" s="100" t="str">
        <f>+IF(AA621=Controles!$D$5,Controles!$N$5,IF(AA621=Controles!$D$6,Controles!$N$6,IF(AA621=Controles!$D$7,Controles!$N$7," ")))</f>
        <v xml:space="preserve"> </v>
      </c>
      <c r="AJ621" s="141" t="str">
        <f>IFERROR(IF(AND(AI620=Controles!$N$5,AI621=Controles!$N$5),(AJ620-(+AJ620*AE621)),IF(AND(AI620=Controles!$N$7,AI621=Controles!$N$5),(AJ619-(+AJ619*AE621)),IF(AI621=Controles!$N$7,AJ620,""))),"")</f>
        <v/>
      </c>
      <c r="AK621" s="141" t="str">
        <f>IFERROR(IF(AND(AI620=Controles!$N$7,AI621=Controles!$N$7),(AK620-(+AK620*AE621)),IF(AND(AI620=Controles!$N$5,AI621=Controles!$N$7),(AK619-(+AK619*AE621)),IF(AI621=Controles!$N$5,AK620,""))),"")</f>
        <v/>
      </c>
      <c r="AL621" s="181" t="str">
        <f t="shared" si="344"/>
        <v/>
      </c>
      <c r="AM621" s="181" t="str">
        <f t="shared" si="345"/>
        <v/>
      </c>
      <c r="AN621" s="182" t="str">
        <f t="shared" si="346"/>
        <v xml:space="preserve"> </v>
      </c>
      <c r="AO621" s="183" t="str">
        <f>IFERROR(VLOOKUP(AN621,'Matriz Calificación'!$C$54:$F$78,2,FALSE),"")</f>
        <v/>
      </c>
      <c r="AP621" s="184" t="str">
        <f>IFERROR(VLOOKUP(AO621,'Matriz Calificación'!$D$54:$I$78,4,FALSE)," ")</f>
        <v xml:space="preserve"> </v>
      </c>
      <c r="AQ621" s="246"/>
      <c r="AR621" s="246"/>
      <c r="AS621" s="263"/>
      <c r="AT621" s="268"/>
      <c r="AU621" s="69"/>
      <c r="AV621" s="168"/>
      <c r="AW621" s="171"/>
      <c r="AX621" s="171"/>
      <c r="AY621" s="69"/>
      <c r="AZ621" s="170"/>
      <c r="BA621" s="172"/>
      <c r="BB621" s="172"/>
      <c r="BC621" s="256"/>
      <c r="BD621" s="248"/>
      <c r="BE621" s="172"/>
      <c r="BF621" s="248"/>
    </row>
    <row r="622" spans="2:58" s="173" customFormat="1" ht="21" customHeight="1" x14ac:dyDescent="0.25">
      <c r="B622" s="251"/>
      <c r="C622" s="254"/>
      <c r="D622" s="255"/>
      <c r="E622" s="256"/>
      <c r="F622" s="258"/>
      <c r="G622" s="255"/>
      <c r="H622" s="248"/>
      <c r="I622" s="267"/>
      <c r="J622" s="259"/>
      <c r="K622" s="185"/>
      <c r="L622" s="260"/>
      <c r="M622" s="260"/>
      <c r="N622" s="260"/>
      <c r="O622" s="262"/>
      <c r="P622" s="263"/>
      <c r="Q622" s="260"/>
      <c r="R622" s="264"/>
      <c r="S622" s="264"/>
      <c r="T622" s="264"/>
      <c r="U622" s="269"/>
      <c r="V622" s="263"/>
      <c r="W622" s="152"/>
      <c r="X622" s="168"/>
      <c r="Y622" s="168"/>
      <c r="Z622" s="168"/>
      <c r="AA622" s="169"/>
      <c r="AB622" s="178" t="str">
        <f>IF(AA622=Controles!$D$5,Controles!$E$5,IF(AA622=Controles!$D$6,Controles!$E$6,IF(AA622=Controles!$D$7,Controles!$E$7," ")))</f>
        <v xml:space="preserve"> </v>
      </c>
      <c r="AC622" s="169"/>
      <c r="AD622" s="68" t="str">
        <f>IF(AC622=Controles!$D$8,Controles!$E$8,IF(AC622=Controles!$D$9,Controles!$E$9," "))</f>
        <v xml:space="preserve"> </v>
      </c>
      <c r="AE622" s="68" t="str">
        <f t="shared" si="328"/>
        <v/>
      </c>
      <c r="AF622" s="169"/>
      <c r="AG622" s="169"/>
      <c r="AH622" s="169"/>
      <c r="AI622" s="100" t="str">
        <f>+IF(AA622=Controles!$D$5,Controles!$N$5,IF(AA622=Controles!$D$6,Controles!$N$6,IF(AA622=Controles!$D$7,Controles!$N$7," ")))</f>
        <v xml:space="preserve"> </v>
      </c>
      <c r="AJ622" s="141" t="str">
        <f>IFERROR(IF(AND(AI621=Controles!$N$5,AI622=Controles!$N$5),(AJ621-(+AJ621*AE622)),IF(AND(AI621=Controles!$N$7,AI622=Controles!$N$5),(AJ620-(+AJ620*AE622)),IF(AI622=Controles!$N$7,AJ621,""))),"")</f>
        <v/>
      </c>
      <c r="AK622" s="141" t="str">
        <f>IFERROR(IF(AND(AI621=Controles!$N$7,AI622=Controles!$N$7),(AK621-(+AK621*AE622)),IF(AND(AI621=Controles!$N$5,AI622=Controles!$N$7),(AK620-(+AK620*AE622)),IF(AI622=Controles!$N$5,AK621,""))),"")</f>
        <v/>
      </c>
      <c r="AL622" s="181" t="str">
        <f t="shared" si="344"/>
        <v/>
      </c>
      <c r="AM622" s="181" t="str">
        <f t="shared" si="345"/>
        <v/>
      </c>
      <c r="AN622" s="182" t="str">
        <f t="shared" si="346"/>
        <v xml:space="preserve"> </v>
      </c>
      <c r="AO622" s="183" t="str">
        <f>IFERROR(VLOOKUP(AN622,'Matriz Calificación'!$C$54:$F$78,2,FALSE),"")</f>
        <v/>
      </c>
      <c r="AP622" s="184" t="str">
        <f>IFERROR(VLOOKUP(AO622,'Matriz Calificación'!$D$54:$I$78,4,FALSE)," ")</f>
        <v xml:space="preserve"> </v>
      </c>
      <c r="AQ622" s="247"/>
      <c r="AR622" s="247"/>
      <c r="AS622" s="263"/>
      <c r="AT622" s="268"/>
      <c r="AU622" s="69"/>
      <c r="AV622" s="168"/>
      <c r="AW622" s="70"/>
      <c r="AX622" s="70"/>
      <c r="AY622" s="69"/>
      <c r="AZ622" s="170"/>
      <c r="BA622" s="172"/>
      <c r="BB622" s="172"/>
      <c r="BC622" s="256"/>
      <c r="BD622" s="248"/>
      <c r="BE622" s="172"/>
      <c r="BF622" s="248"/>
    </row>
    <row r="623" spans="2:58" s="173" customFormat="1" ht="21" customHeight="1" x14ac:dyDescent="0.25">
      <c r="B623" s="249"/>
      <c r="C623" s="252" t="str">
        <f>+IFERROR(VLOOKUP(B623,INF!$A$2:$B$90,2,FALSE)," ")</f>
        <v xml:space="preserve"> </v>
      </c>
      <c r="D623" s="255"/>
      <c r="E623" s="256"/>
      <c r="F623" s="257"/>
      <c r="G623" s="255"/>
      <c r="H623" s="248"/>
      <c r="I623" s="265"/>
      <c r="J623" s="259" t="str">
        <f t="shared" ref="J623" si="347">IF(G623&lt;&gt;"",CONCATENATE("Posibilidad de ",G623," por"," ",H623," debido a"," ",I623),"")</f>
        <v/>
      </c>
      <c r="K623" s="185"/>
      <c r="L623" s="260"/>
      <c r="M623" s="260"/>
      <c r="N623" s="260"/>
      <c r="O623" s="261"/>
      <c r="P623" s="263" t="str">
        <f>IF(O623="","",IF(O623&lt;=2,Probabilidad!$B$8,IF(O623&lt;=11.999,Probabilidad!$B$7,IF(O623&lt;=48,Probabilidad!$B$6,IF(O623&lt;=239.999,Probabilidad!$B$5,IF(O623&gt;=240,Probabilidad!$B$4,""))))))</f>
        <v/>
      </c>
      <c r="Q623" s="260"/>
      <c r="R623" s="264" t="str">
        <f>IFERROR(VLOOKUP(P623,Probabilidad!$B$4:$C$8,2,FALSE),"")</f>
        <v/>
      </c>
      <c r="S623" s="264" t="str">
        <f>IFERROR(VLOOKUP(Q623,Impacto!$B$4:$C$16,2,FALSE),"")</f>
        <v/>
      </c>
      <c r="T623" s="264" t="str">
        <f t="shared" ref="T623" si="348">IFERROR(VALUE((R623&amp;""&amp;S623))," ")</f>
        <v xml:space="preserve"> </v>
      </c>
      <c r="U623" s="269" t="str">
        <f>IFERROR(VLOOKUP(T623,'Matriz Calificación'!$C$54:$D$78,2,FALSE)," ")</f>
        <v xml:space="preserve"> </v>
      </c>
      <c r="V623" s="263" t="str">
        <f>IFERROR(VLOOKUP(T623,'Matriz Calificación'!$C$54:$F$78,3,FALSE)," ")</f>
        <v xml:space="preserve"> </v>
      </c>
      <c r="W623" s="152"/>
      <c r="X623" s="168"/>
      <c r="Y623" s="168"/>
      <c r="Z623" s="168"/>
      <c r="AA623" s="169"/>
      <c r="AB623" s="178" t="str">
        <f>IF(AA623=Controles!$D$5,Controles!$E$5,IF(AA623=Controles!$D$6,Controles!$E$6,IF(AA623=Controles!$D$7,Controles!$E$7," ")))</f>
        <v xml:space="preserve"> </v>
      </c>
      <c r="AC623" s="169"/>
      <c r="AD623" s="68" t="str">
        <f>IF(AC623=Controles!$D$8,Controles!$E$8,IF(AC623=Controles!$D$9,Controles!$E$9," "))</f>
        <v xml:space="preserve"> </v>
      </c>
      <c r="AE623" s="68" t="str">
        <f t="shared" si="328"/>
        <v/>
      </c>
      <c r="AF623" s="169"/>
      <c r="AG623" s="169"/>
      <c r="AH623" s="169"/>
      <c r="AI623" s="100" t="str">
        <f>+IF(AA623=Controles!$D$5,Controles!$N$5,IF(AA623=Controles!$D$6,Controles!$N$6,IF(AA623=Controles!$D$7,Controles!$N$7," ")))</f>
        <v xml:space="preserve"> </v>
      </c>
      <c r="AJ623" s="141" t="str">
        <f>IFERROR(IF(AI623=Controles!$N$5,(($R$623-($R$623*AE623))),IF(AI623=Controles!$N$7,$R$623,""))," ")</f>
        <v/>
      </c>
      <c r="AK623" s="141" t="str">
        <f>IFERROR(IF(AI623=Controles!$N$7,(($S$623-($S$623*AE623))),IF(AI623=Controles!$N$5,$S$623,""))," ")</f>
        <v/>
      </c>
      <c r="AL623" s="181" t="str">
        <f>IFERROR(IF(AJ623="","",IF(AJ623&lt;=20,"20",IF(AJ623&lt;=40,"40",IF(AJ623&lt;=60,"60",IF(AJ623&lt;=80,"80","100"))))),"")</f>
        <v/>
      </c>
      <c r="AM623" s="181" t="str">
        <f>IFERROR(IF(AK623="","",IF(AK623&lt;=20,"20",IF(AK623&lt;=40,"40",IF(AK623&lt;=60,"60",IF(AK623&lt;=80,"80","100"))))),"")</f>
        <v/>
      </c>
      <c r="AN623" s="182" t="str">
        <f>IFERROR(VALUE((AL623&amp;""&amp;AM623))," ")</f>
        <v xml:space="preserve"> </v>
      </c>
      <c r="AO623" s="183" t="str">
        <f>IFERROR(VLOOKUP(AN623,'Matriz Calificación'!$C$54:$F$78,2,FALSE),"")</f>
        <v/>
      </c>
      <c r="AP623" s="184" t="str">
        <f>IFERROR(VLOOKUP(AO623,'Matriz Calificación'!$D$54:$I$78,4,FALSE)," ")</f>
        <v xml:space="preserve"> </v>
      </c>
      <c r="AQ623" s="245" t="str" cm="1">
        <f t="array" ref="AQ623">INDEX(AN623:AN631,COUNT(AN623:AN631))</f>
        <v xml:space="preserve"> </v>
      </c>
      <c r="AR623" s="245" t="str">
        <f>IFERROR(VLOOKUP(AQ623,'Matriz Calificación'!$C$54:$F$78,2,FALSE),"")</f>
        <v/>
      </c>
      <c r="AS623" s="263" t="str">
        <f>IFERROR(VLOOKUP(AR623,'Matriz Calificación'!$D$54:$I$78,4,FALSE)," ")</f>
        <v xml:space="preserve"> </v>
      </c>
      <c r="AT623" s="268" t="str">
        <f>IFERROR(VLOOKUP(AR623,'Matriz Calificación'!$D$54:$I$78,5,FALSE)," ")</f>
        <v xml:space="preserve"> </v>
      </c>
      <c r="AU623" s="69"/>
      <c r="AV623" s="170"/>
      <c r="AW623" s="170"/>
      <c r="AX623" s="170"/>
      <c r="AY623" s="69"/>
      <c r="AZ623" s="170"/>
      <c r="BA623" s="172"/>
      <c r="BB623" s="172"/>
      <c r="BC623" s="256"/>
      <c r="BD623" s="248"/>
      <c r="BE623" s="172"/>
      <c r="BF623" s="248"/>
    </row>
    <row r="624" spans="2:58" s="173" customFormat="1" ht="21" customHeight="1" x14ac:dyDescent="0.25">
      <c r="B624" s="250"/>
      <c r="C624" s="253"/>
      <c r="D624" s="255"/>
      <c r="E624" s="256"/>
      <c r="F624" s="258"/>
      <c r="G624" s="255"/>
      <c r="H624" s="248"/>
      <c r="I624" s="266"/>
      <c r="J624" s="259"/>
      <c r="K624" s="185"/>
      <c r="L624" s="260"/>
      <c r="M624" s="260"/>
      <c r="N624" s="260"/>
      <c r="O624" s="261"/>
      <c r="P624" s="263"/>
      <c r="Q624" s="260"/>
      <c r="R624" s="264"/>
      <c r="S624" s="264"/>
      <c r="T624" s="264"/>
      <c r="U624" s="269"/>
      <c r="V624" s="263"/>
      <c r="W624" s="152"/>
      <c r="X624" s="168"/>
      <c r="Y624" s="168"/>
      <c r="Z624" s="168"/>
      <c r="AA624" s="169"/>
      <c r="AB624" s="178" t="str">
        <f>IF(AA624=Controles!$D$5,Controles!$E$5,IF(AA624=Controles!$D$6,Controles!$E$6,IF(AA624=Controles!$D$7,Controles!$E$7," ")))</f>
        <v xml:space="preserve"> </v>
      </c>
      <c r="AC624" s="169"/>
      <c r="AD624" s="68" t="str">
        <f>IF(AC624=Controles!$D$8,Controles!$E$8,IF(AC624=Controles!$D$9,Controles!$E$9," "))</f>
        <v xml:space="preserve"> </v>
      </c>
      <c r="AE624" s="68" t="str">
        <f t="shared" si="328"/>
        <v/>
      </c>
      <c r="AF624" s="169"/>
      <c r="AG624" s="169"/>
      <c r="AH624" s="169"/>
      <c r="AI624" s="100" t="str">
        <f>+IF(AA624=Controles!$D$5,Controles!$N$5,IF(AA624=Controles!$D$6,Controles!$N$6,IF(AA624=Controles!$D$7,Controles!$N$7," ")))</f>
        <v xml:space="preserve"> </v>
      </c>
      <c r="AJ624" s="141" t="str">
        <f>IFERROR(IF(AND(AI623=Controles!$N$5,AI624=Controles!$N$5),(AJ623-(+AJ623*AE624)),IF(AI624=Controles!$N$5,(R623-(+R623*AE624)),IF(AI624=Controles!$N$7,AJ623,""))),"")</f>
        <v/>
      </c>
      <c r="AK624" s="141" t="str">
        <f>IFERROR(IF(AND(AI623=Controles!$N$7,AI624=Controles!$N$7),(AK623-(+AK623*AE624)),IF(AI624=Controles!$N$7,($S$623-(+$S$623*AE624)),IF(AI624=Controles!$N$5,AK623,""))),"")</f>
        <v/>
      </c>
      <c r="AL624" s="181" t="str">
        <f t="shared" ref="AL624:AL631" si="349">IFERROR(IF(AJ624="","",IF(AJ624&lt;=20,"20",IF(AJ624&lt;=40,"40",IF(AJ624&lt;=60,"60",IF(AJ624&lt;=80,"80","100"))))),"")</f>
        <v/>
      </c>
      <c r="AM624" s="181" t="str">
        <f t="shared" ref="AM624:AM631" si="350">IFERROR(IF(AK624="","",IF(AK624&lt;=20,"20",IF(AK624&lt;=40,"40",IF(AK624&lt;=60,"60",IF(AK624&lt;=80,"80","100"))))),"")</f>
        <v/>
      </c>
      <c r="AN624" s="182" t="str">
        <f t="shared" ref="AN624:AN631" si="351">IFERROR(VALUE((AL624&amp;""&amp;AM624))," ")</f>
        <v xml:space="preserve"> </v>
      </c>
      <c r="AO624" s="183" t="str">
        <f>IFERROR(VLOOKUP(AN624,'Matriz Calificación'!$C$54:$F$78,2,FALSE),"")</f>
        <v/>
      </c>
      <c r="AP624" s="184" t="str">
        <f>IFERROR(VLOOKUP(AO624,'Matriz Calificación'!$D$54:$I$78,4,FALSE)," ")</f>
        <v xml:space="preserve"> </v>
      </c>
      <c r="AQ624" s="246"/>
      <c r="AR624" s="246"/>
      <c r="AS624" s="263"/>
      <c r="AT624" s="268"/>
      <c r="AU624" s="69"/>
      <c r="AV624" s="170"/>
      <c r="AW624" s="170"/>
      <c r="AX624" s="170"/>
      <c r="AY624" s="69"/>
      <c r="AZ624" s="170"/>
      <c r="BA624" s="172"/>
      <c r="BB624" s="172"/>
      <c r="BC624" s="256"/>
      <c r="BD624" s="248"/>
      <c r="BE624" s="172"/>
      <c r="BF624" s="248"/>
    </row>
    <row r="625" spans="2:58" s="173" customFormat="1" ht="21" customHeight="1" x14ac:dyDescent="0.25">
      <c r="B625" s="250"/>
      <c r="C625" s="253"/>
      <c r="D625" s="255"/>
      <c r="E625" s="256"/>
      <c r="F625" s="258"/>
      <c r="G625" s="255"/>
      <c r="H625" s="248"/>
      <c r="I625" s="266"/>
      <c r="J625" s="259"/>
      <c r="K625" s="185"/>
      <c r="L625" s="260"/>
      <c r="M625" s="260"/>
      <c r="N625" s="260"/>
      <c r="O625" s="261"/>
      <c r="P625" s="263"/>
      <c r="Q625" s="260"/>
      <c r="R625" s="264"/>
      <c r="S625" s="264"/>
      <c r="T625" s="264"/>
      <c r="U625" s="269"/>
      <c r="V625" s="263"/>
      <c r="W625" s="152"/>
      <c r="X625" s="168"/>
      <c r="Y625" s="168"/>
      <c r="Z625" s="168"/>
      <c r="AA625" s="169"/>
      <c r="AB625" s="178" t="str">
        <f>IF(AA625=Controles!$D$5,Controles!$E$5,IF(AA625=Controles!$D$6,Controles!$E$6,IF(AA625=Controles!$D$7,Controles!$E$7," ")))</f>
        <v xml:space="preserve"> </v>
      </c>
      <c r="AC625" s="169"/>
      <c r="AD625" s="68" t="str">
        <f>IF(AC625=Controles!$D$8,Controles!$E$8,IF(AC625=Controles!$D$9,Controles!$E$9," "))</f>
        <v xml:space="preserve"> </v>
      </c>
      <c r="AE625" s="68" t="str">
        <f t="shared" si="328"/>
        <v/>
      </c>
      <c r="AF625" s="169"/>
      <c r="AG625" s="169"/>
      <c r="AH625" s="169"/>
      <c r="AI625" s="100" t="str">
        <f>+IF(AA625=Controles!$D$5,Controles!$N$5,IF(AA625=Controles!$D$6,Controles!$N$6,IF(AA625=Controles!$D$7,Controles!$N$7," ")))</f>
        <v xml:space="preserve"> </v>
      </c>
      <c r="AJ625" s="141" t="str">
        <f>IFERROR(IF(AND(AI624=Controles!$N$5,AI625=Controles!$N$5),(AJ624-(+AJ624*AE625)),IF(AND(AI624=Controles!$N$7,AI625=Controles!$N$5),(AJ623-(+AJ623*AE625)),IF(AI625=Controles!$N$7,AJ624,""))),"")</f>
        <v/>
      </c>
      <c r="AK625" s="141" t="str">
        <f>IFERROR(IF(AND(AI624=Controles!$N$7,AI625=Controles!$N$7),(AK624-(+AK624*AE625)),IF(AND(AI624=Controles!$N$5,AI625=Controles!$N$7),(AK623-(+AK623*AE625)),IF(AI625=Controles!$N$5,AK624,""))),"")</f>
        <v/>
      </c>
      <c r="AL625" s="181" t="str">
        <f t="shared" si="349"/>
        <v/>
      </c>
      <c r="AM625" s="181" t="str">
        <f t="shared" si="350"/>
        <v/>
      </c>
      <c r="AN625" s="182" t="str">
        <f t="shared" si="351"/>
        <v xml:space="preserve"> </v>
      </c>
      <c r="AO625" s="183" t="str">
        <f>IFERROR(VLOOKUP(AN625,'Matriz Calificación'!$C$54:$F$78,2,FALSE),"")</f>
        <v/>
      </c>
      <c r="AP625" s="184" t="str">
        <f>IFERROR(VLOOKUP(AO625,'Matriz Calificación'!$D$54:$I$78,4,FALSE)," ")</f>
        <v xml:space="preserve"> </v>
      </c>
      <c r="AQ625" s="246"/>
      <c r="AR625" s="246"/>
      <c r="AS625" s="263"/>
      <c r="AT625" s="268"/>
      <c r="AU625" s="69"/>
      <c r="AV625" s="170"/>
      <c r="AW625" s="170"/>
      <c r="AX625" s="170"/>
      <c r="AY625" s="69"/>
      <c r="AZ625" s="170"/>
      <c r="BA625" s="172"/>
      <c r="BB625" s="172"/>
      <c r="BC625" s="256"/>
      <c r="BD625" s="248"/>
      <c r="BE625" s="172"/>
      <c r="BF625" s="248"/>
    </row>
    <row r="626" spans="2:58" s="173" customFormat="1" ht="21" customHeight="1" x14ac:dyDescent="0.25">
      <c r="B626" s="250"/>
      <c r="C626" s="253"/>
      <c r="D626" s="255"/>
      <c r="E626" s="256"/>
      <c r="F626" s="258"/>
      <c r="G626" s="255"/>
      <c r="H626" s="248"/>
      <c r="I626" s="266"/>
      <c r="J626" s="259"/>
      <c r="K626" s="185"/>
      <c r="L626" s="260"/>
      <c r="M626" s="260"/>
      <c r="N626" s="260"/>
      <c r="O626" s="261"/>
      <c r="P626" s="263"/>
      <c r="Q626" s="260"/>
      <c r="R626" s="264"/>
      <c r="S626" s="264"/>
      <c r="T626" s="264"/>
      <c r="U626" s="269"/>
      <c r="V626" s="263"/>
      <c r="W626" s="152"/>
      <c r="X626" s="168"/>
      <c r="Y626" s="168"/>
      <c r="Z626" s="168"/>
      <c r="AA626" s="169"/>
      <c r="AB626" s="178" t="str">
        <f>IF(AA626=Controles!$D$5,Controles!$E$5,IF(AA626=Controles!$D$6,Controles!$E$6,IF(AA626=Controles!$D$7,Controles!$E$7," ")))</f>
        <v xml:space="preserve"> </v>
      </c>
      <c r="AC626" s="169"/>
      <c r="AD626" s="68" t="str">
        <f>IF(AC626=Controles!$D$8,Controles!$E$8,IF(AC626=Controles!$D$9,Controles!$E$9," "))</f>
        <v xml:space="preserve"> </v>
      </c>
      <c r="AE626" s="68" t="str">
        <f t="shared" si="328"/>
        <v/>
      </c>
      <c r="AF626" s="169"/>
      <c r="AG626" s="169"/>
      <c r="AH626" s="169"/>
      <c r="AI626" s="100" t="str">
        <f>+IF(AA626=Controles!$D$5,Controles!$N$5,IF(AA626=Controles!$D$6,Controles!$N$6,IF(AA626=Controles!$D$7,Controles!$N$7," ")))</f>
        <v xml:space="preserve"> </v>
      </c>
      <c r="AJ626" s="141" t="str">
        <f>IFERROR(IF(AND(AI625=Controles!$N$5,AI626=Controles!$N$5),(AJ625-(+AJ625*AE626)),IF(AND(AI625=Controles!$N$7,AI626=Controles!$N$5),(AJ624-(+AJ624*AE626)),IF(AI626=Controles!$N$7,AJ625,""))),"")</f>
        <v/>
      </c>
      <c r="AK626" s="141" t="str">
        <f>IFERROR(IF(AND(AI625=Controles!$N$7,AI626=Controles!$N$7),(AK625-(+AK625*AE626)),IF(AND(AI625=Controles!$N$5,AI626=Controles!$N$7),(AK624-(+AK624*AE626)),IF(AI626=Controles!$N$5,AK625,""))),"")</f>
        <v/>
      </c>
      <c r="AL626" s="181" t="str">
        <f t="shared" si="349"/>
        <v/>
      </c>
      <c r="AM626" s="181" t="str">
        <f t="shared" si="350"/>
        <v/>
      </c>
      <c r="AN626" s="182" t="str">
        <f t="shared" si="351"/>
        <v xml:space="preserve"> </v>
      </c>
      <c r="AO626" s="183" t="str">
        <f>IFERROR(VLOOKUP(AN626,'Matriz Calificación'!$C$54:$F$78,2,FALSE),"")</f>
        <v/>
      </c>
      <c r="AP626" s="184" t="str">
        <f>IFERROR(VLOOKUP(AO626,'Matriz Calificación'!$D$54:$I$78,4,FALSE)," ")</f>
        <v xml:space="preserve"> </v>
      </c>
      <c r="AQ626" s="246"/>
      <c r="AR626" s="246"/>
      <c r="AS626" s="263"/>
      <c r="AT626" s="268"/>
      <c r="AU626" s="69"/>
      <c r="AV626" s="170"/>
      <c r="AW626" s="170"/>
      <c r="AX626" s="170"/>
      <c r="AY626" s="69"/>
      <c r="AZ626" s="170"/>
      <c r="BA626" s="172"/>
      <c r="BB626" s="172"/>
      <c r="BC626" s="256"/>
      <c r="BD626" s="248"/>
      <c r="BE626" s="172"/>
      <c r="BF626" s="248"/>
    </row>
    <row r="627" spans="2:58" s="173" customFormat="1" ht="21" customHeight="1" x14ac:dyDescent="0.25">
      <c r="B627" s="250"/>
      <c r="C627" s="253"/>
      <c r="D627" s="255"/>
      <c r="E627" s="256"/>
      <c r="F627" s="258"/>
      <c r="G627" s="255"/>
      <c r="H627" s="248"/>
      <c r="I627" s="266"/>
      <c r="J627" s="259"/>
      <c r="K627" s="185"/>
      <c r="L627" s="260"/>
      <c r="M627" s="260"/>
      <c r="N627" s="260"/>
      <c r="O627" s="261"/>
      <c r="P627" s="263"/>
      <c r="Q627" s="260"/>
      <c r="R627" s="264"/>
      <c r="S627" s="264"/>
      <c r="T627" s="264"/>
      <c r="U627" s="269"/>
      <c r="V627" s="263"/>
      <c r="W627" s="152"/>
      <c r="X627" s="168"/>
      <c r="Y627" s="168"/>
      <c r="Z627" s="168"/>
      <c r="AA627" s="169"/>
      <c r="AB627" s="178" t="str">
        <f>IF(AA627=Controles!$D$5,Controles!$E$5,IF(AA627=Controles!$D$6,Controles!$E$6,IF(AA627=Controles!$D$7,Controles!$E$7," ")))</f>
        <v xml:space="preserve"> </v>
      </c>
      <c r="AC627" s="169"/>
      <c r="AD627" s="68" t="str">
        <f>IF(AC627=Controles!$D$8,Controles!$E$8,IF(AC627=Controles!$D$9,Controles!$E$9," "))</f>
        <v xml:space="preserve"> </v>
      </c>
      <c r="AE627" s="68" t="str">
        <f t="shared" si="328"/>
        <v/>
      </c>
      <c r="AF627" s="169"/>
      <c r="AG627" s="169"/>
      <c r="AH627" s="169"/>
      <c r="AI627" s="100" t="str">
        <f>+IF(AA627=Controles!$D$5,Controles!$N$5,IF(AA627=Controles!$D$6,Controles!$N$6,IF(AA627=Controles!$D$7,Controles!$N$7," ")))</f>
        <v xml:space="preserve"> </v>
      </c>
      <c r="AJ627" s="141" t="str">
        <f>IFERROR(IF(AND(AI626=Controles!$N$5,AI627=Controles!$N$5),(AJ626-(+AJ626*AE627)),IF(AND(AI626=Controles!$N$7,AI627=Controles!$N$5),(AJ625-(+AJ625*AE627)),IF(AI627=Controles!$N$7,AJ626,""))),"")</f>
        <v/>
      </c>
      <c r="AK627" s="141" t="str">
        <f>IFERROR(IF(AND(AI626=Controles!$N$7,AI627=Controles!$N$7),(AK626-(+AK626*AE627)),IF(AND(AI626=Controles!$N$5,AI627=Controles!$N$7),(AK625-(+AK625*AE627)),IF(AI627=Controles!$N$5,AK626,""))),"")</f>
        <v/>
      </c>
      <c r="AL627" s="181" t="str">
        <f t="shared" si="349"/>
        <v/>
      </c>
      <c r="AM627" s="181" t="str">
        <f t="shared" si="350"/>
        <v/>
      </c>
      <c r="AN627" s="182" t="str">
        <f t="shared" si="351"/>
        <v xml:space="preserve"> </v>
      </c>
      <c r="AO627" s="183" t="str">
        <f>IFERROR(VLOOKUP(AN627,'Matriz Calificación'!$C$54:$F$78,2,FALSE),"")</f>
        <v/>
      </c>
      <c r="AP627" s="184" t="str">
        <f>IFERROR(VLOOKUP(AO627,'Matriz Calificación'!$D$54:$I$78,4,FALSE)," ")</f>
        <v xml:space="preserve"> </v>
      </c>
      <c r="AQ627" s="246"/>
      <c r="AR627" s="246"/>
      <c r="AS627" s="263"/>
      <c r="AT627" s="268"/>
      <c r="AU627" s="69"/>
      <c r="AV627" s="170"/>
      <c r="AW627" s="170"/>
      <c r="AX627" s="170"/>
      <c r="AY627" s="69"/>
      <c r="AZ627" s="170"/>
      <c r="BA627" s="172"/>
      <c r="BB627" s="172"/>
      <c r="BC627" s="256"/>
      <c r="BD627" s="248"/>
      <c r="BE627" s="172"/>
      <c r="BF627" s="248"/>
    </row>
    <row r="628" spans="2:58" s="173" customFormat="1" ht="21" customHeight="1" x14ac:dyDescent="0.25">
      <c r="B628" s="250"/>
      <c r="C628" s="253"/>
      <c r="D628" s="255"/>
      <c r="E628" s="256"/>
      <c r="F628" s="258"/>
      <c r="G628" s="255"/>
      <c r="H628" s="248"/>
      <c r="I628" s="266"/>
      <c r="J628" s="259"/>
      <c r="K628" s="185"/>
      <c r="L628" s="260"/>
      <c r="M628" s="260"/>
      <c r="N628" s="260"/>
      <c r="O628" s="261"/>
      <c r="P628" s="263"/>
      <c r="Q628" s="260"/>
      <c r="R628" s="264"/>
      <c r="S628" s="264"/>
      <c r="T628" s="264"/>
      <c r="U628" s="269"/>
      <c r="V628" s="263"/>
      <c r="W628" s="152"/>
      <c r="X628" s="168"/>
      <c r="Y628" s="168"/>
      <c r="Z628" s="168"/>
      <c r="AA628" s="169"/>
      <c r="AB628" s="178" t="str">
        <f>IF(AA628=Controles!$D$5,Controles!$E$5,IF(AA628=Controles!$D$6,Controles!$E$6,IF(AA628=Controles!$D$7,Controles!$E$7," ")))</f>
        <v xml:space="preserve"> </v>
      </c>
      <c r="AC628" s="169"/>
      <c r="AD628" s="68" t="str">
        <f>IF(AC628=Controles!$D$8,Controles!$E$8,IF(AC628=Controles!$D$9,Controles!$E$9," "))</f>
        <v xml:space="preserve"> </v>
      </c>
      <c r="AE628" s="68" t="str">
        <f t="shared" si="328"/>
        <v/>
      </c>
      <c r="AF628" s="169"/>
      <c r="AG628" s="169"/>
      <c r="AH628" s="169"/>
      <c r="AI628" s="100" t="str">
        <f>+IF(AA628=Controles!$D$5,Controles!$N$5,IF(AA628=Controles!$D$6,Controles!$N$6,IF(AA628=Controles!$D$7,Controles!$N$7," ")))</f>
        <v xml:space="preserve"> </v>
      </c>
      <c r="AJ628" s="141" t="str">
        <f>IFERROR(IF(AND(AI627=Controles!$N$5,AI628=Controles!$N$5),(AJ627-(+AJ627*AE628)),IF(AND(AI627=Controles!$N$7,AI628=Controles!$N$5),(AJ626-(+AJ626*AE628)),IF(AI628=Controles!$N$7,AJ627,""))),"")</f>
        <v/>
      </c>
      <c r="AK628" s="141" t="str">
        <f>IFERROR(IF(AND(AI627=Controles!$N$7,AI628=Controles!$N$7),(AK627-(+AK627*AE628)),IF(AND(AI627=Controles!$N$5,AI628=Controles!$N$7),(AK626-(+AK626*AE628)),IF(AI628=Controles!$N$5,AK627,""))),"")</f>
        <v/>
      </c>
      <c r="AL628" s="181" t="str">
        <f t="shared" si="349"/>
        <v/>
      </c>
      <c r="AM628" s="181" t="str">
        <f t="shared" si="350"/>
        <v/>
      </c>
      <c r="AN628" s="182" t="str">
        <f t="shared" si="351"/>
        <v xml:space="preserve"> </v>
      </c>
      <c r="AO628" s="183" t="str">
        <f>IFERROR(VLOOKUP(AN628,'Matriz Calificación'!$C$54:$F$78,2,FALSE),"")</f>
        <v/>
      </c>
      <c r="AP628" s="184" t="str">
        <f>IFERROR(VLOOKUP(AO628,'Matriz Calificación'!$D$54:$I$78,4,FALSE)," ")</f>
        <v xml:space="preserve"> </v>
      </c>
      <c r="AQ628" s="246"/>
      <c r="AR628" s="246"/>
      <c r="AS628" s="263"/>
      <c r="AT628" s="268"/>
      <c r="AU628" s="69"/>
      <c r="AV628" s="170"/>
      <c r="AW628" s="170"/>
      <c r="AX628" s="170"/>
      <c r="AY628" s="69"/>
      <c r="AZ628" s="170"/>
      <c r="BA628" s="172"/>
      <c r="BB628" s="172"/>
      <c r="BC628" s="256"/>
      <c r="BD628" s="248"/>
      <c r="BE628" s="172"/>
      <c r="BF628" s="248"/>
    </row>
    <row r="629" spans="2:58" s="173" customFormat="1" ht="21" customHeight="1" x14ac:dyDescent="0.25">
      <c r="B629" s="250"/>
      <c r="C629" s="253"/>
      <c r="D629" s="255"/>
      <c r="E629" s="256"/>
      <c r="F629" s="258"/>
      <c r="G629" s="255"/>
      <c r="H629" s="248"/>
      <c r="I629" s="266"/>
      <c r="J629" s="259"/>
      <c r="K629" s="185"/>
      <c r="L629" s="260"/>
      <c r="M629" s="260"/>
      <c r="N629" s="260"/>
      <c r="O629" s="261"/>
      <c r="P629" s="263"/>
      <c r="Q629" s="260"/>
      <c r="R629" s="264"/>
      <c r="S629" s="264"/>
      <c r="T629" s="264"/>
      <c r="U629" s="269"/>
      <c r="V629" s="263"/>
      <c r="W629" s="152"/>
      <c r="X629" s="168"/>
      <c r="Y629" s="168"/>
      <c r="Z629" s="168"/>
      <c r="AA629" s="169"/>
      <c r="AB629" s="178" t="str">
        <f>IF(AA629=Controles!$D$5,Controles!$E$5,IF(AA629=Controles!$D$6,Controles!$E$6,IF(AA629=Controles!$D$7,Controles!$E$7," ")))</f>
        <v xml:space="preserve"> </v>
      </c>
      <c r="AC629" s="169"/>
      <c r="AD629" s="68" t="str">
        <f>IF(AC629=Controles!$D$8,Controles!$E$8,IF(AC629=Controles!$D$9,Controles!$E$9," "))</f>
        <v xml:space="preserve"> </v>
      </c>
      <c r="AE629" s="68" t="str">
        <f t="shared" si="328"/>
        <v/>
      </c>
      <c r="AF629" s="169"/>
      <c r="AG629" s="169"/>
      <c r="AH629" s="169"/>
      <c r="AI629" s="100" t="str">
        <f>+IF(AA629=Controles!$D$5,Controles!$N$5,IF(AA629=Controles!$D$6,Controles!$N$6,IF(AA629=Controles!$D$7,Controles!$N$7," ")))</f>
        <v xml:space="preserve"> </v>
      </c>
      <c r="AJ629" s="141" t="str">
        <f>IFERROR(IF(AND(AI628=Controles!$N$5,AI629=Controles!$N$5),(AJ628-(+AJ628*AE629)),IF(AND(AI628=Controles!$N$7,AI629=Controles!$N$5),(AJ627-(+AJ627*AE629)),IF(AI629=Controles!$N$7,AJ628,""))),"")</f>
        <v/>
      </c>
      <c r="AK629" s="141" t="str">
        <f>IFERROR(IF(AND(AI628=Controles!$N$7,AI629=Controles!$N$7),(AK628-(+AK628*AE629)),IF(AND(AI628=Controles!$N$5,AI629=Controles!$N$7),(AK627-(+AK627*AE629)),IF(AI629=Controles!$N$5,AK628,""))),"")</f>
        <v/>
      </c>
      <c r="AL629" s="181" t="str">
        <f t="shared" si="349"/>
        <v/>
      </c>
      <c r="AM629" s="181" t="str">
        <f t="shared" si="350"/>
        <v/>
      </c>
      <c r="AN629" s="182" t="str">
        <f t="shared" si="351"/>
        <v xml:space="preserve"> </v>
      </c>
      <c r="AO629" s="183" t="str">
        <f>IFERROR(VLOOKUP(AN629,'Matriz Calificación'!$C$54:$F$78,2,FALSE),"")</f>
        <v/>
      </c>
      <c r="AP629" s="184" t="str">
        <f>IFERROR(VLOOKUP(AO629,'Matriz Calificación'!$D$54:$I$78,4,FALSE)," ")</f>
        <v xml:space="preserve"> </v>
      </c>
      <c r="AQ629" s="246"/>
      <c r="AR629" s="246"/>
      <c r="AS629" s="263"/>
      <c r="AT629" s="268"/>
      <c r="AU629" s="69"/>
      <c r="AV629" s="168"/>
      <c r="AW629" s="171"/>
      <c r="AX629" s="171"/>
      <c r="AY629" s="69"/>
      <c r="AZ629" s="170"/>
      <c r="BA629" s="172"/>
      <c r="BB629" s="172"/>
      <c r="BC629" s="256"/>
      <c r="BD629" s="248"/>
      <c r="BE629" s="172"/>
      <c r="BF629" s="248"/>
    </row>
    <row r="630" spans="2:58" s="173" customFormat="1" ht="21" customHeight="1" x14ac:dyDescent="0.25">
      <c r="B630" s="250"/>
      <c r="C630" s="253"/>
      <c r="D630" s="255"/>
      <c r="E630" s="256"/>
      <c r="F630" s="258"/>
      <c r="G630" s="255"/>
      <c r="H630" s="248"/>
      <c r="I630" s="266"/>
      <c r="J630" s="259"/>
      <c r="K630" s="185"/>
      <c r="L630" s="260"/>
      <c r="M630" s="260"/>
      <c r="N630" s="260"/>
      <c r="O630" s="261"/>
      <c r="P630" s="263"/>
      <c r="Q630" s="260"/>
      <c r="R630" s="264"/>
      <c r="S630" s="264"/>
      <c r="T630" s="264"/>
      <c r="U630" s="269"/>
      <c r="V630" s="263"/>
      <c r="W630" s="152"/>
      <c r="X630" s="168"/>
      <c r="Y630" s="168"/>
      <c r="Z630" s="168"/>
      <c r="AA630" s="169"/>
      <c r="AB630" s="178" t="str">
        <f>IF(AA630=Controles!$D$5,Controles!$E$5,IF(AA630=Controles!$D$6,Controles!$E$6,IF(AA630=Controles!$D$7,Controles!$E$7," ")))</f>
        <v xml:space="preserve"> </v>
      </c>
      <c r="AC630" s="169"/>
      <c r="AD630" s="68" t="str">
        <f>IF(AC630=Controles!$D$8,Controles!$E$8,IF(AC630=Controles!$D$9,Controles!$E$9," "))</f>
        <v xml:space="preserve"> </v>
      </c>
      <c r="AE630" s="68" t="str">
        <f t="shared" si="328"/>
        <v/>
      </c>
      <c r="AF630" s="169"/>
      <c r="AG630" s="169"/>
      <c r="AH630" s="169"/>
      <c r="AI630" s="100" t="str">
        <f>+IF(AA630=Controles!$D$5,Controles!$N$5,IF(AA630=Controles!$D$6,Controles!$N$6,IF(AA630=Controles!$D$7,Controles!$N$7," ")))</f>
        <v xml:space="preserve"> </v>
      </c>
      <c r="AJ630" s="141" t="str">
        <f>IFERROR(IF(AND(AI629=Controles!$N$5,AI630=Controles!$N$5),(AJ629-(+AJ629*AE630)),IF(AND(AI629=Controles!$N$7,AI630=Controles!$N$5),(AJ628-(+AJ628*AE630)),IF(AI630=Controles!$N$7,AJ629,""))),"")</f>
        <v/>
      </c>
      <c r="AK630" s="141" t="str">
        <f>IFERROR(IF(AND(AI629=Controles!$N$7,AI630=Controles!$N$7),(AK629-(+AK629*AE630)),IF(AND(AI629=Controles!$N$5,AI630=Controles!$N$7),(AK628-(+AK628*AE630)),IF(AI630=Controles!$N$5,AK629,""))),"")</f>
        <v/>
      </c>
      <c r="AL630" s="181" t="str">
        <f t="shared" si="349"/>
        <v/>
      </c>
      <c r="AM630" s="181" t="str">
        <f t="shared" si="350"/>
        <v/>
      </c>
      <c r="AN630" s="182" t="str">
        <f t="shared" si="351"/>
        <v xml:space="preserve"> </v>
      </c>
      <c r="AO630" s="183" t="str">
        <f>IFERROR(VLOOKUP(AN630,'Matriz Calificación'!$C$54:$F$78,2,FALSE),"")</f>
        <v/>
      </c>
      <c r="AP630" s="184" t="str">
        <f>IFERROR(VLOOKUP(AO630,'Matriz Calificación'!$D$54:$I$78,4,FALSE)," ")</f>
        <v xml:space="preserve"> </v>
      </c>
      <c r="AQ630" s="246"/>
      <c r="AR630" s="246"/>
      <c r="AS630" s="263"/>
      <c r="AT630" s="268"/>
      <c r="AU630" s="69"/>
      <c r="AV630" s="168"/>
      <c r="AW630" s="171"/>
      <c r="AX630" s="171"/>
      <c r="AY630" s="69"/>
      <c r="AZ630" s="170"/>
      <c r="BA630" s="172"/>
      <c r="BB630" s="172"/>
      <c r="BC630" s="256"/>
      <c r="BD630" s="248"/>
      <c r="BE630" s="172"/>
      <c r="BF630" s="248"/>
    </row>
    <row r="631" spans="2:58" s="173" customFormat="1" ht="21" customHeight="1" x14ac:dyDescent="0.25">
      <c r="B631" s="251"/>
      <c r="C631" s="254"/>
      <c r="D631" s="255"/>
      <c r="E631" s="256"/>
      <c r="F631" s="258"/>
      <c r="G631" s="255"/>
      <c r="H631" s="248"/>
      <c r="I631" s="267"/>
      <c r="J631" s="259"/>
      <c r="K631" s="185"/>
      <c r="L631" s="260"/>
      <c r="M631" s="260"/>
      <c r="N631" s="260"/>
      <c r="O631" s="262"/>
      <c r="P631" s="263"/>
      <c r="Q631" s="260"/>
      <c r="R631" s="264"/>
      <c r="S631" s="264"/>
      <c r="T631" s="264"/>
      <c r="U631" s="269"/>
      <c r="V631" s="263"/>
      <c r="W631" s="152"/>
      <c r="X631" s="168"/>
      <c r="Y631" s="168"/>
      <c r="Z631" s="168"/>
      <c r="AA631" s="169"/>
      <c r="AB631" s="178" t="str">
        <f>IF(AA631=Controles!$D$5,Controles!$E$5,IF(AA631=Controles!$D$6,Controles!$E$6,IF(AA631=Controles!$D$7,Controles!$E$7," ")))</f>
        <v xml:space="preserve"> </v>
      </c>
      <c r="AC631" s="169"/>
      <c r="AD631" s="68" t="str">
        <f>IF(AC631=Controles!$D$8,Controles!$E$8,IF(AC631=Controles!$D$9,Controles!$E$9," "))</f>
        <v xml:space="preserve"> </v>
      </c>
      <c r="AE631" s="68" t="str">
        <f t="shared" si="328"/>
        <v/>
      </c>
      <c r="AF631" s="169"/>
      <c r="AG631" s="169"/>
      <c r="AH631" s="169"/>
      <c r="AI631" s="100" t="str">
        <f>+IF(AA631=Controles!$D$5,Controles!$N$5,IF(AA631=Controles!$D$6,Controles!$N$6,IF(AA631=Controles!$D$7,Controles!$N$7," ")))</f>
        <v xml:space="preserve"> </v>
      </c>
      <c r="AJ631" s="141" t="str">
        <f>IFERROR(IF(AND(AI630=Controles!$N$5,AI631=Controles!$N$5),(AJ630-(+AJ630*AE631)),IF(AND(AI630=Controles!$N$7,AI631=Controles!$N$5),(AJ629-(+AJ629*AE631)),IF(AI631=Controles!$N$7,AJ630,""))),"")</f>
        <v/>
      </c>
      <c r="AK631" s="141" t="str">
        <f>IFERROR(IF(AND(AI630=Controles!$N$7,AI631=Controles!$N$7),(AK630-(+AK630*AE631)),IF(AND(AI630=Controles!$N$5,AI631=Controles!$N$7),(AK629-(+AK629*AE631)),IF(AI631=Controles!$N$5,AK630,""))),"")</f>
        <v/>
      </c>
      <c r="AL631" s="181" t="str">
        <f t="shared" si="349"/>
        <v/>
      </c>
      <c r="AM631" s="181" t="str">
        <f t="shared" si="350"/>
        <v/>
      </c>
      <c r="AN631" s="182" t="str">
        <f t="shared" si="351"/>
        <v xml:space="preserve"> </v>
      </c>
      <c r="AO631" s="183" t="str">
        <f>IFERROR(VLOOKUP(AN631,'Matriz Calificación'!$C$54:$F$78,2,FALSE),"")</f>
        <v/>
      </c>
      <c r="AP631" s="184" t="str">
        <f>IFERROR(VLOOKUP(AO631,'Matriz Calificación'!$D$54:$I$78,4,FALSE)," ")</f>
        <v xml:space="preserve"> </v>
      </c>
      <c r="AQ631" s="247"/>
      <c r="AR631" s="247"/>
      <c r="AS631" s="263"/>
      <c r="AT631" s="268"/>
      <c r="AU631" s="69"/>
      <c r="AV631" s="168"/>
      <c r="AW631" s="70"/>
      <c r="AX631" s="70"/>
      <c r="AY631" s="69"/>
      <c r="AZ631" s="170"/>
      <c r="BA631" s="172"/>
      <c r="BB631" s="172"/>
      <c r="BC631" s="256"/>
      <c r="BD631" s="248"/>
      <c r="BE631" s="172"/>
      <c r="BF631" s="248"/>
    </row>
    <row r="632" spans="2:58" s="173" customFormat="1" ht="21" customHeight="1" x14ac:dyDescent="0.25">
      <c r="B632" s="249"/>
      <c r="C632" s="252" t="str">
        <f>+IFERROR(VLOOKUP(B632,INF!$A$2:$B$90,2,FALSE)," ")</f>
        <v xml:space="preserve"> </v>
      </c>
      <c r="D632" s="255"/>
      <c r="E632" s="256"/>
      <c r="F632" s="257"/>
      <c r="G632" s="255"/>
      <c r="H632" s="248"/>
      <c r="I632" s="265"/>
      <c r="J632" s="259" t="str">
        <f t="shared" ref="J632" si="352">IF(G632&lt;&gt;"",CONCATENATE("Posibilidad de ",G632," por"," ",H632," debido a"," ",I632),"")</f>
        <v/>
      </c>
      <c r="K632" s="185"/>
      <c r="L632" s="260"/>
      <c r="M632" s="260"/>
      <c r="N632" s="260"/>
      <c r="O632" s="261"/>
      <c r="P632" s="263" t="str">
        <f>IF(O632="","",IF(O632&lt;=2,Probabilidad!$B$8,IF(O632&lt;=11.999,Probabilidad!$B$7,IF(O632&lt;=48,Probabilidad!$B$6,IF(O632&lt;=239.999,Probabilidad!$B$5,IF(O632&gt;=240,Probabilidad!$B$4,""))))))</f>
        <v/>
      </c>
      <c r="Q632" s="260"/>
      <c r="R632" s="264" t="str">
        <f>IFERROR(VLOOKUP(P632,Probabilidad!$B$4:$C$8,2,FALSE),"")</f>
        <v/>
      </c>
      <c r="S632" s="264" t="str">
        <f>IFERROR(VLOOKUP(Q632,Impacto!$B$4:$C$16,2,FALSE),"")</f>
        <v/>
      </c>
      <c r="T632" s="264" t="str">
        <f t="shared" ref="T632" si="353">IFERROR(VALUE((R632&amp;""&amp;S632))," ")</f>
        <v xml:space="preserve"> </v>
      </c>
      <c r="U632" s="269" t="str">
        <f>IFERROR(VLOOKUP(T632,'Matriz Calificación'!$C$54:$D$78,2,FALSE)," ")</f>
        <v xml:space="preserve"> </v>
      </c>
      <c r="V632" s="263" t="str">
        <f>IFERROR(VLOOKUP(T632,'Matriz Calificación'!$C$54:$F$78,3,FALSE)," ")</f>
        <v xml:space="preserve"> </v>
      </c>
      <c r="W632" s="152"/>
      <c r="X632" s="168"/>
      <c r="Y632" s="168"/>
      <c r="Z632" s="168"/>
      <c r="AA632" s="169"/>
      <c r="AB632" s="178" t="str">
        <f>IF(AA632=Controles!$D$5,Controles!$E$5,IF(AA632=Controles!$D$6,Controles!$E$6,IF(AA632=Controles!$D$7,Controles!$E$7," ")))</f>
        <v xml:space="preserve"> </v>
      </c>
      <c r="AC632" s="169"/>
      <c r="AD632" s="68" t="str">
        <f>IF(AC632=Controles!$D$8,Controles!$E$8,IF(AC632=Controles!$D$9,Controles!$E$9," "))</f>
        <v xml:space="preserve"> </v>
      </c>
      <c r="AE632" s="68" t="str">
        <f t="shared" si="328"/>
        <v/>
      </c>
      <c r="AF632" s="169"/>
      <c r="AG632" s="169"/>
      <c r="AH632" s="169"/>
      <c r="AI632" s="100" t="str">
        <f>+IF(AA632=Controles!$D$5,Controles!$N$5,IF(AA632=Controles!$D$6,Controles!$N$6,IF(AA632=Controles!$D$7,Controles!$N$7," ")))</f>
        <v xml:space="preserve"> </v>
      </c>
      <c r="AJ632" s="141" t="str">
        <f>IFERROR(IF(AI632=Controles!$N$5,(($R$632-($R$632*AE632))),IF(AI632=Controles!$N$7,$R$632,""))," ")</f>
        <v/>
      </c>
      <c r="AK632" s="141" t="str">
        <f>IFERROR(IF(AI632=Controles!$N$7,(($S$632-($S$632*AE632))),IF(AI632=Controles!$N$5,$S$632,""))," ")</f>
        <v/>
      </c>
      <c r="AL632" s="181" t="str">
        <f>IFERROR(IF(AJ632="","",IF(AJ632&lt;=20,"20",IF(AJ632&lt;=40,"40",IF(AJ632&lt;=60,"60",IF(AJ632&lt;=80,"80","100"))))),"")</f>
        <v/>
      </c>
      <c r="AM632" s="181" t="str">
        <f>IFERROR(IF(AK632="","",IF(AK632&lt;=20,"20",IF(AK632&lt;=40,"40",IF(AK632&lt;=60,"60",IF(AK632&lt;=80,"80","100"))))),"")</f>
        <v/>
      </c>
      <c r="AN632" s="182" t="str">
        <f>IFERROR(VALUE((AL632&amp;""&amp;AM632))," ")</f>
        <v xml:space="preserve"> </v>
      </c>
      <c r="AO632" s="183" t="str">
        <f>IFERROR(VLOOKUP(AN632,'Matriz Calificación'!$C$54:$F$78,2,FALSE),"")</f>
        <v/>
      </c>
      <c r="AP632" s="184" t="str">
        <f>IFERROR(VLOOKUP(AO632,'Matriz Calificación'!$D$54:$I$78,4,FALSE)," ")</f>
        <v xml:space="preserve"> </v>
      </c>
      <c r="AQ632" s="245" t="str" cm="1">
        <f t="array" ref="AQ632">INDEX(AN632:AN640,COUNT(AN632:AN640))</f>
        <v xml:space="preserve"> </v>
      </c>
      <c r="AR632" s="245" t="str">
        <f>IFERROR(VLOOKUP(AQ632,'Matriz Calificación'!$C$54:$F$78,2,FALSE),"")</f>
        <v/>
      </c>
      <c r="AS632" s="263" t="str">
        <f>IFERROR(VLOOKUP(AR632,'Matriz Calificación'!$D$54:$I$78,4,FALSE)," ")</f>
        <v xml:space="preserve"> </v>
      </c>
      <c r="AT632" s="268" t="str">
        <f>IFERROR(VLOOKUP(AR632,'Matriz Calificación'!$D$54:$I$78,5,FALSE)," ")</f>
        <v xml:space="preserve"> </v>
      </c>
      <c r="AU632" s="69"/>
      <c r="AV632" s="170"/>
      <c r="AW632" s="170"/>
      <c r="AX632" s="170"/>
      <c r="AY632" s="69"/>
      <c r="AZ632" s="170"/>
      <c r="BA632" s="172"/>
      <c r="BB632" s="172"/>
      <c r="BC632" s="256"/>
      <c r="BD632" s="248"/>
      <c r="BE632" s="172"/>
      <c r="BF632" s="248"/>
    </row>
    <row r="633" spans="2:58" s="173" customFormat="1" ht="21" customHeight="1" x14ac:dyDescent="0.25">
      <c r="B633" s="250"/>
      <c r="C633" s="253"/>
      <c r="D633" s="255"/>
      <c r="E633" s="256"/>
      <c r="F633" s="258"/>
      <c r="G633" s="255"/>
      <c r="H633" s="248"/>
      <c r="I633" s="266"/>
      <c r="J633" s="259"/>
      <c r="K633" s="185"/>
      <c r="L633" s="260"/>
      <c r="M633" s="260"/>
      <c r="N633" s="260"/>
      <c r="O633" s="261"/>
      <c r="P633" s="263"/>
      <c r="Q633" s="260"/>
      <c r="R633" s="264"/>
      <c r="S633" s="264"/>
      <c r="T633" s="264"/>
      <c r="U633" s="269"/>
      <c r="V633" s="263"/>
      <c r="W633" s="152"/>
      <c r="X633" s="168"/>
      <c r="Y633" s="168"/>
      <c r="Z633" s="168"/>
      <c r="AA633" s="169"/>
      <c r="AB633" s="178" t="str">
        <f>IF(AA633=Controles!$D$5,Controles!$E$5,IF(AA633=Controles!$D$6,Controles!$E$6,IF(AA633=Controles!$D$7,Controles!$E$7," ")))</f>
        <v xml:space="preserve"> </v>
      </c>
      <c r="AC633" s="169"/>
      <c r="AD633" s="68" t="str">
        <f>IF(AC633=Controles!$D$8,Controles!$E$8,IF(AC633=Controles!$D$9,Controles!$E$9," "))</f>
        <v xml:space="preserve"> </v>
      </c>
      <c r="AE633" s="68" t="str">
        <f t="shared" si="328"/>
        <v/>
      </c>
      <c r="AF633" s="169"/>
      <c r="AG633" s="169"/>
      <c r="AH633" s="169"/>
      <c r="AI633" s="100" t="str">
        <f>+IF(AA633=Controles!$D$5,Controles!$N$5,IF(AA633=Controles!$D$6,Controles!$N$6,IF(AA633=Controles!$D$7,Controles!$N$7," ")))</f>
        <v xml:space="preserve"> </v>
      </c>
      <c r="AJ633" s="141" t="str">
        <f>IFERROR(IF(AND(AI632=Controles!$N$5,AI633=Controles!$N$5),(AJ632-(+AJ632*AE633)),IF(AI633=Controles!$N$5,(R632-(+R632*AE633)),IF(AI633=Controles!$N$7,AJ632,""))),"")</f>
        <v/>
      </c>
      <c r="AK633" s="141" t="str">
        <f>IFERROR(IF(AND(AI632=Controles!$N$7,AI633=Controles!$N$7),(AK632-(+AK632*AE633)),IF(AI633=Controles!$N$7,($S$632-(+$S$632*AE633)),IF(AI633=Controles!$N$5,AK632,""))),"")</f>
        <v/>
      </c>
      <c r="AL633" s="181" t="str">
        <f t="shared" ref="AL633:AL640" si="354">IFERROR(IF(AJ633="","",IF(AJ633&lt;=20,"20",IF(AJ633&lt;=40,"40",IF(AJ633&lt;=60,"60",IF(AJ633&lt;=80,"80","100"))))),"")</f>
        <v/>
      </c>
      <c r="AM633" s="181" t="str">
        <f t="shared" ref="AM633:AM640" si="355">IFERROR(IF(AK633="","",IF(AK633&lt;=20,"20",IF(AK633&lt;=40,"40",IF(AK633&lt;=60,"60",IF(AK633&lt;=80,"80","100"))))),"")</f>
        <v/>
      </c>
      <c r="AN633" s="182" t="str">
        <f t="shared" ref="AN633:AN640" si="356">IFERROR(VALUE((AL633&amp;""&amp;AM633))," ")</f>
        <v xml:space="preserve"> </v>
      </c>
      <c r="AO633" s="183" t="str">
        <f>IFERROR(VLOOKUP(AN633,'Matriz Calificación'!$C$54:$F$78,2,FALSE),"")</f>
        <v/>
      </c>
      <c r="AP633" s="184" t="str">
        <f>IFERROR(VLOOKUP(AO633,'Matriz Calificación'!$D$54:$I$78,4,FALSE)," ")</f>
        <v xml:space="preserve"> </v>
      </c>
      <c r="AQ633" s="246"/>
      <c r="AR633" s="246"/>
      <c r="AS633" s="263"/>
      <c r="AT633" s="268"/>
      <c r="AU633" s="69"/>
      <c r="AV633" s="170"/>
      <c r="AW633" s="170"/>
      <c r="AX633" s="170"/>
      <c r="AY633" s="69"/>
      <c r="AZ633" s="170"/>
      <c r="BA633" s="172"/>
      <c r="BB633" s="172"/>
      <c r="BC633" s="256"/>
      <c r="BD633" s="248"/>
      <c r="BE633" s="172"/>
      <c r="BF633" s="248"/>
    </row>
    <row r="634" spans="2:58" s="173" customFormat="1" ht="21" customHeight="1" x14ac:dyDescent="0.25">
      <c r="B634" s="250"/>
      <c r="C634" s="253"/>
      <c r="D634" s="255"/>
      <c r="E634" s="256"/>
      <c r="F634" s="258"/>
      <c r="G634" s="255"/>
      <c r="H634" s="248"/>
      <c r="I634" s="266"/>
      <c r="J634" s="259"/>
      <c r="K634" s="185"/>
      <c r="L634" s="260"/>
      <c r="M634" s="260"/>
      <c r="N634" s="260"/>
      <c r="O634" s="261"/>
      <c r="P634" s="263"/>
      <c r="Q634" s="260"/>
      <c r="R634" s="264"/>
      <c r="S634" s="264"/>
      <c r="T634" s="264"/>
      <c r="U634" s="269"/>
      <c r="V634" s="263"/>
      <c r="W634" s="152"/>
      <c r="X634" s="168"/>
      <c r="Y634" s="168"/>
      <c r="Z634" s="168"/>
      <c r="AA634" s="169"/>
      <c r="AB634" s="178" t="str">
        <f>IF(AA634=Controles!$D$5,Controles!$E$5,IF(AA634=Controles!$D$6,Controles!$E$6,IF(AA634=Controles!$D$7,Controles!$E$7," ")))</f>
        <v xml:space="preserve"> </v>
      </c>
      <c r="AC634" s="169"/>
      <c r="AD634" s="68" t="str">
        <f>IF(AC634=Controles!$D$8,Controles!$E$8,IF(AC634=Controles!$D$9,Controles!$E$9," "))</f>
        <v xml:space="preserve"> </v>
      </c>
      <c r="AE634" s="68" t="str">
        <f t="shared" si="328"/>
        <v/>
      </c>
      <c r="AF634" s="169"/>
      <c r="AG634" s="169"/>
      <c r="AH634" s="169"/>
      <c r="AI634" s="100" t="str">
        <f>+IF(AA634=Controles!$D$5,Controles!$N$5,IF(AA634=Controles!$D$6,Controles!$N$6,IF(AA634=Controles!$D$7,Controles!$N$7," ")))</f>
        <v xml:space="preserve"> </v>
      </c>
      <c r="AJ634" s="141" t="str">
        <f>IFERROR(IF(AND(AI633=Controles!$N$5,AI634=Controles!$N$5),(AJ633-(+AJ633*AE634)),IF(AND(AI633=Controles!$N$7,AI634=Controles!$N$5),(AJ632-(+AJ632*AE634)),IF(AI634=Controles!$N$7,AJ633,""))),"")</f>
        <v/>
      </c>
      <c r="AK634" s="141" t="str">
        <f>IFERROR(IF(AND(AI633=Controles!$N$7,AI634=Controles!$N$7),(AK633-(+AK633*AE634)),IF(AND(AI633=Controles!$N$5,AI634=Controles!$N$7),(AK632-(+AK632*AE634)),IF(AI634=Controles!$N$5,AK633,""))),"")</f>
        <v/>
      </c>
      <c r="AL634" s="181" t="str">
        <f t="shared" si="354"/>
        <v/>
      </c>
      <c r="AM634" s="181" t="str">
        <f t="shared" si="355"/>
        <v/>
      </c>
      <c r="AN634" s="182" t="str">
        <f t="shared" si="356"/>
        <v xml:space="preserve"> </v>
      </c>
      <c r="AO634" s="183" t="str">
        <f>IFERROR(VLOOKUP(AN634,'Matriz Calificación'!$C$54:$F$78,2,FALSE),"")</f>
        <v/>
      </c>
      <c r="AP634" s="184" t="str">
        <f>IFERROR(VLOOKUP(AO634,'Matriz Calificación'!$D$54:$I$78,4,FALSE)," ")</f>
        <v xml:space="preserve"> </v>
      </c>
      <c r="AQ634" s="246"/>
      <c r="AR634" s="246"/>
      <c r="AS634" s="263"/>
      <c r="AT634" s="268"/>
      <c r="AU634" s="69"/>
      <c r="AV634" s="170"/>
      <c r="AW634" s="170"/>
      <c r="AX634" s="170"/>
      <c r="AY634" s="69"/>
      <c r="AZ634" s="170"/>
      <c r="BA634" s="172"/>
      <c r="BB634" s="172"/>
      <c r="BC634" s="256"/>
      <c r="BD634" s="248"/>
      <c r="BE634" s="172"/>
      <c r="BF634" s="248"/>
    </row>
    <row r="635" spans="2:58" s="173" customFormat="1" ht="21" customHeight="1" x14ac:dyDescent="0.25">
      <c r="B635" s="250"/>
      <c r="C635" s="253"/>
      <c r="D635" s="255"/>
      <c r="E635" s="256"/>
      <c r="F635" s="258"/>
      <c r="G635" s="255"/>
      <c r="H635" s="248"/>
      <c r="I635" s="266"/>
      <c r="J635" s="259"/>
      <c r="K635" s="185"/>
      <c r="L635" s="260"/>
      <c r="M635" s="260"/>
      <c r="N635" s="260"/>
      <c r="O635" s="261"/>
      <c r="P635" s="263"/>
      <c r="Q635" s="260"/>
      <c r="R635" s="264"/>
      <c r="S635" s="264"/>
      <c r="T635" s="264"/>
      <c r="U635" s="269"/>
      <c r="V635" s="263"/>
      <c r="W635" s="152"/>
      <c r="X635" s="168"/>
      <c r="Y635" s="168"/>
      <c r="Z635" s="168"/>
      <c r="AA635" s="169"/>
      <c r="AB635" s="178" t="str">
        <f>IF(AA635=Controles!$D$5,Controles!$E$5,IF(AA635=Controles!$D$6,Controles!$E$6,IF(AA635=Controles!$D$7,Controles!$E$7," ")))</f>
        <v xml:space="preserve"> </v>
      </c>
      <c r="AC635" s="169"/>
      <c r="AD635" s="68" t="str">
        <f>IF(AC635=Controles!$D$8,Controles!$E$8,IF(AC635=Controles!$D$9,Controles!$E$9," "))</f>
        <v xml:space="preserve"> </v>
      </c>
      <c r="AE635" s="68" t="str">
        <f t="shared" si="328"/>
        <v/>
      </c>
      <c r="AF635" s="169"/>
      <c r="AG635" s="169"/>
      <c r="AH635" s="169"/>
      <c r="AI635" s="100" t="str">
        <f>+IF(AA635=Controles!$D$5,Controles!$N$5,IF(AA635=Controles!$D$6,Controles!$N$6,IF(AA635=Controles!$D$7,Controles!$N$7," ")))</f>
        <v xml:space="preserve"> </v>
      </c>
      <c r="AJ635" s="141" t="str">
        <f>IFERROR(IF(AND(AI634=Controles!$N$5,AI635=Controles!$N$5),(AJ634-(+AJ634*AE635)),IF(AND(AI634=Controles!$N$7,AI635=Controles!$N$5),(AJ633-(+AJ633*AE635)),IF(AI635=Controles!$N$7,AJ634,""))),"")</f>
        <v/>
      </c>
      <c r="AK635" s="141" t="str">
        <f>IFERROR(IF(AND(AI634=Controles!$N$7,AI635=Controles!$N$7),(AK634-(+AK634*AE635)),IF(AND(AI634=Controles!$N$5,AI635=Controles!$N$7),(AK633-(+AK633*AE635)),IF(AI635=Controles!$N$5,AK634,""))),"")</f>
        <v/>
      </c>
      <c r="AL635" s="181" t="str">
        <f t="shared" si="354"/>
        <v/>
      </c>
      <c r="AM635" s="181" t="str">
        <f t="shared" si="355"/>
        <v/>
      </c>
      <c r="AN635" s="182" t="str">
        <f t="shared" si="356"/>
        <v xml:space="preserve"> </v>
      </c>
      <c r="AO635" s="183" t="str">
        <f>IFERROR(VLOOKUP(AN635,'Matriz Calificación'!$C$54:$F$78,2,FALSE),"")</f>
        <v/>
      </c>
      <c r="AP635" s="184" t="str">
        <f>IFERROR(VLOOKUP(AO635,'Matriz Calificación'!$D$54:$I$78,4,FALSE)," ")</f>
        <v xml:space="preserve"> </v>
      </c>
      <c r="AQ635" s="246"/>
      <c r="AR635" s="246"/>
      <c r="AS635" s="263"/>
      <c r="AT635" s="268"/>
      <c r="AU635" s="69"/>
      <c r="AV635" s="170"/>
      <c r="AW635" s="170"/>
      <c r="AX635" s="170"/>
      <c r="AY635" s="69"/>
      <c r="AZ635" s="170"/>
      <c r="BA635" s="172"/>
      <c r="BB635" s="172"/>
      <c r="BC635" s="256"/>
      <c r="BD635" s="248"/>
      <c r="BE635" s="172"/>
      <c r="BF635" s="248"/>
    </row>
    <row r="636" spans="2:58" s="173" customFormat="1" ht="21" customHeight="1" x14ac:dyDescent="0.25">
      <c r="B636" s="250"/>
      <c r="C636" s="253"/>
      <c r="D636" s="255"/>
      <c r="E636" s="256"/>
      <c r="F636" s="258"/>
      <c r="G636" s="255"/>
      <c r="H636" s="248"/>
      <c r="I636" s="266"/>
      <c r="J636" s="259"/>
      <c r="K636" s="185"/>
      <c r="L636" s="260"/>
      <c r="M636" s="260"/>
      <c r="N636" s="260"/>
      <c r="O636" s="261"/>
      <c r="P636" s="263"/>
      <c r="Q636" s="260"/>
      <c r="R636" s="264"/>
      <c r="S636" s="264"/>
      <c r="T636" s="264"/>
      <c r="U636" s="269"/>
      <c r="V636" s="263"/>
      <c r="W636" s="152"/>
      <c r="X636" s="168"/>
      <c r="Y636" s="168"/>
      <c r="Z636" s="168"/>
      <c r="AA636" s="169"/>
      <c r="AB636" s="178" t="str">
        <f>IF(AA636=Controles!$D$5,Controles!$E$5,IF(AA636=Controles!$D$6,Controles!$E$6,IF(AA636=Controles!$D$7,Controles!$E$7," ")))</f>
        <v xml:space="preserve"> </v>
      </c>
      <c r="AC636" s="169"/>
      <c r="AD636" s="68" t="str">
        <f>IF(AC636=Controles!$D$8,Controles!$E$8,IF(AC636=Controles!$D$9,Controles!$E$9," "))</f>
        <v xml:space="preserve"> </v>
      </c>
      <c r="AE636" s="68" t="str">
        <f t="shared" si="328"/>
        <v/>
      </c>
      <c r="AF636" s="169"/>
      <c r="AG636" s="169"/>
      <c r="AH636" s="169"/>
      <c r="AI636" s="100" t="str">
        <f>+IF(AA636=Controles!$D$5,Controles!$N$5,IF(AA636=Controles!$D$6,Controles!$N$6,IF(AA636=Controles!$D$7,Controles!$N$7," ")))</f>
        <v xml:space="preserve"> </v>
      </c>
      <c r="AJ636" s="141" t="str">
        <f>IFERROR(IF(AND(AI635=Controles!$N$5,AI636=Controles!$N$5),(AJ635-(+AJ635*AE636)),IF(AND(AI635=Controles!$N$7,AI636=Controles!$N$5),(AJ634-(+AJ634*AE636)),IF(AI636=Controles!$N$7,AJ635,""))),"")</f>
        <v/>
      </c>
      <c r="AK636" s="141" t="str">
        <f>IFERROR(IF(AND(AI635=Controles!$N$7,AI636=Controles!$N$7),(AK635-(+AK635*AE636)),IF(AND(AI635=Controles!$N$5,AI636=Controles!$N$7),(AK634-(+AK634*AE636)),IF(AI636=Controles!$N$5,AK635,""))),"")</f>
        <v/>
      </c>
      <c r="AL636" s="181" t="str">
        <f t="shared" si="354"/>
        <v/>
      </c>
      <c r="AM636" s="181" t="str">
        <f t="shared" si="355"/>
        <v/>
      </c>
      <c r="AN636" s="182" t="str">
        <f t="shared" si="356"/>
        <v xml:space="preserve"> </v>
      </c>
      <c r="AO636" s="183" t="str">
        <f>IFERROR(VLOOKUP(AN636,'Matriz Calificación'!$C$54:$F$78,2,FALSE),"")</f>
        <v/>
      </c>
      <c r="AP636" s="184" t="str">
        <f>IFERROR(VLOOKUP(AO636,'Matriz Calificación'!$D$54:$I$78,4,FALSE)," ")</f>
        <v xml:space="preserve"> </v>
      </c>
      <c r="AQ636" s="246"/>
      <c r="AR636" s="246"/>
      <c r="AS636" s="263"/>
      <c r="AT636" s="268"/>
      <c r="AU636" s="69"/>
      <c r="AV636" s="170"/>
      <c r="AW636" s="170"/>
      <c r="AX636" s="170"/>
      <c r="AY636" s="69"/>
      <c r="AZ636" s="170"/>
      <c r="BA636" s="172"/>
      <c r="BB636" s="172"/>
      <c r="BC636" s="256"/>
      <c r="BD636" s="248"/>
      <c r="BE636" s="172"/>
      <c r="BF636" s="248"/>
    </row>
    <row r="637" spans="2:58" s="173" customFormat="1" ht="21" customHeight="1" x14ac:dyDescent="0.25">
      <c r="B637" s="250"/>
      <c r="C637" s="253"/>
      <c r="D637" s="255"/>
      <c r="E637" s="256"/>
      <c r="F637" s="258"/>
      <c r="G637" s="255"/>
      <c r="H637" s="248"/>
      <c r="I637" s="266"/>
      <c r="J637" s="259"/>
      <c r="K637" s="185"/>
      <c r="L637" s="260"/>
      <c r="M637" s="260"/>
      <c r="N637" s="260"/>
      <c r="O637" s="261"/>
      <c r="P637" s="263"/>
      <c r="Q637" s="260"/>
      <c r="R637" s="264"/>
      <c r="S637" s="264"/>
      <c r="T637" s="264"/>
      <c r="U637" s="269"/>
      <c r="V637" s="263"/>
      <c r="W637" s="152"/>
      <c r="X637" s="168"/>
      <c r="Y637" s="168"/>
      <c r="Z637" s="168"/>
      <c r="AA637" s="169"/>
      <c r="AB637" s="178" t="str">
        <f>IF(AA637=Controles!$D$5,Controles!$E$5,IF(AA637=Controles!$D$6,Controles!$E$6,IF(AA637=Controles!$D$7,Controles!$E$7," ")))</f>
        <v xml:space="preserve"> </v>
      </c>
      <c r="AC637" s="169"/>
      <c r="AD637" s="68" t="str">
        <f>IF(AC637=Controles!$D$8,Controles!$E$8,IF(AC637=Controles!$D$9,Controles!$E$9," "))</f>
        <v xml:space="preserve"> </v>
      </c>
      <c r="AE637" s="68" t="str">
        <f t="shared" si="328"/>
        <v/>
      </c>
      <c r="AF637" s="169"/>
      <c r="AG637" s="169"/>
      <c r="AH637" s="169"/>
      <c r="AI637" s="100" t="str">
        <f>+IF(AA637=Controles!$D$5,Controles!$N$5,IF(AA637=Controles!$D$6,Controles!$N$6,IF(AA637=Controles!$D$7,Controles!$N$7," ")))</f>
        <v xml:space="preserve"> </v>
      </c>
      <c r="AJ637" s="141" t="str">
        <f>IFERROR(IF(AND(AI636=Controles!$N$5,AI637=Controles!$N$5),(AJ636-(+AJ636*AE637)),IF(AND(AI636=Controles!$N$7,AI637=Controles!$N$5),(AJ635-(+AJ635*AE637)),IF(AI637=Controles!$N$7,AJ636,""))),"")</f>
        <v/>
      </c>
      <c r="AK637" s="141" t="str">
        <f>IFERROR(IF(AND(AI636=Controles!$N$7,AI637=Controles!$N$7),(AK636-(+AK636*AE637)),IF(AND(AI636=Controles!$N$5,AI637=Controles!$N$7),(AK635-(+AK635*AE637)),IF(AI637=Controles!$N$5,AK636,""))),"")</f>
        <v/>
      </c>
      <c r="AL637" s="181" t="str">
        <f t="shared" si="354"/>
        <v/>
      </c>
      <c r="AM637" s="181" t="str">
        <f t="shared" si="355"/>
        <v/>
      </c>
      <c r="AN637" s="182" t="str">
        <f t="shared" si="356"/>
        <v xml:space="preserve"> </v>
      </c>
      <c r="AO637" s="183" t="str">
        <f>IFERROR(VLOOKUP(AN637,'Matriz Calificación'!$C$54:$F$78,2,FALSE),"")</f>
        <v/>
      </c>
      <c r="AP637" s="184" t="str">
        <f>IFERROR(VLOOKUP(AO637,'Matriz Calificación'!$D$54:$I$78,4,FALSE)," ")</f>
        <v xml:space="preserve"> </v>
      </c>
      <c r="AQ637" s="246"/>
      <c r="AR637" s="246"/>
      <c r="AS637" s="263"/>
      <c r="AT637" s="268"/>
      <c r="AU637" s="69"/>
      <c r="AV637" s="170"/>
      <c r="AW637" s="170"/>
      <c r="AX637" s="170"/>
      <c r="AY637" s="69"/>
      <c r="AZ637" s="170"/>
      <c r="BA637" s="172"/>
      <c r="BB637" s="172"/>
      <c r="BC637" s="256"/>
      <c r="BD637" s="248"/>
      <c r="BE637" s="172"/>
      <c r="BF637" s="248"/>
    </row>
    <row r="638" spans="2:58" s="173" customFormat="1" ht="21" customHeight="1" x14ac:dyDescent="0.25">
      <c r="B638" s="250"/>
      <c r="C638" s="253"/>
      <c r="D638" s="255"/>
      <c r="E638" s="256"/>
      <c r="F638" s="258"/>
      <c r="G638" s="255"/>
      <c r="H638" s="248"/>
      <c r="I638" s="266"/>
      <c r="J638" s="259"/>
      <c r="K638" s="185"/>
      <c r="L638" s="260"/>
      <c r="M638" s="260"/>
      <c r="N638" s="260"/>
      <c r="O638" s="261"/>
      <c r="P638" s="263"/>
      <c r="Q638" s="260"/>
      <c r="R638" s="264"/>
      <c r="S638" s="264"/>
      <c r="T638" s="264"/>
      <c r="U638" s="269"/>
      <c r="V638" s="263"/>
      <c r="W638" s="152"/>
      <c r="X638" s="168"/>
      <c r="Y638" s="168"/>
      <c r="Z638" s="168"/>
      <c r="AA638" s="169"/>
      <c r="AB638" s="178" t="str">
        <f>IF(AA638=Controles!$D$5,Controles!$E$5,IF(AA638=Controles!$D$6,Controles!$E$6,IF(AA638=Controles!$D$7,Controles!$E$7," ")))</f>
        <v xml:space="preserve"> </v>
      </c>
      <c r="AC638" s="169"/>
      <c r="AD638" s="68" t="str">
        <f>IF(AC638=Controles!$D$8,Controles!$E$8,IF(AC638=Controles!$D$9,Controles!$E$9," "))</f>
        <v xml:space="preserve"> </v>
      </c>
      <c r="AE638" s="68" t="str">
        <f t="shared" si="328"/>
        <v/>
      </c>
      <c r="AF638" s="169"/>
      <c r="AG638" s="169"/>
      <c r="AH638" s="169"/>
      <c r="AI638" s="100" t="str">
        <f>+IF(AA638=Controles!$D$5,Controles!$N$5,IF(AA638=Controles!$D$6,Controles!$N$6,IF(AA638=Controles!$D$7,Controles!$N$7," ")))</f>
        <v xml:space="preserve"> </v>
      </c>
      <c r="AJ638" s="141" t="str">
        <f>IFERROR(IF(AND(AI637=Controles!$N$5,AI638=Controles!$N$5),(AJ637-(+AJ637*AE638)),IF(AND(AI637=Controles!$N$7,AI638=Controles!$N$5),(AJ636-(+AJ636*AE638)),IF(AI638=Controles!$N$7,AJ637,""))),"")</f>
        <v/>
      </c>
      <c r="AK638" s="141" t="str">
        <f>IFERROR(IF(AND(AI637=Controles!$N$7,AI638=Controles!$N$7),(AK637-(+AK637*AE638)),IF(AND(AI637=Controles!$N$5,AI638=Controles!$N$7),(AK636-(+AK636*AE638)),IF(AI638=Controles!$N$5,AK637,""))),"")</f>
        <v/>
      </c>
      <c r="AL638" s="181" t="str">
        <f t="shared" si="354"/>
        <v/>
      </c>
      <c r="AM638" s="181" t="str">
        <f t="shared" si="355"/>
        <v/>
      </c>
      <c r="AN638" s="182" t="str">
        <f t="shared" si="356"/>
        <v xml:space="preserve"> </v>
      </c>
      <c r="AO638" s="183" t="str">
        <f>IFERROR(VLOOKUP(AN638,'Matriz Calificación'!$C$54:$F$78,2,FALSE),"")</f>
        <v/>
      </c>
      <c r="AP638" s="184" t="str">
        <f>IFERROR(VLOOKUP(AO638,'Matriz Calificación'!$D$54:$I$78,4,FALSE)," ")</f>
        <v xml:space="preserve"> </v>
      </c>
      <c r="AQ638" s="246"/>
      <c r="AR638" s="246"/>
      <c r="AS638" s="263"/>
      <c r="AT638" s="268"/>
      <c r="AU638" s="69"/>
      <c r="AV638" s="168"/>
      <c r="AW638" s="171"/>
      <c r="AX638" s="171"/>
      <c r="AY638" s="69"/>
      <c r="AZ638" s="170"/>
      <c r="BA638" s="172"/>
      <c r="BB638" s="172"/>
      <c r="BC638" s="256"/>
      <c r="BD638" s="248"/>
      <c r="BE638" s="172"/>
      <c r="BF638" s="248"/>
    </row>
    <row r="639" spans="2:58" s="173" customFormat="1" ht="21" customHeight="1" x14ac:dyDescent="0.25">
      <c r="B639" s="250"/>
      <c r="C639" s="253"/>
      <c r="D639" s="255"/>
      <c r="E639" s="256"/>
      <c r="F639" s="258"/>
      <c r="G639" s="255"/>
      <c r="H639" s="248"/>
      <c r="I639" s="266"/>
      <c r="J639" s="259"/>
      <c r="K639" s="185"/>
      <c r="L639" s="260"/>
      <c r="M639" s="260"/>
      <c r="N639" s="260"/>
      <c r="O639" s="261"/>
      <c r="P639" s="263"/>
      <c r="Q639" s="260"/>
      <c r="R639" s="264"/>
      <c r="S639" s="264"/>
      <c r="T639" s="264"/>
      <c r="U639" s="269"/>
      <c r="V639" s="263"/>
      <c r="W639" s="152"/>
      <c r="X639" s="168"/>
      <c r="Y639" s="168"/>
      <c r="Z639" s="168"/>
      <c r="AA639" s="169"/>
      <c r="AB639" s="178" t="str">
        <f>IF(AA639=Controles!$D$5,Controles!$E$5,IF(AA639=Controles!$D$6,Controles!$E$6,IF(AA639=Controles!$D$7,Controles!$E$7," ")))</f>
        <v xml:space="preserve"> </v>
      </c>
      <c r="AC639" s="169"/>
      <c r="AD639" s="68" t="str">
        <f>IF(AC639=Controles!$D$8,Controles!$E$8,IF(AC639=Controles!$D$9,Controles!$E$9," "))</f>
        <v xml:space="preserve"> </v>
      </c>
      <c r="AE639" s="68" t="str">
        <f t="shared" si="328"/>
        <v/>
      </c>
      <c r="AF639" s="169"/>
      <c r="AG639" s="169"/>
      <c r="AH639" s="169"/>
      <c r="AI639" s="100" t="str">
        <f>+IF(AA639=Controles!$D$5,Controles!$N$5,IF(AA639=Controles!$D$6,Controles!$N$6,IF(AA639=Controles!$D$7,Controles!$N$7," ")))</f>
        <v xml:space="preserve"> </v>
      </c>
      <c r="AJ639" s="141" t="str">
        <f>IFERROR(IF(AND(AI638=Controles!$N$5,AI639=Controles!$N$5),(AJ638-(+AJ638*AE639)),IF(AND(AI638=Controles!$N$7,AI639=Controles!$N$5),(AJ637-(+AJ637*AE639)),IF(AI639=Controles!$N$7,AJ638,""))),"")</f>
        <v/>
      </c>
      <c r="AK639" s="141" t="str">
        <f>IFERROR(IF(AND(AI638=Controles!$N$7,AI639=Controles!$N$7),(AK638-(+AK638*AE639)),IF(AND(AI638=Controles!$N$5,AI639=Controles!$N$7),(AK637-(+AK637*AE639)),IF(AI639=Controles!$N$5,AK638,""))),"")</f>
        <v/>
      </c>
      <c r="AL639" s="181" t="str">
        <f t="shared" si="354"/>
        <v/>
      </c>
      <c r="AM639" s="181" t="str">
        <f t="shared" si="355"/>
        <v/>
      </c>
      <c r="AN639" s="182" t="str">
        <f t="shared" si="356"/>
        <v xml:space="preserve"> </v>
      </c>
      <c r="AO639" s="183" t="str">
        <f>IFERROR(VLOOKUP(AN639,'Matriz Calificación'!$C$54:$F$78,2,FALSE),"")</f>
        <v/>
      </c>
      <c r="AP639" s="184" t="str">
        <f>IFERROR(VLOOKUP(AO639,'Matriz Calificación'!$D$54:$I$78,4,FALSE)," ")</f>
        <v xml:space="preserve"> </v>
      </c>
      <c r="AQ639" s="246"/>
      <c r="AR639" s="246"/>
      <c r="AS639" s="263"/>
      <c r="AT639" s="268"/>
      <c r="AU639" s="69"/>
      <c r="AV639" s="168"/>
      <c r="AW639" s="171"/>
      <c r="AX639" s="171"/>
      <c r="AY639" s="69"/>
      <c r="AZ639" s="170"/>
      <c r="BA639" s="172"/>
      <c r="BB639" s="172"/>
      <c r="BC639" s="256"/>
      <c r="BD639" s="248"/>
      <c r="BE639" s="172"/>
      <c r="BF639" s="248"/>
    </row>
    <row r="640" spans="2:58" s="173" customFormat="1" ht="21" customHeight="1" x14ac:dyDescent="0.25">
      <c r="B640" s="251"/>
      <c r="C640" s="254"/>
      <c r="D640" s="255"/>
      <c r="E640" s="256"/>
      <c r="F640" s="258"/>
      <c r="G640" s="255"/>
      <c r="H640" s="248"/>
      <c r="I640" s="267"/>
      <c r="J640" s="259"/>
      <c r="K640" s="185"/>
      <c r="L640" s="260"/>
      <c r="M640" s="260"/>
      <c r="N640" s="260"/>
      <c r="O640" s="262"/>
      <c r="P640" s="263"/>
      <c r="Q640" s="260"/>
      <c r="R640" s="264"/>
      <c r="S640" s="264"/>
      <c r="T640" s="264"/>
      <c r="U640" s="269"/>
      <c r="V640" s="263"/>
      <c r="W640" s="152"/>
      <c r="X640" s="168"/>
      <c r="Y640" s="168"/>
      <c r="Z640" s="168"/>
      <c r="AA640" s="169"/>
      <c r="AB640" s="178" t="str">
        <f>IF(AA640=Controles!$D$5,Controles!$E$5,IF(AA640=Controles!$D$6,Controles!$E$6,IF(AA640=Controles!$D$7,Controles!$E$7," ")))</f>
        <v xml:space="preserve"> </v>
      </c>
      <c r="AC640" s="169"/>
      <c r="AD640" s="68" t="str">
        <f>IF(AC640=Controles!$D$8,Controles!$E$8,IF(AC640=Controles!$D$9,Controles!$E$9," "))</f>
        <v xml:space="preserve"> </v>
      </c>
      <c r="AE640" s="68" t="str">
        <f t="shared" si="328"/>
        <v/>
      </c>
      <c r="AF640" s="169"/>
      <c r="AG640" s="169"/>
      <c r="AH640" s="169"/>
      <c r="AI640" s="100" t="str">
        <f>+IF(AA640=Controles!$D$5,Controles!$N$5,IF(AA640=Controles!$D$6,Controles!$N$6,IF(AA640=Controles!$D$7,Controles!$N$7," ")))</f>
        <v xml:space="preserve"> </v>
      </c>
      <c r="AJ640" s="141" t="str">
        <f>IFERROR(IF(AND(AI639=Controles!$N$5,AI640=Controles!$N$5),(AJ639-(+AJ639*AE640)),IF(AND(AI639=Controles!$N$7,AI640=Controles!$N$5),(AJ638-(+AJ638*AE640)),IF(AI640=Controles!$N$7,AJ639,""))),"")</f>
        <v/>
      </c>
      <c r="AK640" s="141" t="str">
        <f>IFERROR(IF(AND(AI639=Controles!$N$7,AI640=Controles!$N$7),(AK639-(+AK639*AE640)),IF(AND(AI639=Controles!$N$5,AI640=Controles!$N$7),(AK638-(+AK638*AE640)),IF(AI640=Controles!$N$5,AK639,""))),"")</f>
        <v/>
      </c>
      <c r="AL640" s="181" t="str">
        <f t="shared" si="354"/>
        <v/>
      </c>
      <c r="AM640" s="181" t="str">
        <f t="shared" si="355"/>
        <v/>
      </c>
      <c r="AN640" s="182" t="str">
        <f t="shared" si="356"/>
        <v xml:space="preserve"> </v>
      </c>
      <c r="AO640" s="183" t="str">
        <f>IFERROR(VLOOKUP(AN640,'Matriz Calificación'!$C$54:$F$78,2,FALSE),"")</f>
        <v/>
      </c>
      <c r="AP640" s="184" t="str">
        <f>IFERROR(VLOOKUP(AO640,'Matriz Calificación'!$D$54:$I$78,4,FALSE)," ")</f>
        <v xml:space="preserve"> </v>
      </c>
      <c r="AQ640" s="247"/>
      <c r="AR640" s="247"/>
      <c r="AS640" s="263"/>
      <c r="AT640" s="268"/>
      <c r="AU640" s="69"/>
      <c r="AV640" s="168"/>
      <c r="AW640" s="70"/>
      <c r="AX640" s="70"/>
      <c r="AY640" s="69"/>
      <c r="AZ640" s="170"/>
      <c r="BA640" s="172"/>
      <c r="BB640" s="172"/>
      <c r="BC640" s="256"/>
      <c r="BD640" s="248"/>
      <c r="BE640" s="172"/>
      <c r="BF640" s="248"/>
    </row>
    <row r="641" spans="21:21" x14ac:dyDescent="0.25">
      <c r="U641" s="174"/>
    </row>
  </sheetData>
  <sheetProtection formatCells="0" selectLockedCells="1" selectUnlockedCells="1"/>
  <mergeCells count="1977">
    <mergeCell ref="K41:K42"/>
    <mergeCell ref="AU20:AU28"/>
    <mergeCell ref="AV21:AV22"/>
    <mergeCell ref="AW21:AW22"/>
    <mergeCell ref="AX21:AX22"/>
    <mergeCell ref="K38:K40"/>
    <mergeCell ref="H542:H550"/>
    <mergeCell ref="I542:I550"/>
    <mergeCell ref="H551:H559"/>
    <mergeCell ref="I551:I559"/>
    <mergeCell ref="H560:H568"/>
    <mergeCell ref="I560:I568"/>
    <mergeCell ref="H488:H496"/>
    <mergeCell ref="I488:I496"/>
    <mergeCell ref="J560:J568"/>
    <mergeCell ref="J398:J406"/>
    <mergeCell ref="H461:H469"/>
    <mergeCell ref="I461:I469"/>
    <mergeCell ref="H470:H478"/>
    <mergeCell ref="I470:I478"/>
    <mergeCell ref="H479:H487"/>
    <mergeCell ref="I479:I487"/>
    <mergeCell ref="J479:J487"/>
    <mergeCell ref="J317:J325"/>
    <mergeCell ref="H380:H388"/>
    <mergeCell ref="I380:I388"/>
    <mergeCell ref="H389:H397"/>
    <mergeCell ref="I389:I397"/>
    <mergeCell ref="H398:H406"/>
    <mergeCell ref="I398:I406"/>
    <mergeCell ref="H254:H262"/>
    <mergeCell ref="I254:I262"/>
    <mergeCell ref="H299:H307"/>
    <mergeCell ref="I299:I307"/>
    <mergeCell ref="H308:H316"/>
    <mergeCell ref="I308:I316"/>
    <mergeCell ref="H317:H325"/>
    <mergeCell ref="I317:I325"/>
    <mergeCell ref="H128:H136"/>
    <mergeCell ref="I128:I136"/>
    <mergeCell ref="H137:H145"/>
    <mergeCell ref="I137:I145"/>
    <mergeCell ref="H146:H154"/>
    <mergeCell ref="I146:I154"/>
    <mergeCell ref="H191:H199"/>
    <mergeCell ref="I191:I199"/>
    <mergeCell ref="I155:I163"/>
    <mergeCell ref="I173:I181"/>
    <mergeCell ref="H155:H163"/>
    <mergeCell ref="H164:H172"/>
    <mergeCell ref="I164:I172"/>
    <mergeCell ref="J128:J136"/>
    <mergeCell ref="I263:I271"/>
    <mergeCell ref="H47:H55"/>
    <mergeCell ref="I47:I55"/>
    <mergeCell ref="H56:H64"/>
    <mergeCell ref="I56:I64"/>
    <mergeCell ref="H65:H73"/>
    <mergeCell ref="I65:I73"/>
    <mergeCell ref="H20:H28"/>
    <mergeCell ref="I20:I28"/>
    <mergeCell ref="H29:H37"/>
    <mergeCell ref="I29:I37"/>
    <mergeCell ref="H38:H46"/>
    <mergeCell ref="I38:I46"/>
    <mergeCell ref="J29:J37"/>
    <mergeCell ref="J20:J28"/>
    <mergeCell ref="J38:J46"/>
    <mergeCell ref="H74:H82"/>
    <mergeCell ref="I74:I82"/>
    <mergeCell ref="J56:J64"/>
    <mergeCell ref="O128:O136"/>
    <mergeCell ref="O137:O145"/>
    <mergeCell ref="O146:O154"/>
    <mergeCell ref="O155:O163"/>
    <mergeCell ref="D83:D91"/>
    <mergeCell ref="E83:E91"/>
    <mergeCell ref="F83:F91"/>
    <mergeCell ref="G83:G91"/>
    <mergeCell ref="D110:D118"/>
    <mergeCell ref="E110:E118"/>
    <mergeCell ref="F110:F118"/>
    <mergeCell ref="G110:G118"/>
    <mergeCell ref="D92:D100"/>
    <mergeCell ref="E92:E100"/>
    <mergeCell ref="F92:F100"/>
    <mergeCell ref="G92:G100"/>
    <mergeCell ref="J92:J100"/>
    <mergeCell ref="N101:N109"/>
    <mergeCell ref="D128:D136"/>
    <mergeCell ref="E128:E136"/>
    <mergeCell ref="F128:F136"/>
    <mergeCell ref="G128:G136"/>
    <mergeCell ref="D119:D127"/>
    <mergeCell ref="J119:J127"/>
    <mergeCell ref="L128:L136"/>
    <mergeCell ref="M128:M136"/>
    <mergeCell ref="N128:N136"/>
    <mergeCell ref="H92:H100"/>
    <mergeCell ref="L119:L127"/>
    <mergeCell ref="M119:M127"/>
    <mergeCell ref="H119:H127"/>
    <mergeCell ref="O119:O127"/>
    <mergeCell ref="B65:B73"/>
    <mergeCell ref="C65:C73"/>
    <mergeCell ref="D65:D73"/>
    <mergeCell ref="E65:E73"/>
    <mergeCell ref="F65:F73"/>
    <mergeCell ref="G65:G73"/>
    <mergeCell ref="C74:C82"/>
    <mergeCell ref="B74:B82"/>
    <mergeCell ref="C83:C91"/>
    <mergeCell ref="B83:B91"/>
    <mergeCell ref="N119:N127"/>
    <mergeCell ref="H83:H91"/>
    <mergeCell ref="I83:I91"/>
    <mergeCell ref="I92:I100"/>
    <mergeCell ref="H101:H109"/>
    <mergeCell ref="I101:I109"/>
    <mergeCell ref="H110:H118"/>
    <mergeCell ref="I110:I118"/>
    <mergeCell ref="E119:E127"/>
    <mergeCell ref="F119:F127"/>
    <mergeCell ref="G119:G127"/>
    <mergeCell ref="D101:D109"/>
    <mergeCell ref="E101:E109"/>
    <mergeCell ref="F101:F109"/>
    <mergeCell ref="G101:G109"/>
    <mergeCell ref="J101:J109"/>
    <mergeCell ref="J83:J91"/>
    <mergeCell ref="I119:I127"/>
    <mergeCell ref="L101:L109"/>
    <mergeCell ref="M101:M109"/>
    <mergeCell ref="L83:L91"/>
    <mergeCell ref="B20:B28"/>
    <mergeCell ref="C20:C28"/>
    <mergeCell ref="D20:D28"/>
    <mergeCell ref="B38:B46"/>
    <mergeCell ref="C38:C46"/>
    <mergeCell ref="D38:D46"/>
    <mergeCell ref="E38:E46"/>
    <mergeCell ref="F38:F46"/>
    <mergeCell ref="G38:G46"/>
    <mergeCell ref="C56:C64"/>
    <mergeCell ref="D56:D64"/>
    <mergeCell ref="E56:E64"/>
    <mergeCell ref="F56:F64"/>
    <mergeCell ref="G56:G64"/>
    <mergeCell ref="E20:E28"/>
    <mergeCell ref="G20:G28"/>
    <mergeCell ref="F20:F28"/>
    <mergeCell ref="B47:B55"/>
    <mergeCell ref="C47:C55"/>
    <mergeCell ref="D47:D55"/>
    <mergeCell ref="E47:E55"/>
    <mergeCell ref="B56:B64"/>
    <mergeCell ref="G47:G55"/>
    <mergeCell ref="F47:F55"/>
    <mergeCell ref="C29:C37"/>
    <mergeCell ref="D29:D37"/>
    <mergeCell ref="E29:E37"/>
    <mergeCell ref="G29:G37"/>
    <mergeCell ref="C164:C172"/>
    <mergeCell ref="B164:B172"/>
    <mergeCell ref="C155:C163"/>
    <mergeCell ref="B155:B163"/>
    <mergeCell ref="C146:C154"/>
    <mergeCell ref="B146:B154"/>
    <mergeCell ref="C137:C145"/>
    <mergeCell ref="B137:B145"/>
    <mergeCell ref="C128:C136"/>
    <mergeCell ref="B128:B136"/>
    <mergeCell ref="C119:C127"/>
    <mergeCell ref="B119:B127"/>
    <mergeCell ref="C110:C118"/>
    <mergeCell ref="B110:B118"/>
    <mergeCell ref="C101:C109"/>
    <mergeCell ref="B101:B109"/>
    <mergeCell ref="C92:C100"/>
    <mergeCell ref="B92:B100"/>
    <mergeCell ref="I8:I10"/>
    <mergeCell ref="BD47:BD55"/>
    <mergeCell ref="V29:V37"/>
    <mergeCell ref="AT6:AY6"/>
    <mergeCell ref="AT5:AY5"/>
    <mergeCell ref="B2:C3"/>
    <mergeCell ref="AJ5:AS5"/>
    <mergeCell ref="AZ5:BF5"/>
    <mergeCell ref="AJ6:AS7"/>
    <mergeCell ref="AZ6:BF6"/>
    <mergeCell ref="W7:Z7"/>
    <mergeCell ref="AA7:AH7"/>
    <mergeCell ref="AT7:AY8"/>
    <mergeCell ref="B8:B10"/>
    <mergeCell ref="C8:C10"/>
    <mergeCell ref="D8:D10"/>
    <mergeCell ref="E8:E10"/>
    <mergeCell ref="AB8:AB10"/>
    <mergeCell ref="BC7:BF8"/>
    <mergeCell ref="AK8:AK10"/>
    <mergeCell ref="BA9:BA10"/>
    <mergeCell ref="AZ7:BB8"/>
    <mergeCell ref="AM8:AM10"/>
    <mergeCell ref="B4:C4"/>
    <mergeCell ref="W5:AI5"/>
    <mergeCell ref="W6:AI6"/>
    <mergeCell ref="AI7:AI10"/>
    <mergeCell ref="O5:V5"/>
    <mergeCell ref="O6:V7"/>
    <mergeCell ref="O9:O10"/>
    <mergeCell ref="AC8:AC10"/>
    <mergeCell ref="B29:B37"/>
    <mergeCell ref="BE9:BE10"/>
    <mergeCell ref="BF9:BF10"/>
    <mergeCell ref="AR11:AR19"/>
    <mergeCell ref="AS11:AS19"/>
    <mergeCell ref="AT11:AT19"/>
    <mergeCell ref="BC11:BC19"/>
    <mergeCell ref="BD11:BD19"/>
    <mergeCell ref="AT9:AT10"/>
    <mergeCell ref="AZ9:AZ10"/>
    <mergeCell ref="AJ8:AJ10"/>
    <mergeCell ref="BB9:BB10"/>
    <mergeCell ref="BC9:BC10"/>
    <mergeCell ref="AY9:AY10"/>
    <mergeCell ref="AN8:AN10"/>
    <mergeCell ref="AR8:AR10"/>
    <mergeCell ref="AS8:AS10"/>
    <mergeCell ref="AL8:AL10"/>
    <mergeCell ref="AU9:AU10"/>
    <mergeCell ref="AV9:AV10"/>
    <mergeCell ref="BF11:BF19"/>
    <mergeCell ref="AO8:AO10"/>
    <mergeCell ref="AP8:AP10"/>
    <mergeCell ref="AQ11:AQ19"/>
    <mergeCell ref="AQ8:AQ10"/>
    <mergeCell ref="U47:U55"/>
    <mergeCell ref="V47:V55"/>
    <mergeCell ref="R56:R64"/>
    <mergeCell ref="M56:M64"/>
    <mergeCell ref="N56:N64"/>
    <mergeCell ref="P56:P64"/>
    <mergeCell ref="J47:J55"/>
    <mergeCell ref="P47:P55"/>
    <mergeCell ref="M47:M55"/>
    <mergeCell ref="N47:N55"/>
    <mergeCell ref="BF47:BF55"/>
    <mergeCell ref="AR56:AR64"/>
    <mergeCell ref="AS56:AS64"/>
    <mergeCell ref="AT56:AT64"/>
    <mergeCell ref="BC56:BC64"/>
    <mergeCell ref="BD56:BD64"/>
    <mergeCell ref="BF56:BF64"/>
    <mergeCell ref="L56:L64"/>
    <mergeCell ref="L47:L55"/>
    <mergeCell ref="AR29:AR37"/>
    <mergeCell ref="Q56:Q64"/>
    <mergeCell ref="AH8:AH10"/>
    <mergeCell ref="O8:T8"/>
    <mergeCell ref="AA8:AA10"/>
    <mergeCell ref="P9:P10"/>
    <mergeCell ref="Q9:Q10"/>
    <mergeCell ref="R9:R10"/>
    <mergeCell ref="S9:S10"/>
    <mergeCell ref="T9:T10"/>
    <mergeCell ref="U9:U10"/>
    <mergeCell ref="Z8:Z10"/>
    <mergeCell ref="BF29:BF37"/>
    <mergeCell ref="Q29:Q37"/>
    <mergeCell ref="R29:R37"/>
    <mergeCell ref="S29:S37"/>
    <mergeCell ref="T29:T37"/>
    <mergeCell ref="U29:U37"/>
    <mergeCell ref="AR47:AR55"/>
    <mergeCell ref="AQ20:AQ28"/>
    <mergeCell ref="BD9:BD10"/>
    <mergeCell ref="P11:P19"/>
    <mergeCell ref="U56:U64"/>
    <mergeCell ref="V56:V64"/>
    <mergeCell ref="O56:O64"/>
    <mergeCell ref="O11:O19"/>
    <mergeCell ref="U38:U46"/>
    <mergeCell ref="AR38:AR46"/>
    <mergeCell ref="AS38:AS46"/>
    <mergeCell ref="AT38:AT46"/>
    <mergeCell ref="BD38:BD46"/>
    <mergeCell ref="BF38:BF46"/>
    <mergeCell ref="M20:M28"/>
    <mergeCell ref="N20:N28"/>
    <mergeCell ref="L20:L28"/>
    <mergeCell ref="O20:O28"/>
    <mergeCell ref="S11:S19"/>
    <mergeCell ref="S56:S64"/>
    <mergeCell ref="T56:T64"/>
    <mergeCell ref="P20:P28"/>
    <mergeCell ref="O38:O46"/>
    <mergeCell ref="O47:O55"/>
    <mergeCell ref="Q47:Q55"/>
    <mergeCell ref="R47:R55"/>
    <mergeCell ref="S47:S55"/>
    <mergeCell ref="T47:T55"/>
    <mergeCell ref="Q20:Q28"/>
    <mergeCell ref="R20:R28"/>
    <mergeCell ref="Q11:Q19"/>
    <mergeCell ref="R11:R19"/>
    <mergeCell ref="Q38:Q46"/>
    <mergeCell ref="R38:R46"/>
    <mergeCell ref="S38:S46"/>
    <mergeCell ref="T38:T46"/>
    <mergeCell ref="P29:P37"/>
    <mergeCell ref="P38:P46"/>
    <mergeCell ref="L38:L46"/>
    <mergeCell ref="M38:M46"/>
    <mergeCell ref="N38:N46"/>
    <mergeCell ref="L29:L37"/>
    <mergeCell ref="M29:M37"/>
    <mergeCell ref="N29:N37"/>
    <mergeCell ref="BD65:BD73"/>
    <mergeCell ref="AS74:AS82"/>
    <mergeCell ref="AT74:AT82"/>
    <mergeCell ref="BC74:BC82"/>
    <mergeCell ref="BD74:BD82"/>
    <mergeCell ref="W8:W10"/>
    <mergeCell ref="X8:X10"/>
    <mergeCell ref="Y8:Y10"/>
    <mergeCell ref="U8:V8"/>
    <mergeCell ref="V9:V10"/>
    <mergeCell ref="S20:S28"/>
    <mergeCell ref="T20:T28"/>
    <mergeCell ref="U20:U28"/>
    <mergeCell ref="V20:V28"/>
    <mergeCell ref="AS29:AS37"/>
    <mergeCell ref="AT29:AT37"/>
    <mergeCell ref="BC29:BC37"/>
    <mergeCell ref="BD29:BD37"/>
    <mergeCell ref="AR20:AR28"/>
    <mergeCell ref="AS20:AS28"/>
    <mergeCell ref="AT20:AT28"/>
    <mergeCell ref="BC20:BC28"/>
    <mergeCell ref="BD20:BD28"/>
    <mergeCell ref="AS47:AS55"/>
    <mergeCell ref="AT47:AT55"/>
    <mergeCell ref="BC47:BC55"/>
    <mergeCell ref="AD8:AD10"/>
    <mergeCell ref="AE8:AE10"/>
    <mergeCell ref="AF8:AF10"/>
    <mergeCell ref="AG8:AG10"/>
    <mergeCell ref="BC38:BC46"/>
    <mergeCell ref="V38:V46"/>
    <mergeCell ref="BF65:BF73"/>
    <mergeCell ref="D74:D82"/>
    <mergeCell ref="E74:E82"/>
    <mergeCell ref="F74:F82"/>
    <mergeCell ref="G74:G82"/>
    <mergeCell ref="J74:J82"/>
    <mergeCell ref="P74:P82"/>
    <mergeCell ref="Q74:Q82"/>
    <mergeCell ref="R74:R82"/>
    <mergeCell ref="S74:S82"/>
    <mergeCell ref="T74:T82"/>
    <mergeCell ref="U74:U82"/>
    <mergeCell ref="V74:V82"/>
    <mergeCell ref="J65:J73"/>
    <mergeCell ref="P65:P73"/>
    <mergeCell ref="AT92:AT100"/>
    <mergeCell ref="BC92:BC100"/>
    <mergeCell ref="BD92:BD100"/>
    <mergeCell ref="BF92:BF100"/>
    <mergeCell ref="P92:P100"/>
    <mergeCell ref="Q92:Q100"/>
    <mergeCell ref="R92:R100"/>
    <mergeCell ref="S92:S100"/>
    <mergeCell ref="Q65:Q73"/>
    <mergeCell ref="R65:R73"/>
    <mergeCell ref="S65:S73"/>
    <mergeCell ref="AR74:AR82"/>
    <mergeCell ref="V65:V73"/>
    <mergeCell ref="AR65:AR73"/>
    <mergeCell ref="AS65:AS73"/>
    <mergeCell ref="AT65:AT73"/>
    <mergeCell ref="BC65:BC73"/>
    <mergeCell ref="T92:T100"/>
    <mergeCell ref="U92:U100"/>
    <mergeCell ref="V92:V100"/>
    <mergeCell ref="AQ101:AQ109"/>
    <mergeCell ref="O101:O109"/>
    <mergeCell ref="BF74:BF82"/>
    <mergeCell ref="AS92:AS100"/>
    <mergeCell ref="BC83:BC91"/>
    <mergeCell ref="BD83:BD91"/>
    <mergeCell ref="M83:M91"/>
    <mergeCell ref="N83:N91"/>
    <mergeCell ref="L92:L100"/>
    <mergeCell ref="M92:M100"/>
    <mergeCell ref="N92:N100"/>
    <mergeCell ref="AR83:AR91"/>
    <mergeCell ref="P83:P91"/>
    <mergeCell ref="Q83:Q91"/>
    <mergeCell ref="R83:R91"/>
    <mergeCell ref="S83:S91"/>
    <mergeCell ref="T83:T91"/>
    <mergeCell ref="U83:U91"/>
    <mergeCell ref="V83:V91"/>
    <mergeCell ref="AR92:AR100"/>
    <mergeCell ref="O92:O100"/>
    <mergeCell ref="O83:O91"/>
    <mergeCell ref="BF83:BF91"/>
    <mergeCell ref="AS83:AS91"/>
    <mergeCell ref="AT83:AT91"/>
    <mergeCell ref="AS110:AS118"/>
    <mergeCell ref="AT110:AT118"/>
    <mergeCell ref="BC110:BC118"/>
    <mergeCell ref="BD110:BD118"/>
    <mergeCell ref="BF110:BF118"/>
    <mergeCell ref="J110:J118"/>
    <mergeCell ref="P110:P118"/>
    <mergeCell ref="Q110:Q118"/>
    <mergeCell ref="R110:R118"/>
    <mergeCell ref="S110:S118"/>
    <mergeCell ref="T110:T118"/>
    <mergeCell ref="U110:U118"/>
    <mergeCell ref="V110:V118"/>
    <mergeCell ref="L110:L118"/>
    <mergeCell ref="M110:M118"/>
    <mergeCell ref="N110:N118"/>
    <mergeCell ref="AR101:AR109"/>
    <mergeCell ref="AQ110:AQ118"/>
    <mergeCell ref="O110:O118"/>
    <mergeCell ref="AR110:AR118"/>
    <mergeCell ref="AS101:AS109"/>
    <mergeCell ref="AT101:AT109"/>
    <mergeCell ref="BC101:BC109"/>
    <mergeCell ref="BD101:BD109"/>
    <mergeCell ref="BF101:BF109"/>
    <mergeCell ref="P101:P109"/>
    <mergeCell ref="Q101:Q109"/>
    <mergeCell ref="R101:R109"/>
    <mergeCell ref="S101:S109"/>
    <mergeCell ref="T101:T109"/>
    <mergeCell ref="U101:U109"/>
    <mergeCell ref="V101:V109"/>
    <mergeCell ref="AR128:AR136"/>
    <mergeCell ref="AS128:AS136"/>
    <mergeCell ref="AT128:AT136"/>
    <mergeCell ref="BC128:BC136"/>
    <mergeCell ref="AS119:AS127"/>
    <mergeCell ref="AT119:AT127"/>
    <mergeCell ref="BC119:BC127"/>
    <mergeCell ref="BD128:BD136"/>
    <mergeCell ref="BF128:BF136"/>
    <mergeCell ref="P128:P136"/>
    <mergeCell ref="Q128:Q136"/>
    <mergeCell ref="R128:R136"/>
    <mergeCell ref="S128:S136"/>
    <mergeCell ref="T128:T136"/>
    <mergeCell ref="U128:U136"/>
    <mergeCell ref="V128:V136"/>
    <mergeCell ref="BD119:BD127"/>
    <mergeCell ref="BF119:BF127"/>
    <mergeCell ref="P119:P127"/>
    <mergeCell ref="Q119:Q127"/>
    <mergeCell ref="R119:R127"/>
    <mergeCell ref="S119:S127"/>
    <mergeCell ref="T119:T127"/>
    <mergeCell ref="U119:U127"/>
    <mergeCell ref="V119:V127"/>
    <mergeCell ref="AQ119:AQ127"/>
    <mergeCell ref="AQ128:AQ136"/>
    <mergeCell ref="AR119:AR127"/>
    <mergeCell ref="F146:F154"/>
    <mergeCell ref="G146:G154"/>
    <mergeCell ref="J146:J154"/>
    <mergeCell ref="AR137:AR145"/>
    <mergeCell ref="D137:D145"/>
    <mergeCell ref="E137:E145"/>
    <mergeCell ref="F137:F145"/>
    <mergeCell ref="G137:G145"/>
    <mergeCell ref="AR146:AR154"/>
    <mergeCell ref="P146:P154"/>
    <mergeCell ref="Q146:Q154"/>
    <mergeCell ref="R146:R154"/>
    <mergeCell ref="S146:S154"/>
    <mergeCell ref="T146:T154"/>
    <mergeCell ref="U146:U154"/>
    <mergeCell ref="V146:V154"/>
    <mergeCell ref="M137:M145"/>
    <mergeCell ref="N137:N145"/>
    <mergeCell ref="BF137:BF145"/>
    <mergeCell ref="J137:J145"/>
    <mergeCell ref="P137:P145"/>
    <mergeCell ref="Q137:Q145"/>
    <mergeCell ref="R137:R145"/>
    <mergeCell ref="S137:S145"/>
    <mergeCell ref="T137:T145"/>
    <mergeCell ref="U137:U145"/>
    <mergeCell ref="V137:V145"/>
    <mergeCell ref="BC155:BC163"/>
    <mergeCell ref="BD155:BD163"/>
    <mergeCell ref="BF155:BF163"/>
    <mergeCell ref="J155:J163"/>
    <mergeCell ref="P155:P163"/>
    <mergeCell ref="Q155:Q163"/>
    <mergeCell ref="R155:R163"/>
    <mergeCell ref="S155:S163"/>
    <mergeCell ref="T155:T163"/>
    <mergeCell ref="U155:U163"/>
    <mergeCell ref="V155:V163"/>
    <mergeCell ref="L155:L163"/>
    <mergeCell ref="M155:M163"/>
    <mergeCell ref="N155:N163"/>
    <mergeCell ref="AS155:AS163"/>
    <mergeCell ref="AT155:AT163"/>
    <mergeCell ref="L146:L154"/>
    <mergeCell ref="M146:M154"/>
    <mergeCell ref="N146:N154"/>
    <mergeCell ref="L137:L145"/>
    <mergeCell ref="AS137:AS145"/>
    <mergeCell ref="AT137:AT145"/>
    <mergeCell ref="AQ137:AQ145"/>
    <mergeCell ref="U173:U181"/>
    <mergeCell ref="V173:V181"/>
    <mergeCell ref="L173:L181"/>
    <mergeCell ref="M173:M181"/>
    <mergeCell ref="N173:N181"/>
    <mergeCell ref="P164:P172"/>
    <mergeCell ref="Q164:Q172"/>
    <mergeCell ref="R164:R172"/>
    <mergeCell ref="S164:S172"/>
    <mergeCell ref="T164:T172"/>
    <mergeCell ref="U164:U172"/>
    <mergeCell ref="V164:V172"/>
    <mergeCell ref="L164:L172"/>
    <mergeCell ref="M164:M172"/>
    <mergeCell ref="N164:N172"/>
    <mergeCell ref="AR164:AR172"/>
    <mergeCell ref="O164:O172"/>
    <mergeCell ref="D173:D181"/>
    <mergeCell ref="E173:E181"/>
    <mergeCell ref="F173:F181"/>
    <mergeCell ref="G173:G181"/>
    <mergeCell ref="J173:J181"/>
    <mergeCell ref="C173:C181"/>
    <mergeCell ref="B173:B181"/>
    <mergeCell ref="J182:J190"/>
    <mergeCell ref="P173:P181"/>
    <mergeCell ref="Q173:Q181"/>
    <mergeCell ref="R173:R181"/>
    <mergeCell ref="S173:S181"/>
    <mergeCell ref="T173:T181"/>
    <mergeCell ref="H173:H181"/>
    <mergeCell ref="H182:H190"/>
    <mergeCell ref="I182:I190"/>
    <mergeCell ref="R182:R190"/>
    <mergeCell ref="S182:S190"/>
    <mergeCell ref="T182:T190"/>
    <mergeCell ref="C182:C190"/>
    <mergeCell ref="D182:D190"/>
    <mergeCell ref="E182:E190"/>
    <mergeCell ref="F182:F190"/>
    <mergeCell ref="K177:K178"/>
    <mergeCell ref="F164:F172"/>
    <mergeCell ref="G164:G172"/>
    <mergeCell ref="J164:J172"/>
    <mergeCell ref="D155:D163"/>
    <mergeCell ref="E155:E163"/>
    <mergeCell ref="F155:F163"/>
    <mergeCell ref="G155:G163"/>
    <mergeCell ref="D146:D154"/>
    <mergeCell ref="E146:E154"/>
    <mergeCell ref="BD146:BD154"/>
    <mergeCell ref="BF146:BF154"/>
    <mergeCell ref="BF20:BF28"/>
    <mergeCell ref="F29:F37"/>
    <mergeCell ref="O29:O37"/>
    <mergeCell ref="D2:BE2"/>
    <mergeCell ref="D3:BE3"/>
    <mergeCell ref="B6:N7"/>
    <mergeCell ref="B5:N5"/>
    <mergeCell ref="L8:N8"/>
    <mergeCell ref="L9:L10"/>
    <mergeCell ref="M9:M10"/>
    <mergeCell ref="N9:N10"/>
    <mergeCell ref="L11:L19"/>
    <mergeCell ref="M11:M19"/>
    <mergeCell ref="J11:J19"/>
    <mergeCell ref="T11:T19"/>
    <mergeCell ref="U11:U19"/>
    <mergeCell ref="V11:V19"/>
    <mergeCell ref="N11:N19"/>
    <mergeCell ref="F8:F10"/>
    <mergeCell ref="BC137:BC145"/>
    <mergeCell ref="BD137:BD145"/>
    <mergeCell ref="F11:F19"/>
    <mergeCell ref="G8:G10"/>
    <mergeCell ref="B11:B19"/>
    <mergeCell ref="C11:C19"/>
    <mergeCell ref="D11:D19"/>
    <mergeCell ref="E11:E19"/>
    <mergeCell ref="G11:G19"/>
    <mergeCell ref="H8:H10"/>
    <mergeCell ref="K8:K10"/>
    <mergeCell ref="J8:J10"/>
    <mergeCell ref="H11:H19"/>
    <mergeCell ref="G182:G190"/>
    <mergeCell ref="BC182:BC190"/>
    <mergeCell ref="BF173:BF181"/>
    <mergeCell ref="L65:L73"/>
    <mergeCell ref="M65:M73"/>
    <mergeCell ref="N65:N73"/>
    <mergeCell ref="O65:O73"/>
    <mergeCell ref="T65:T73"/>
    <mergeCell ref="U65:U73"/>
    <mergeCell ref="L74:L82"/>
    <mergeCell ref="M74:M82"/>
    <mergeCell ref="N74:N82"/>
    <mergeCell ref="O74:O82"/>
    <mergeCell ref="AS173:AS181"/>
    <mergeCell ref="AT173:AT181"/>
    <mergeCell ref="BC173:BC181"/>
    <mergeCell ref="BD173:BD181"/>
    <mergeCell ref="AR173:AR181"/>
    <mergeCell ref="O173:O181"/>
    <mergeCell ref="D164:D172"/>
    <mergeCell ref="E164:E172"/>
    <mergeCell ref="B191:B199"/>
    <mergeCell ref="C191:C199"/>
    <mergeCell ref="D191:D199"/>
    <mergeCell ref="E191:E199"/>
    <mergeCell ref="F191:F199"/>
    <mergeCell ref="G191:G199"/>
    <mergeCell ref="J191:J199"/>
    <mergeCell ref="L191:L199"/>
    <mergeCell ref="M191:M199"/>
    <mergeCell ref="N191:N199"/>
    <mergeCell ref="O191:O199"/>
    <mergeCell ref="P191:P199"/>
    <mergeCell ref="Q191:Q199"/>
    <mergeCell ref="R191:R199"/>
    <mergeCell ref="S191:S199"/>
    <mergeCell ref="P182:P190"/>
    <mergeCell ref="Q182:Q190"/>
    <mergeCell ref="B182:B190"/>
    <mergeCell ref="K183:K184"/>
    <mergeCell ref="AR182:AR190"/>
    <mergeCell ref="AS182:AS190"/>
    <mergeCell ref="AT182:AT190"/>
    <mergeCell ref="L182:L190"/>
    <mergeCell ref="M182:M190"/>
    <mergeCell ref="N182:N190"/>
    <mergeCell ref="V182:V190"/>
    <mergeCell ref="O182:O190"/>
    <mergeCell ref="U182:U190"/>
    <mergeCell ref="AQ182:AQ190"/>
    <mergeCell ref="AQ191:AQ199"/>
    <mergeCell ref="BF164:BF172"/>
    <mergeCell ref="AR155:AR163"/>
    <mergeCell ref="AS146:AS154"/>
    <mergeCell ref="AT146:AT154"/>
    <mergeCell ref="BC146:BC154"/>
    <mergeCell ref="AR200:AR208"/>
    <mergeCell ref="AS200:AS208"/>
    <mergeCell ref="AT200:AT208"/>
    <mergeCell ref="BD182:BD190"/>
    <mergeCell ref="BF182:BF190"/>
    <mergeCell ref="BC164:BC172"/>
    <mergeCell ref="BD164:BD172"/>
    <mergeCell ref="AQ146:AQ154"/>
    <mergeCell ref="AQ155:AQ163"/>
    <mergeCell ref="AQ164:AQ172"/>
    <mergeCell ref="AQ173:AQ181"/>
    <mergeCell ref="AS164:AS172"/>
    <mergeCell ref="AT164:AT172"/>
    <mergeCell ref="P200:P208"/>
    <mergeCell ref="Q200:Q208"/>
    <mergeCell ref="R200:R208"/>
    <mergeCell ref="B209:B217"/>
    <mergeCell ref="C209:C217"/>
    <mergeCell ref="D209:D217"/>
    <mergeCell ref="E209:E217"/>
    <mergeCell ref="F209:F217"/>
    <mergeCell ref="G209:G217"/>
    <mergeCell ref="J209:J217"/>
    <mergeCell ref="L209:L217"/>
    <mergeCell ref="M209:M217"/>
    <mergeCell ref="H200:H208"/>
    <mergeCell ref="I200:I208"/>
    <mergeCell ref="H209:H217"/>
    <mergeCell ref="I209:I217"/>
    <mergeCell ref="N209:N217"/>
    <mergeCell ref="O209:O217"/>
    <mergeCell ref="P209:P217"/>
    <mergeCell ref="Q209:Q217"/>
    <mergeCell ref="R209:R217"/>
    <mergeCell ref="BC200:BC208"/>
    <mergeCell ref="BD200:BD208"/>
    <mergeCell ref="BC191:BC199"/>
    <mergeCell ref="BD191:BD199"/>
    <mergeCell ref="BF191:BF199"/>
    <mergeCell ref="AR209:AR217"/>
    <mergeCell ref="AS209:AS217"/>
    <mergeCell ref="AT209:AT217"/>
    <mergeCell ref="BC209:BC217"/>
    <mergeCell ref="BD209:BD217"/>
    <mergeCell ref="BF209:BF217"/>
    <mergeCell ref="BF200:BF208"/>
    <mergeCell ref="T191:T199"/>
    <mergeCell ref="U191:U199"/>
    <mergeCell ref="V191:V199"/>
    <mergeCell ref="AR191:AR199"/>
    <mergeCell ref="AS191:AS199"/>
    <mergeCell ref="AT191:AT199"/>
    <mergeCell ref="T209:T217"/>
    <mergeCell ref="U209:U217"/>
    <mergeCell ref="AQ200:AQ208"/>
    <mergeCell ref="AQ209:AQ217"/>
    <mergeCell ref="O218:O226"/>
    <mergeCell ref="P218:P226"/>
    <mergeCell ref="Q218:Q226"/>
    <mergeCell ref="R218:R226"/>
    <mergeCell ref="S218:S226"/>
    <mergeCell ref="T218:T226"/>
    <mergeCell ref="B218:B226"/>
    <mergeCell ref="C218:C226"/>
    <mergeCell ref="D218:D226"/>
    <mergeCell ref="E218:E226"/>
    <mergeCell ref="F218:F226"/>
    <mergeCell ref="G218:G226"/>
    <mergeCell ref="J218:J226"/>
    <mergeCell ref="H218:H226"/>
    <mergeCell ref="I218:I226"/>
    <mergeCell ref="V209:V217"/>
    <mergeCell ref="S200:S208"/>
    <mergeCell ref="T200:T208"/>
    <mergeCell ref="U200:U208"/>
    <mergeCell ref="V200:V208"/>
    <mergeCell ref="S209:S217"/>
    <mergeCell ref="B200:B208"/>
    <mergeCell ref="C200:C208"/>
    <mergeCell ref="D200:D208"/>
    <mergeCell ref="E200:E208"/>
    <mergeCell ref="F200:F208"/>
    <mergeCell ref="G200:G208"/>
    <mergeCell ref="J200:J208"/>
    <mergeCell ref="L200:L208"/>
    <mergeCell ref="M200:M208"/>
    <mergeCell ref="N200:N208"/>
    <mergeCell ref="O200:O208"/>
    <mergeCell ref="BD227:BD235"/>
    <mergeCell ref="BF227:BF235"/>
    <mergeCell ref="BD218:BD226"/>
    <mergeCell ref="BF218:BF226"/>
    <mergeCell ref="B227:B235"/>
    <mergeCell ref="C227:C235"/>
    <mergeCell ref="D227:D235"/>
    <mergeCell ref="E227:E235"/>
    <mergeCell ref="F227:F235"/>
    <mergeCell ref="G227:G235"/>
    <mergeCell ref="J227:J235"/>
    <mergeCell ref="L227:L235"/>
    <mergeCell ref="M227:M235"/>
    <mergeCell ref="N227:N235"/>
    <mergeCell ref="O227:O235"/>
    <mergeCell ref="P227:P235"/>
    <mergeCell ref="Q227:Q235"/>
    <mergeCell ref="R227:R235"/>
    <mergeCell ref="S227:S235"/>
    <mergeCell ref="T227:T235"/>
    <mergeCell ref="U227:U235"/>
    <mergeCell ref="V227:V235"/>
    <mergeCell ref="U218:U226"/>
    <mergeCell ref="V218:V226"/>
    <mergeCell ref="AR227:AR235"/>
    <mergeCell ref="AR218:AR226"/>
    <mergeCell ref="AS218:AS226"/>
    <mergeCell ref="AT218:AT226"/>
    <mergeCell ref="BC218:BC226"/>
    <mergeCell ref="L218:L226"/>
    <mergeCell ref="M218:M226"/>
    <mergeCell ref="N218:N226"/>
    <mergeCell ref="P236:P244"/>
    <mergeCell ref="Q236:Q244"/>
    <mergeCell ref="R236:R244"/>
    <mergeCell ref="B236:B244"/>
    <mergeCell ref="C236:C244"/>
    <mergeCell ref="D236:D244"/>
    <mergeCell ref="E236:E244"/>
    <mergeCell ref="F236:F244"/>
    <mergeCell ref="G236:G244"/>
    <mergeCell ref="V236:V244"/>
    <mergeCell ref="I236:I244"/>
    <mergeCell ref="AT227:AT235"/>
    <mergeCell ref="BC227:BC235"/>
    <mergeCell ref="AS227:AS235"/>
    <mergeCell ref="H227:H235"/>
    <mergeCell ref="I227:I235"/>
    <mergeCell ref="H236:H244"/>
    <mergeCell ref="AT245:AT253"/>
    <mergeCell ref="BC245:BC253"/>
    <mergeCell ref="AT236:AT244"/>
    <mergeCell ref="BC236:BC244"/>
    <mergeCell ref="BD236:BD244"/>
    <mergeCell ref="BF236:BF244"/>
    <mergeCell ref="B245:B253"/>
    <mergeCell ref="C245:C253"/>
    <mergeCell ref="D245:D253"/>
    <mergeCell ref="E245:E253"/>
    <mergeCell ref="F245:F253"/>
    <mergeCell ref="G245:G253"/>
    <mergeCell ref="J245:J253"/>
    <mergeCell ref="L245:L253"/>
    <mergeCell ref="M245:M253"/>
    <mergeCell ref="N245:N253"/>
    <mergeCell ref="O245:O253"/>
    <mergeCell ref="P245:P253"/>
    <mergeCell ref="Q245:Q253"/>
    <mergeCell ref="R245:R253"/>
    <mergeCell ref="S245:S253"/>
    <mergeCell ref="T245:T253"/>
    <mergeCell ref="S236:S244"/>
    <mergeCell ref="T236:T244"/>
    <mergeCell ref="U236:U244"/>
    <mergeCell ref="AR236:AR244"/>
    <mergeCell ref="AS236:AS244"/>
    <mergeCell ref="J236:J244"/>
    <mergeCell ref="L236:L244"/>
    <mergeCell ref="M236:M244"/>
    <mergeCell ref="N236:N244"/>
    <mergeCell ref="O236:O244"/>
    <mergeCell ref="BF254:BF262"/>
    <mergeCell ref="BD245:BD253"/>
    <mergeCell ref="BF245:BF253"/>
    <mergeCell ref="B254:B262"/>
    <mergeCell ref="C254:C262"/>
    <mergeCell ref="D254:D262"/>
    <mergeCell ref="E254:E262"/>
    <mergeCell ref="F254:F262"/>
    <mergeCell ref="G254:G262"/>
    <mergeCell ref="J254:J262"/>
    <mergeCell ref="L254:L262"/>
    <mergeCell ref="M254:M262"/>
    <mergeCell ref="N254:N262"/>
    <mergeCell ref="O254:O262"/>
    <mergeCell ref="P254:P262"/>
    <mergeCell ref="Q254:Q262"/>
    <mergeCell ref="R254:R262"/>
    <mergeCell ref="S254:S262"/>
    <mergeCell ref="T254:T262"/>
    <mergeCell ref="U254:U262"/>
    <mergeCell ref="V254:V262"/>
    <mergeCell ref="U245:U253"/>
    <mergeCell ref="V245:V253"/>
    <mergeCell ref="AR245:AR253"/>
    <mergeCell ref="AS245:AS253"/>
    <mergeCell ref="H245:H253"/>
    <mergeCell ref="I245:I253"/>
    <mergeCell ref="AR254:AR262"/>
    <mergeCell ref="AS254:AS262"/>
    <mergeCell ref="AT254:AT262"/>
    <mergeCell ref="BC254:BC262"/>
    <mergeCell ref="BD254:BD262"/>
    <mergeCell ref="AR263:AR271"/>
    <mergeCell ref="AS263:AS271"/>
    <mergeCell ref="J263:J271"/>
    <mergeCell ref="L263:L271"/>
    <mergeCell ref="M263:M271"/>
    <mergeCell ref="N263:N271"/>
    <mergeCell ref="O263:O271"/>
    <mergeCell ref="P263:P271"/>
    <mergeCell ref="Q263:Q271"/>
    <mergeCell ref="R263:R271"/>
    <mergeCell ref="AT263:AT271"/>
    <mergeCell ref="BC263:BC271"/>
    <mergeCell ref="BD263:BD271"/>
    <mergeCell ref="BF263:BF271"/>
    <mergeCell ref="B272:B280"/>
    <mergeCell ref="C272:C280"/>
    <mergeCell ref="D272:D280"/>
    <mergeCell ref="E272:E280"/>
    <mergeCell ref="F272:F280"/>
    <mergeCell ref="G272:G280"/>
    <mergeCell ref="J272:J280"/>
    <mergeCell ref="L272:L280"/>
    <mergeCell ref="M272:M280"/>
    <mergeCell ref="N272:N280"/>
    <mergeCell ref="O272:O280"/>
    <mergeCell ref="P272:P280"/>
    <mergeCell ref="Q272:Q280"/>
    <mergeCell ref="R272:R280"/>
    <mergeCell ref="S272:S280"/>
    <mergeCell ref="S263:S271"/>
    <mergeCell ref="T263:T271"/>
    <mergeCell ref="U263:U271"/>
    <mergeCell ref="V263:V271"/>
    <mergeCell ref="H272:H280"/>
    <mergeCell ref="I272:I280"/>
    <mergeCell ref="B263:B271"/>
    <mergeCell ref="C263:C271"/>
    <mergeCell ref="D263:D271"/>
    <mergeCell ref="E263:E271"/>
    <mergeCell ref="F263:F271"/>
    <mergeCell ref="G263:G271"/>
    <mergeCell ref="H263:H271"/>
    <mergeCell ref="AS281:AS289"/>
    <mergeCell ref="AT281:AT289"/>
    <mergeCell ref="BC281:BC289"/>
    <mergeCell ref="BD281:BD289"/>
    <mergeCell ref="BF281:BF289"/>
    <mergeCell ref="C290:C298"/>
    <mergeCell ref="D290:D298"/>
    <mergeCell ref="E290:E298"/>
    <mergeCell ref="F290:F298"/>
    <mergeCell ref="G290:G298"/>
    <mergeCell ref="V290:V298"/>
    <mergeCell ref="U272:U280"/>
    <mergeCell ref="V272:V280"/>
    <mergeCell ref="H281:H289"/>
    <mergeCell ref="I281:I289"/>
    <mergeCell ref="H290:H298"/>
    <mergeCell ref="I290:I298"/>
    <mergeCell ref="P290:P298"/>
    <mergeCell ref="Q290:Q298"/>
    <mergeCell ref="R290:R298"/>
    <mergeCell ref="J290:J298"/>
    <mergeCell ref="L290:L298"/>
    <mergeCell ref="M290:M298"/>
    <mergeCell ref="N290:N298"/>
    <mergeCell ref="O290:O298"/>
    <mergeCell ref="B290:B298"/>
    <mergeCell ref="BD272:BD280"/>
    <mergeCell ref="BF272:BF280"/>
    <mergeCell ref="B281:B289"/>
    <mergeCell ref="C281:C289"/>
    <mergeCell ref="D281:D289"/>
    <mergeCell ref="E281:E289"/>
    <mergeCell ref="F281:F289"/>
    <mergeCell ref="G281:G289"/>
    <mergeCell ref="J281:J289"/>
    <mergeCell ref="L281:L289"/>
    <mergeCell ref="M281:M289"/>
    <mergeCell ref="N281:N289"/>
    <mergeCell ref="T272:T280"/>
    <mergeCell ref="AR272:AR280"/>
    <mergeCell ref="AS272:AS280"/>
    <mergeCell ref="AT272:AT280"/>
    <mergeCell ref="BC272:BC280"/>
    <mergeCell ref="O281:O289"/>
    <mergeCell ref="P281:P289"/>
    <mergeCell ref="Q281:Q289"/>
    <mergeCell ref="R281:R289"/>
    <mergeCell ref="S281:S289"/>
    <mergeCell ref="T281:T289"/>
    <mergeCell ref="U281:U289"/>
    <mergeCell ref="V281:V289"/>
    <mergeCell ref="AR281:AR289"/>
    <mergeCell ref="U299:U307"/>
    <mergeCell ref="V299:V307"/>
    <mergeCell ref="AR308:AR316"/>
    <mergeCell ref="AR299:AR307"/>
    <mergeCell ref="AS299:AS307"/>
    <mergeCell ref="AT299:AT307"/>
    <mergeCell ref="BC299:BC307"/>
    <mergeCell ref="AT290:AT298"/>
    <mergeCell ref="BC290:BC298"/>
    <mergeCell ref="BD290:BD298"/>
    <mergeCell ref="BF290:BF298"/>
    <mergeCell ref="B299:B307"/>
    <mergeCell ref="C299:C307"/>
    <mergeCell ref="D299:D307"/>
    <mergeCell ref="E299:E307"/>
    <mergeCell ref="F299:F307"/>
    <mergeCell ref="G299:G307"/>
    <mergeCell ref="J299:J307"/>
    <mergeCell ref="L299:L307"/>
    <mergeCell ref="M299:M307"/>
    <mergeCell ref="N299:N307"/>
    <mergeCell ref="O299:O307"/>
    <mergeCell ref="P299:P307"/>
    <mergeCell ref="Q299:Q307"/>
    <mergeCell ref="R299:R307"/>
    <mergeCell ref="S299:S307"/>
    <mergeCell ref="T299:T307"/>
    <mergeCell ref="S290:S298"/>
    <mergeCell ref="T290:T298"/>
    <mergeCell ref="U290:U298"/>
    <mergeCell ref="AR290:AR298"/>
    <mergeCell ref="AS290:AS298"/>
    <mergeCell ref="R317:R325"/>
    <mergeCell ref="B317:B325"/>
    <mergeCell ref="C317:C325"/>
    <mergeCell ref="D317:D325"/>
    <mergeCell ref="E317:E325"/>
    <mergeCell ref="F317:F325"/>
    <mergeCell ref="G317:G325"/>
    <mergeCell ref="AT308:AT316"/>
    <mergeCell ref="BC308:BC316"/>
    <mergeCell ref="BD308:BD316"/>
    <mergeCell ref="AS308:AS316"/>
    <mergeCell ref="BF308:BF316"/>
    <mergeCell ref="BD299:BD307"/>
    <mergeCell ref="BF299:BF307"/>
    <mergeCell ref="B308:B316"/>
    <mergeCell ref="C308:C316"/>
    <mergeCell ref="D308:D316"/>
    <mergeCell ref="E308:E316"/>
    <mergeCell ref="F308:F316"/>
    <mergeCell ref="G308:G316"/>
    <mergeCell ref="J308:J316"/>
    <mergeCell ref="L308:L316"/>
    <mergeCell ref="M308:M316"/>
    <mergeCell ref="N308:N316"/>
    <mergeCell ref="O308:O316"/>
    <mergeCell ref="P308:P316"/>
    <mergeCell ref="Q308:Q316"/>
    <mergeCell ref="R308:R316"/>
    <mergeCell ref="S308:S316"/>
    <mergeCell ref="T308:T316"/>
    <mergeCell ref="U308:U316"/>
    <mergeCell ref="V308:V316"/>
    <mergeCell ref="AT317:AT325"/>
    <mergeCell ref="BC317:BC325"/>
    <mergeCell ref="BD317:BD325"/>
    <mergeCell ref="BF317:BF325"/>
    <mergeCell ref="B326:B334"/>
    <mergeCell ref="C326:C334"/>
    <mergeCell ref="D326:D334"/>
    <mergeCell ref="E326:E334"/>
    <mergeCell ref="F326:F334"/>
    <mergeCell ref="G326:G334"/>
    <mergeCell ref="J326:J334"/>
    <mergeCell ref="L326:L334"/>
    <mergeCell ref="M326:M334"/>
    <mergeCell ref="N326:N334"/>
    <mergeCell ref="O326:O334"/>
    <mergeCell ref="P326:P334"/>
    <mergeCell ref="Q326:Q334"/>
    <mergeCell ref="R326:R334"/>
    <mergeCell ref="S326:S334"/>
    <mergeCell ref="T326:T334"/>
    <mergeCell ref="S317:S325"/>
    <mergeCell ref="T317:T325"/>
    <mergeCell ref="U317:U325"/>
    <mergeCell ref="V317:V325"/>
    <mergeCell ref="AR317:AR325"/>
    <mergeCell ref="AS317:AS325"/>
    <mergeCell ref="L317:L325"/>
    <mergeCell ref="M317:M325"/>
    <mergeCell ref="N317:N325"/>
    <mergeCell ref="O317:O325"/>
    <mergeCell ref="P317:P325"/>
    <mergeCell ref="Q317:Q325"/>
    <mergeCell ref="BD326:BD334"/>
    <mergeCell ref="BF326:BF334"/>
    <mergeCell ref="B335:B343"/>
    <mergeCell ref="C335:C343"/>
    <mergeCell ref="D335:D343"/>
    <mergeCell ref="E335:E343"/>
    <mergeCell ref="F335:F343"/>
    <mergeCell ref="G335:G343"/>
    <mergeCell ref="J335:J343"/>
    <mergeCell ref="L335:L343"/>
    <mergeCell ref="M335:M343"/>
    <mergeCell ref="N335:N343"/>
    <mergeCell ref="O335:O343"/>
    <mergeCell ref="P335:P343"/>
    <mergeCell ref="Q335:Q343"/>
    <mergeCell ref="R335:R343"/>
    <mergeCell ref="S335:S343"/>
    <mergeCell ref="T335:T343"/>
    <mergeCell ref="U335:U343"/>
    <mergeCell ref="V335:V343"/>
    <mergeCell ref="U326:U334"/>
    <mergeCell ref="V326:V334"/>
    <mergeCell ref="AR326:AR334"/>
    <mergeCell ref="AS326:AS334"/>
    <mergeCell ref="H335:H343"/>
    <mergeCell ref="I335:I343"/>
    <mergeCell ref="AT326:AT334"/>
    <mergeCell ref="BC326:BC334"/>
    <mergeCell ref="H326:H334"/>
    <mergeCell ref="AR335:AR343"/>
    <mergeCell ref="AS335:AS343"/>
    <mergeCell ref="I326:I334"/>
    <mergeCell ref="AT335:AT343"/>
    <mergeCell ref="BC335:BC343"/>
    <mergeCell ref="BD335:BD343"/>
    <mergeCell ref="AR344:AR352"/>
    <mergeCell ref="AS344:AS352"/>
    <mergeCell ref="J344:J352"/>
    <mergeCell ref="L344:L352"/>
    <mergeCell ref="M344:M352"/>
    <mergeCell ref="N344:N352"/>
    <mergeCell ref="O344:O352"/>
    <mergeCell ref="P344:P352"/>
    <mergeCell ref="Q344:Q352"/>
    <mergeCell ref="R344:R352"/>
    <mergeCell ref="AT344:AT352"/>
    <mergeCell ref="BC344:BC352"/>
    <mergeCell ref="BD344:BD352"/>
    <mergeCell ref="BF344:BF352"/>
    <mergeCell ref="U344:U352"/>
    <mergeCell ref="V344:V352"/>
    <mergeCell ref="BF335:BF343"/>
    <mergeCell ref="N353:N361"/>
    <mergeCell ref="O353:O361"/>
    <mergeCell ref="P353:P361"/>
    <mergeCell ref="Q353:Q361"/>
    <mergeCell ref="R353:R361"/>
    <mergeCell ref="S353:S361"/>
    <mergeCell ref="S344:S352"/>
    <mergeCell ref="T344:T352"/>
    <mergeCell ref="B344:B352"/>
    <mergeCell ref="C344:C352"/>
    <mergeCell ref="D344:D352"/>
    <mergeCell ref="E344:E352"/>
    <mergeCell ref="F344:F352"/>
    <mergeCell ref="G344:G352"/>
    <mergeCell ref="H344:H352"/>
    <mergeCell ref="I344:I352"/>
    <mergeCell ref="H353:H361"/>
    <mergeCell ref="I353:I361"/>
    <mergeCell ref="BC380:BC388"/>
    <mergeCell ref="U362:U370"/>
    <mergeCell ref="V362:V370"/>
    <mergeCell ref="AR362:AR370"/>
    <mergeCell ref="AS362:AS370"/>
    <mergeCell ref="AT362:AT370"/>
    <mergeCell ref="BC362:BC370"/>
    <mergeCell ref="BD362:BD370"/>
    <mergeCell ref="BF362:BF370"/>
    <mergeCell ref="AQ353:AQ361"/>
    <mergeCell ref="B371:B379"/>
    <mergeCell ref="C371:C379"/>
    <mergeCell ref="D371:D379"/>
    <mergeCell ref="E371:E379"/>
    <mergeCell ref="F371:F379"/>
    <mergeCell ref="G371:G379"/>
    <mergeCell ref="V371:V379"/>
    <mergeCell ref="U353:U361"/>
    <mergeCell ref="V353:V361"/>
    <mergeCell ref="H371:H379"/>
    <mergeCell ref="I371:I379"/>
    <mergeCell ref="H362:H370"/>
    <mergeCell ref="I362:I370"/>
    <mergeCell ref="P371:P379"/>
    <mergeCell ref="T371:T379"/>
    <mergeCell ref="J371:J379"/>
    <mergeCell ref="L371:L379"/>
    <mergeCell ref="M371:M379"/>
    <mergeCell ref="N371:N379"/>
    <mergeCell ref="O371:O379"/>
    <mergeCell ref="Q371:Q379"/>
    <mergeCell ref="R371:R379"/>
    <mergeCell ref="BD353:BD361"/>
    <mergeCell ref="BF353:BF361"/>
    <mergeCell ref="B362:B370"/>
    <mergeCell ref="C362:C370"/>
    <mergeCell ref="D362:D370"/>
    <mergeCell ref="E362:E370"/>
    <mergeCell ref="F362:F370"/>
    <mergeCell ref="G362:G370"/>
    <mergeCell ref="J362:J370"/>
    <mergeCell ref="L362:L370"/>
    <mergeCell ref="M362:M370"/>
    <mergeCell ref="N362:N370"/>
    <mergeCell ref="T353:T361"/>
    <mergeCell ref="AR353:AR361"/>
    <mergeCell ref="AS353:AS361"/>
    <mergeCell ref="AT353:AT361"/>
    <mergeCell ref="BC353:BC361"/>
    <mergeCell ref="O362:O370"/>
    <mergeCell ref="P362:P370"/>
    <mergeCell ref="Q362:Q370"/>
    <mergeCell ref="R362:R370"/>
    <mergeCell ref="S362:S370"/>
    <mergeCell ref="T362:T370"/>
    <mergeCell ref="B353:B361"/>
    <mergeCell ref="C353:C361"/>
    <mergeCell ref="D353:D361"/>
    <mergeCell ref="E353:E361"/>
    <mergeCell ref="F353:F361"/>
    <mergeCell ref="G353:G361"/>
    <mergeCell ref="J353:J361"/>
    <mergeCell ref="L353:L361"/>
    <mergeCell ref="M353:M361"/>
    <mergeCell ref="V389:V397"/>
    <mergeCell ref="U380:U388"/>
    <mergeCell ref="V380:V388"/>
    <mergeCell ref="AR389:AR397"/>
    <mergeCell ref="AR380:AR388"/>
    <mergeCell ref="AS380:AS388"/>
    <mergeCell ref="B380:B388"/>
    <mergeCell ref="AT380:AT388"/>
    <mergeCell ref="AT371:AT379"/>
    <mergeCell ref="BC371:BC379"/>
    <mergeCell ref="BD371:BD379"/>
    <mergeCell ref="BF371:BF379"/>
    <mergeCell ref="U371:U379"/>
    <mergeCell ref="AR371:AR379"/>
    <mergeCell ref="AS371:AS379"/>
    <mergeCell ref="C380:C388"/>
    <mergeCell ref="D380:D388"/>
    <mergeCell ref="E380:E388"/>
    <mergeCell ref="F380:F388"/>
    <mergeCell ref="G380:G388"/>
    <mergeCell ref="J380:J388"/>
    <mergeCell ref="L380:L388"/>
    <mergeCell ref="M380:M388"/>
    <mergeCell ref="N380:N388"/>
    <mergeCell ref="O380:O388"/>
    <mergeCell ref="P380:P388"/>
    <mergeCell ref="Q380:Q388"/>
    <mergeCell ref="R380:R388"/>
    <mergeCell ref="S380:S388"/>
    <mergeCell ref="T380:T388"/>
    <mergeCell ref="S371:S379"/>
    <mergeCell ref="BD380:BD388"/>
    <mergeCell ref="Q398:Q406"/>
    <mergeCell ref="R398:R406"/>
    <mergeCell ref="B398:B406"/>
    <mergeCell ref="C398:C406"/>
    <mergeCell ref="D398:D406"/>
    <mergeCell ref="E398:E406"/>
    <mergeCell ref="F398:F406"/>
    <mergeCell ref="G398:G406"/>
    <mergeCell ref="AT389:AT397"/>
    <mergeCell ref="BC389:BC397"/>
    <mergeCell ref="BD389:BD397"/>
    <mergeCell ref="AS389:AS397"/>
    <mergeCell ref="L398:L406"/>
    <mergeCell ref="AS398:AS406"/>
    <mergeCell ref="BF380:BF388"/>
    <mergeCell ref="B389:B397"/>
    <mergeCell ref="C389:C397"/>
    <mergeCell ref="D389:D397"/>
    <mergeCell ref="E389:E397"/>
    <mergeCell ref="F389:F397"/>
    <mergeCell ref="G389:G397"/>
    <mergeCell ref="J389:J397"/>
    <mergeCell ref="L389:L397"/>
    <mergeCell ref="M389:M397"/>
    <mergeCell ref="N389:N397"/>
    <mergeCell ref="O389:O397"/>
    <mergeCell ref="P389:P397"/>
    <mergeCell ref="Q389:Q397"/>
    <mergeCell ref="R389:R397"/>
    <mergeCell ref="S389:S397"/>
    <mergeCell ref="T389:T397"/>
    <mergeCell ref="U389:U397"/>
    <mergeCell ref="BF389:BF397"/>
    <mergeCell ref="AT407:AT415"/>
    <mergeCell ref="BC407:BC415"/>
    <mergeCell ref="AT398:AT406"/>
    <mergeCell ref="BC398:BC406"/>
    <mergeCell ref="BD398:BD406"/>
    <mergeCell ref="BF398:BF406"/>
    <mergeCell ref="B407:B415"/>
    <mergeCell ref="C407:C415"/>
    <mergeCell ref="D407:D415"/>
    <mergeCell ref="E407:E415"/>
    <mergeCell ref="F407:F415"/>
    <mergeCell ref="G407:G415"/>
    <mergeCell ref="J407:J415"/>
    <mergeCell ref="L407:L415"/>
    <mergeCell ref="M407:M415"/>
    <mergeCell ref="N407:N415"/>
    <mergeCell ref="O407:O415"/>
    <mergeCell ref="P407:P415"/>
    <mergeCell ref="Q407:Q415"/>
    <mergeCell ref="R407:R415"/>
    <mergeCell ref="S407:S415"/>
    <mergeCell ref="T407:T415"/>
    <mergeCell ref="S398:S406"/>
    <mergeCell ref="T398:T406"/>
    <mergeCell ref="U398:U406"/>
    <mergeCell ref="V398:V406"/>
    <mergeCell ref="AR398:AR406"/>
    <mergeCell ref="M398:M406"/>
    <mergeCell ref="N398:N406"/>
    <mergeCell ref="O398:O406"/>
    <mergeCell ref="P398:P406"/>
    <mergeCell ref="BF416:BF424"/>
    <mergeCell ref="BD407:BD415"/>
    <mergeCell ref="BF407:BF415"/>
    <mergeCell ref="B416:B424"/>
    <mergeCell ref="C416:C424"/>
    <mergeCell ref="D416:D424"/>
    <mergeCell ref="E416:E424"/>
    <mergeCell ref="F416:F424"/>
    <mergeCell ref="G416:G424"/>
    <mergeCell ref="J416:J424"/>
    <mergeCell ref="L416:L424"/>
    <mergeCell ref="M416:M424"/>
    <mergeCell ref="N416:N424"/>
    <mergeCell ref="O416:O424"/>
    <mergeCell ref="P416:P424"/>
    <mergeCell ref="Q416:Q424"/>
    <mergeCell ref="R416:R424"/>
    <mergeCell ref="S416:S424"/>
    <mergeCell ref="T416:T424"/>
    <mergeCell ref="U416:U424"/>
    <mergeCell ref="V416:V424"/>
    <mergeCell ref="U407:U415"/>
    <mergeCell ref="V407:V415"/>
    <mergeCell ref="AR407:AR415"/>
    <mergeCell ref="AS407:AS415"/>
    <mergeCell ref="H416:H424"/>
    <mergeCell ref="I416:I424"/>
    <mergeCell ref="H407:H415"/>
    <mergeCell ref="I407:I415"/>
    <mergeCell ref="AR416:AR424"/>
    <mergeCell ref="AS416:AS424"/>
    <mergeCell ref="AT416:AT424"/>
    <mergeCell ref="BF425:BF433"/>
    <mergeCell ref="B434:B442"/>
    <mergeCell ref="C434:C442"/>
    <mergeCell ref="D434:D442"/>
    <mergeCell ref="E434:E442"/>
    <mergeCell ref="F434:F442"/>
    <mergeCell ref="G434:G442"/>
    <mergeCell ref="J434:J442"/>
    <mergeCell ref="L434:L442"/>
    <mergeCell ref="M434:M442"/>
    <mergeCell ref="N434:N442"/>
    <mergeCell ref="O434:O442"/>
    <mergeCell ref="P434:P442"/>
    <mergeCell ref="Q434:Q442"/>
    <mergeCell ref="R434:R442"/>
    <mergeCell ref="S434:S442"/>
    <mergeCell ref="S425:S433"/>
    <mergeCell ref="BF434:BF442"/>
    <mergeCell ref="E443:E451"/>
    <mergeCell ref="F443:F451"/>
    <mergeCell ref="G443:G451"/>
    <mergeCell ref="J443:J451"/>
    <mergeCell ref="L443:L451"/>
    <mergeCell ref="M443:M451"/>
    <mergeCell ref="N443:N451"/>
    <mergeCell ref="T434:T442"/>
    <mergeCell ref="AR434:AR442"/>
    <mergeCell ref="BC416:BC424"/>
    <mergeCell ref="BD416:BD424"/>
    <mergeCell ref="AR425:AR433"/>
    <mergeCell ref="AS425:AS433"/>
    <mergeCell ref="J425:J433"/>
    <mergeCell ref="L425:L433"/>
    <mergeCell ref="M425:M433"/>
    <mergeCell ref="N425:N433"/>
    <mergeCell ref="O425:O433"/>
    <mergeCell ref="P425:P433"/>
    <mergeCell ref="Q425:Q433"/>
    <mergeCell ref="R425:R433"/>
    <mergeCell ref="AT425:AT433"/>
    <mergeCell ref="BC425:BC433"/>
    <mergeCell ref="BD425:BD433"/>
    <mergeCell ref="R443:R451"/>
    <mergeCell ref="S443:S451"/>
    <mergeCell ref="T443:T451"/>
    <mergeCell ref="AT443:AT451"/>
    <mergeCell ref="BC443:BC451"/>
    <mergeCell ref="U434:U442"/>
    <mergeCell ref="V434:V442"/>
    <mergeCell ref="BF452:BF460"/>
    <mergeCell ref="U452:U460"/>
    <mergeCell ref="AR452:AR460"/>
    <mergeCell ref="AS452:AS460"/>
    <mergeCell ref="B443:B451"/>
    <mergeCell ref="C443:C451"/>
    <mergeCell ref="D443:D451"/>
    <mergeCell ref="AT434:AT442"/>
    <mergeCell ref="BC434:BC442"/>
    <mergeCell ref="O443:O451"/>
    <mergeCell ref="T425:T433"/>
    <mergeCell ref="U425:U433"/>
    <mergeCell ref="V425:V433"/>
    <mergeCell ref="B425:B433"/>
    <mergeCell ref="C425:C433"/>
    <mergeCell ref="D425:D433"/>
    <mergeCell ref="E425:E433"/>
    <mergeCell ref="F425:F433"/>
    <mergeCell ref="G425:G433"/>
    <mergeCell ref="H425:H433"/>
    <mergeCell ref="I425:I433"/>
    <mergeCell ref="H434:H442"/>
    <mergeCell ref="I434:I442"/>
    <mergeCell ref="U443:U451"/>
    <mergeCell ref="V443:V451"/>
    <mergeCell ref="AR443:AR451"/>
    <mergeCell ref="BD443:BD451"/>
    <mergeCell ref="BF443:BF451"/>
    <mergeCell ref="C452:C460"/>
    <mergeCell ref="D452:D460"/>
    <mergeCell ref="E452:E460"/>
    <mergeCell ref="AS443:AS451"/>
    <mergeCell ref="H452:H460"/>
    <mergeCell ref="I452:I460"/>
    <mergeCell ref="H443:H451"/>
    <mergeCell ref="I443:I451"/>
    <mergeCell ref="P452:P460"/>
    <mergeCell ref="T452:T460"/>
    <mergeCell ref="J452:J460"/>
    <mergeCell ref="L452:L460"/>
    <mergeCell ref="M452:M460"/>
    <mergeCell ref="N452:N460"/>
    <mergeCell ref="O452:O460"/>
    <mergeCell ref="Q452:Q460"/>
    <mergeCell ref="R452:R460"/>
    <mergeCell ref="BD434:BD442"/>
    <mergeCell ref="AS434:AS442"/>
    <mergeCell ref="P443:P451"/>
    <mergeCell ref="Q443:Q451"/>
    <mergeCell ref="BD452:BD460"/>
    <mergeCell ref="R479:R487"/>
    <mergeCell ref="B479:B487"/>
    <mergeCell ref="C479:C487"/>
    <mergeCell ref="D479:D487"/>
    <mergeCell ref="E479:E487"/>
    <mergeCell ref="F479:F487"/>
    <mergeCell ref="G479:G487"/>
    <mergeCell ref="AT470:AT478"/>
    <mergeCell ref="BC470:BC478"/>
    <mergeCell ref="BD470:BD478"/>
    <mergeCell ref="AS470:AS478"/>
    <mergeCell ref="L479:L487"/>
    <mergeCell ref="AS479:AS487"/>
    <mergeCell ref="V470:V478"/>
    <mergeCell ref="U461:U469"/>
    <mergeCell ref="V461:V469"/>
    <mergeCell ref="AR470:AR478"/>
    <mergeCell ref="AR461:AR469"/>
    <mergeCell ref="AS461:AS469"/>
    <mergeCell ref="B461:B469"/>
    <mergeCell ref="AT461:AT469"/>
    <mergeCell ref="BC461:BC469"/>
    <mergeCell ref="C461:C469"/>
    <mergeCell ref="D461:D469"/>
    <mergeCell ref="E461:E469"/>
    <mergeCell ref="F461:F469"/>
    <mergeCell ref="G461:G469"/>
    <mergeCell ref="J461:J469"/>
    <mergeCell ref="L461:L469"/>
    <mergeCell ref="M461:M469"/>
    <mergeCell ref="N461:N469"/>
    <mergeCell ref="O461:O469"/>
    <mergeCell ref="B452:B460"/>
    <mergeCell ref="BF461:BF469"/>
    <mergeCell ref="B470:B478"/>
    <mergeCell ref="C470:C478"/>
    <mergeCell ref="D470:D478"/>
    <mergeCell ref="E470:E478"/>
    <mergeCell ref="F470:F478"/>
    <mergeCell ref="G470:G478"/>
    <mergeCell ref="J470:J478"/>
    <mergeCell ref="L470:L478"/>
    <mergeCell ref="M470:M478"/>
    <mergeCell ref="N470:N478"/>
    <mergeCell ref="O470:O478"/>
    <mergeCell ref="P470:P478"/>
    <mergeCell ref="Q470:Q478"/>
    <mergeCell ref="R470:R478"/>
    <mergeCell ref="S470:S478"/>
    <mergeCell ref="T470:T478"/>
    <mergeCell ref="U470:U478"/>
    <mergeCell ref="BF470:BF478"/>
    <mergeCell ref="T461:T469"/>
    <mergeCell ref="P461:P469"/>
    <mergeCell ref="Q461:Q469"/>
    <mergeCell ref="R461:R469"/>
    <mergeCell ref="S461:S469"/>
    <mergeCell ref="F452:F460"/>
    <mergeCell ref="G452:G460"/>
    <mergeCell ref="V452:V460"/>
    <mergeCell ref="S452:S460"/>
    <mergeCell ref="BD461:BD469"/>
    <mergeCell ref="AT452:AT460"/>
    <mergeCell ref="BC452:BC460"/>
    <mergeCell ref="AT488:AT496"/>
    <mergeCell ref="BC488:BC496"/>
    <mergeCell ref="AT479:AT487"/>
    <mergeCell ref="BC479:BC487"/>
    <mergeCell ref="BD479:BD487"/>
    <mergeCell ref="BF479:BF487"/>
    <mergeCell ref="B488:B496"/>
    <mergeCell ref="C488:C496"/>
    <mergeCell ref="D488:D496"/>
    <mergeCell ref="E488:E496"/>
    <mergeCell ref="F488:F496"/>
    <mergeCell ref="G488:G496"/>
    <mergeCell ref="J488:J496"/>
    <mergeCell ref="L488:L496"/>
    <mergeCell ref="M488:M496"/>
    <mergeCell ref="N488:N496"/>
    <mergeCell ref="O488:O496"/>
    <mergeCell ref="P488:P496"/>
    <mergeCell ref="Q488:Q496"/>
    <mergeCell ref="R488:R496"/>
    <mergeCell ref="S488:S496"/>
    <mergeCell ref="T488:T496"/>
    <mergeCell ref="S479:S487"/>
    <mergeCell ref="T479:T487"/>
    <mergeCell ref="U479:U487"/>
    <mergeCell ref="V479:V487"/>
    <mergeCell ref="AR479:AR487"/>
    <mergeCell ref="M479:M487"/>
    <mergeCell ref="N479:N487"/>
    <mergeCell ref="O479:O487"/>
    <mergeCell ref="P479:P487"/>
    <mergeCell ref="Q479:Q487"/>
    <mergeCell ref="BF497:BF505"/>
    <mergeCell ref="BD488:BD496"/>
    <mergeCell ref="BF488:BF496"/>
    <mergeCell ref="B497:B505"/>
    <mergeCell ref="C497:C505"/>
    <mergeCell ref="D497:D505"/>
    <mergeCell ref="E497:E505"/>
    <mergeCell ref="F497:F505"/>
    <mergeCell ref="G497:G505"/>
    <mergeCell ref="J497:J505"/>
    <mergeCell ref="L497:L505"/>
    <mergeCell ref="M497:M505"/>
    <mergeCell ref="N497:N505"/>
    <mergeCell ref="O497:O505"/>
    <mergeCell ref="P497:P505"/>
    <mergeCell ref="Q497:Q505"/>
    <mergeCell ref="R497:R505"/>
    <mergeCell ref="S497:S505"/>
    <mergeCell ref="T497:T505"/>
    <mergeCell ref="U497:U505"/>
    <mergeCell ref="V497:V505"/>
    <mergeCell ref="U488:U496"/>
    <mergeCell ref="V488:V496"/>
    <mergeCell ref="AR488:AR496"/>
    <mergeCell ref="AS488:AS496"/>
    <mergeCell ref="H497:H505"/>
    <mergeCell ref="I497:I505"/>
    <mergeCell ref="AR497:AR505"/>
    <mergeCell ref="AS497:AS505"/>
    <mergeCell ref="AT497:AT505"/>
    <mergeCell ref="BC497:BC505"/>
    <mergeCell ref="BD497:BD505"/>
    <mergeCell ref="BF506:BF514"/>
    <mergeCell ref="B515:B523"/>
    <mergeCell ref="C515:C523"/>
    <mergeCell ref="D515:D523"/>
    <mergeCell ref="E515:E523"/>
    <mergeCell ref="F515:F523"/>
    <mergeCell ref="G515:G523"/>
    <mergeCell ref="J515:J523"/>
    <mergeCell ref="L515:L523"/>
    <mergeCell ref="M515:M523"/>
    <mergeCell ref="N515:N523"/>
    <mergeCell ref="O515:O523"/>
    <mergeCell ref="P515:P523"/>
    <mergeCell ref="Q515:Q523"/>
    <mergeCell ref="R515:R523"/>
    <mergeCell ref="S515:S523"/>
    <mergeCell ref="S506:S514"/>
    <mergeCell ref="T506:T514"/>
    <mergeCell ref="U506:U514"/>
    <mergeCell ref="V506:V514"/>
    <mergeCell ref="B506:B514"/>
    <mergeCell ref="C506:C514"/>
    <mergeCell ref="D506:D514"/>
    <mergeCell ref="E506:E514"/>
    <mergeCell ref="F506:F514"/>
    <mergeCell ref="G506:G514"/>
    <mergeCell ref="H506:H514"/>
    <mergeCell ref="I506:I514"/>
    <mergeCell ref="H515:H523"/>
    <mergeCell ref="I515:I523"/>
    <mergeCell ref="AR524:AR532"/>
    <mergeCell ref="AS524:AS532"/>
    <mergeCell ref="AT524:AT532"/>
    <mergeCell ref="BC524:BC532"/>
    <mergeCell ref="AR506:AR514"/>
    <mergeCell ref="AS506:AS514"/>
    <mergeCell ref="J506:J514"/>
    <mergeCell ref="L506:L514"/>
    <mergeCell ref="M506:M514"/>
    <mergeCell ref="N506:N514"/>
    <mergeCell ref="O506:O514"/>
    <mergeCell ref="P506:P514"/>
    <mergeCell ref="Q506:Q514"/>
    <mergeCell ref="R506:R514"/>
    <mergeCell ref="AT506:AT514"/>
    <mergeCell ref="BC506:BC514"/>
    <mergeCell ref="BD506:BD514"/>
    <mergeCell ref="E533:E541"/>
    <mergeCell ref="F533:F541"/>
    <mergeCell ref="G533:G541"/>
    <mergeCell ref="V533:V541"/>
    <mergeCell ref="U515:U523"/>
    <mergeCell ref="V515:V523"/>
    <mergeCell ref="H533:H541"/>
    <mergeCell ref="I533:I541"/>
    <mergeCell ref="H524:H532"/>
    <mergeCell ref="I524:I532"/>
    <mergeCell ref="P533:P541"/>
    <mergeCell ref="T533:T541"/>
    <mergeCell ref="J533:J541"/>
    <mergeCell ref="L533:L541"/>
    <mergeCell ref="M533:M541"/>
    <mergeCell ref="N533:N541"/>
    <mergeCell ref="O533:O541"/>
    <mergeCell ref="Q533:Q541"/>
    <mergeCell ref="R533:R541"/>
    <mergeCell ref="U524:U532"/>
    <mergeCell ref="V524:V532"/>
    <mergeCell ref="BD542:BD550"/>
    <mergeCell ref="BD515:BD523"/>
    <mergeCell ref="BF515:BF523"/>
    <mergeCell ref="B524:B532"/>
    <mergeCell ref="C524:C532"/>
    <mergeCell ref="D524:D532"/>
    <mergeCell ref="E524:E532"/>
    <mergeCell ref="F524:F532"/>
    <mergeCell ref="G524:G532"/>
    <mergeCell ref="J524:J532"/>
    <mergeCell ref="L524:L532"/>
    <mergeCell ref="M524:M532"/>
    <mergeCell ref="N524:N532"/>
    <mergeCell ref="T515:T523"/>
    <mergeCell ref="AR515:AR523"/>
    <mergeCell ref="AS515:AS523"/>
    <mergeCell ref="AT515:AT523"/>
    <mergeCell ref="BC515:BC523"/>
    <mergeCell ref="O524:O532"/>
    <mergeCell ref="P524:P532"/>
    <mergeCell ref="Q524:Q532"/>
    <mergeCell ref="R524:R532"/>
    <mergeCell ref="S524:S532"/>
    <mergeCell ref="T524:T532"/>
    <mergeCell ref="BC542:BC550"/>
    <mergeCell ref="AQ542:AQ550"/>
    <mergeCell ref="BD524:BD532"/>
    <mergeCell ref="BF524:BF532"/>
    <mergeCell ref="AQ515:AQ523"/>
    <mergeCell ref="B533:B541"/>
    <mergeCell ref="C533:C541"/>
    <mergeCell ref="D533:D541"/>
    <mergeCell ref="U551:U559"/>
    <mergeCell ref="V551:V559"/>
    <mergeCell ref="U542:U550"/>
    <mergeCell ref="V542:V550"/>
    <mergeCell ref="AR551:AR559"/>
    <mergeCell ref="AR542:AR550"/>
    <mergeCell ref="AS542:AS550"/>
    <mergeCell ref="B542:B550"/>
    <mergeCell ref="AT542:AT550"/>
    <mergeCell ref="AT533:AT541"/>
    <mergeCell ref="BC533:BC541"/>
    <mergeCell ref="BD533:BD541"/>
    <mergeCell ref="BF533:BF541"/>
    <mergeCell ref="U533:U541"/>
    <mergeCell ref="AR533:AR541"/>
    <mergeCell ref="AS533:AS541"/>
    <mergeCell ref="C542:C550"/>
    <mergeCell ref="D542:D550"/>
    <mergeCell ref="E542:E550"/>
    <mergeCell ref="F542:F550"/>
    <mergeCell ref="G542:G550"/>
    <mergeCell ref="J542:J550"/>
    <mergeCell ref="L542:L550"/>
    <mergeCell ref="M542:M550"/>
    <mergeCell ref="N542:N550"/>
    <mergeCell ref="O542:O550"/>
    <mergeCell ref="P542:P550"/>
    <mergeCell ref="Q542:Q550"/>
    <mergeCell ref="R542:R550"/>
    <mergeCell ref="S542:S550"/>
    <mergeCell ref="T542:T550"/>
    <mergeCell ref="S533:S541"/>
    <mergeCell ref="P560:P568"/>
    <mergeCell ref="Q560:Q568"/>
    <mergeCell ref="R560:R568"/>
    <mergeCell ref="B560:B568"/>
    <mergeCell ref="C560:C568"/>
    <mergeCell ref="D560:D568"/>
    <mergeCell ref="E560:E568"/>
    <mergeCell ref="F560:F568"/>
    <mergeCell ref="G560:G568"/>
    <mergeCell ref="AT551:AT559"/>
    <mergeCell ref="BC551:BC559"/>
    <mergeCell ref="BD551:BD559"/>
    <mergeCell ref="AS551:AS559"/>
    <mergeCell ref="L560:L568"/>
    <mergeCell ref="AS560:AS568"/>
    <mergeCell ref="BF542:BF550"/>
    <mergeCell ref="B551:B559"/>
    <mergeCell ref="C551:C559"/>
    <mergeCell ref="D551:D559"/>
    <mergeCell ref="E551:E559"/>
    <mergeCell ref="F551:F559"/>
    <mergeCell ref="G551:G559"/>
    <mergeCell ref="J551:J559"/>
    <mergeCell ref="L551:L559"/>
    <mergeCell ref="M551:M559"/>
    <mergeCell ref="N551:N559"/>
    <mergeCell ref="O551:O559"/>
    <mergeCell ref="P551:P559"/>
    <mergeCell ref="Q551:Q559"/>
    <mergeCell ref="R551:R559"/>
    <mergeCell ref="S551:S559"/>
    <mergeCell ref="T551:T559"/>
    <mergeCell ref="BF551:BF559"/>
    <mergeCell ref="AT569:AT577"/>
    <mergeCell ref="BC569:BC577"/>
    <mergeCell ref="AT560:AT568"/>
    <mergeCell ref="BC560:BC568"/>
    <mergeCell ref="BD560:BD568"/>
    <mergeCell ref="BF560:BF568"/>
    <mergeCell ref="B569:B577"/>
    <mergeCell ref="C569:C577"/>
    <mergeCell ref="D569:D577"/>
    <mergeCell ref="E569:E577"/>
    <mergeCell ref="F569:F577"/>
    <mergeCell ref="G569:G577"/>
    <mergeCell ref="J569:J577"/>
    <mergeCell ref="L569:L577"/>
    <mergeCell ref="M569:M577"/>
    <mergeCell ref="N569:N577"/>
    <mergeCell ref="O569:O577"/>
    <mergeCell ref="P569:P577"/>
    <mergeCell ref="Q569:Q577"/>
    <mergeCell ref="R569:R577"/>
    <mergeCell ref="S569:S577"/>
    <mergeCell ref="T569:T577"/>
    <mergeCell ref="S560:S568"/>
    <mergeCell ref="T560:T568"/>
    <mergeCell ref="U560:U568"/>
    <mergeCell ref="V560:V568"/>
    <mergeCell ref="AR560:AR568"/>
    <mergeCell ref="M560:M568"/>
    <mergeCell ref="N560:N568"/>
    <mergeCell ref="O560:O568"/>
    <mergeCell ref="AQ551:AQ559"/>
    <mergeCell ref="BF578:BF586"/>
    <mergeCell ref="BD569:BD577"/>
    <mergeCell ref="BF569:BF577"/>
    <mergeCell ref="B578:B586"/>
    <mergeCell ref="C578:C586"/>
    <mergeCell ref="D578:D586"/>
    <mergeCell ref="E578:E586"/>
    <mergeCell ref="F578:F586"/>
    <mergeCell ref="G578:G586"/>
    <mergeCell ref="J578:J586"/>
    <mergeCell ref="L578:L586"/>
    <mergeCell ref="M578:M586"/>
    <mergeCell ref="N578:N586"/>
    <mergeCell ref="O578:O586"/>
    <mergeCell ref="P578:P586"/>
    <mergeCell ref="Q578:Q586"/>
    <mergeCell ref="R578:R586"/>
    <mergeCell ref="S578:S586"/>
    <mergeCell ref="T578:T586"/>
    <mergeCell ref="U578:U586"/>
    <mergeCell ref="V578:V586"/>
    <mergeCell ref="U569:U577"/>
    <mergeCell ref="V569:V577"/>
    <mergeCell ref="AR569:AR577"/>
    <mergeCell ref="AS569:AS577"/>
    <mergeCell ref="H578:H586"/>
    <mergeCell ref="I578:I586"/>
    <mergeCell ref="H569:H577"/>
    <mergeCell ref="I569:I577"/>
    <mergeCell ref="B587:B595"/>
    <mergeCell ref="C587:C595"/>
    <mergeCell ref="D587:D595"/>
    <mergeCell ref="E587:E595"/>
    <mergeCell ref="F587:F595"/>
    <mergeCell ref="G587:G595"/>
    <mergeCell ref="AR578:AR586"/>
    <mergeCell ref="AS578:AS586"/>
    <mergeCell ref="AT578:AT586"/>
    <mergeCell ref="BC578:BC586"/>
    <mergeCell ref="BD578:BD586"/>
    <mergeCell ref="T587:T595"/>
    <mergeCell ref="U587:U595"/>
    <mergeCell ref="V587:V595"/>
    <mergeCell ref="AR587:AR595"/>
    <mergeCell ref="AS587:AS595"/>
    <mergeCell ref="J587:J595"/>
    <mergeCell ref="L587:L595"/>
    <mergeCell ref="M587:M595"/>
    <mergeCell ref="N587:N595"/>
    <mergeCell ref="O587:O595"/>
    <mergeCell ref="P587:P595"/>
    <mergeCell ref="AT587:AT595"/>
    <mergeCell ref="BC587:BC595"/>
    <mergeCell ref="BD587:BD595"/>
    <mergeCell ref="H587:H595"/>
    <mergeCell ref="I587:I595"/>
    <mergeCell ref="B596:B604"/>
    <mergeCell ref="C596:C604"/>
    <mergeCell ref="D596:D604"/>
    <mergeCell ref="E596:E604"/>
    <mergeCell ref="F596:F604"/>
    <mergeCell ref="G596:G604"/>
    <mergeCell ref="J596:J604"/>
    <mergeCell ref="L596:L604"/>
    <mergeCell ref="M596:M604"/>
    <mergeCell ref="N596:N604"/>
    <mergeCell ref="O596:O604"/>
    <mergeCell ref="P596:P604"/>
    <mergeCell ref="Q596:Q604"/>
    <mergeCell ref="R596:R604"/>
    <mergeCell ref="S596:S604"/>
    <mergeCell ref="R605:R613"/>
    <mergeCell ref="S605:S613"/>
    <mergeCell ref="B605:B613"/>
    <mergeCell ref="C605:C613"/>
    <mergeCell ref="D605:D613"/>
    <mergeCell ref="E605:E613"/>
    <mergeCell ref="F605:F613"/>
    <mergeCell ref="G605:G613"/>
    <mergeCell ref="H605:H613"/>
    <mergeCell ref="I605:I613"/>
    <mergeCell ref="J605:J613"/>
    <mergeCell ref="H596:H604"/>
    <mergeCell ref="I596:I604"/>
    <mergeCell ref="Q614:Q622"/>
    <mergeCell ref="BF587:BF595"/>
    <mergeCell ref="S587:S595"/>
    <mergeCell ref="Q587:Q595"/>
    <mergeCell ref="R587:R595"/>
    <mergeCell ref="U596:U604"/>
    <mergeCell ref="V596:V604"/>
    <mergeCell ref="T596:T604"/>
    <mergeCell ref="AR605:AR613"/>
    <mergeCell ref="AS605:AS613"/>
    <mergeCell ref="AT605:AT613"/>
    <mergeCell ref="BC605:BC613"/>
    <mergeCell ref="BD605:BD613"/>
    <mergeCell ref="BF605:BF613"/>
    <mergeCell ref="BD596:BD604"/>
    <mergeCell ref="O623:O631"/>
    <mergeCell ref="P623:P631"/>
    <mergeCell ref="Q623:Q631"/>
    <mergeCell ref="R614:R622"/>
    <mergeCell ref="T605:T613"/>
    <mergeCell ref="BC614:BC622"/>
    <mergeCell ref="BD614:BD622"/>
    <mergeCell ref="BF614:BF622"/>
    <mergeCell ref="BF596:BF604"/>
    <mergeCell ref="AR596:AR604"/>
    <mergeCell ref="AS596:AS604"/>
    <mergeCell ref="AT596:AT604"/>
    <mergeCell ref="BC596:BC604"/>
    <mergeCell ref="AR614:AR622"/>
    <mergeCell ref="AS614:AS622"/>
    <mergeCell ref="B614:B622"/>
    <mergeCell ref="C614:C622"/>
    <mergeCell ref="D614:D622"/>
    <mergeCell ref="E614:E622"/>
    <mergeCell ref="T632:T640"/>
    <mergeCell ref="U632:U640"/>
    <mergeCell ref="V632:V640"/>
    <mergeCell ref="U623:U631"/>
    <mergeCell ref="V623:V631"/>
    <mergeCell ref="B623:B631"/>
    <mergeCell ref="C623:C631"/>
    <mergeCell ref="D623:D631"/>
    <mergeCell ref="E623:E631"/>
    <mergeCell ref="F623:F631"/>
    <mergeCell ref="G623:G631"/>
    <mergeCell ref="J623:J631"/>
    <mergeCell ref="L623:L631"/>
    <mergeCell ref="M623:M631"/>
    <mergeCell ref="N623:N631"/>
    <mergeCell ref="S632:S640"/>
    <mergeCell ref="R623:R631"/>
    <mergeCell ref="S623:S631"/>
    <mergeCell ref="F614:F622"/>
    <mergeCell ref="G614:G622"/>
    <mergeCell ref="T623:T631"/>
    <mergeCell ref="S614:S622"/>
    <mergeCell ref="T614:T622"/>
    <mergeCell ref="U614:U622"/>
    <mergeCell ref="V614:V622"/>
    <mergeCell ref="H614:H622"/>
    <mergeCell ref="I614:I622"/>
    <mergeCell ref="J614:J622"/>
    <mergeCell ref="L614:L622"/>
    <mergeCell ref="M614:M622"/>
    <mergeCell ref="N614:N622"/>
    <mergeCell ref="O614:O622"/>
    <mergeCell ref="AR623:AR631"/>
    <mergeCell ref="I11:I19"/>
    <mergeCell ref="AR632:AR640"/>
    <mergeCell ref="AS632:AS640"/>
    <mergeCell ref="AT632:AT640"/>
    <mergeCell ref="BC632:BC640"/>
    <mergeCell ref="L605:L613"/>
    <mergeCell ref="M605:M613"/>
    <mergeCell ref="N605:N613"/>
    <mergeCell ref="O605:O613"/>
    <mergeCell ref="P605:P613"/>
    <mergeCell ref="Q605:Q613"/>
    <mergeCell ref="U605:U613"/>
    <mergeCell ref="V605:V613"/>
    <mergeCell ref="AS623:AS631"/>
    <mergeCell ref="AT623:AT631"/>
    <mergeCell ref="BC623:BC631"/>
    <mergeCell ref="AT614:AT622"/>
    <mergeCell ref="I623:I631"/>
    <mergeCell ref="P614:P622"/>
    <mergeCell ref="AQ29:AQ37"/>
    <mergeCell ref="AQ38:AQ46"/>
    <mergeCell ref="AQ47:AQ55"/>
    <mergeCell ref="AQ56:AQ64"/>
    <mergeCell ref="AQ65:AQ73"/>
    <mergeCell ref="AQ74:AQ82"/>
    <mergeCell ref="AQ83:AQ91"/>
    <mergeCell ref="AQ92:AQ100"/>
    <mergeCell ref="BD632:BD640"/>
    <mergeCell ref="BF632:BF640"/>
    <mergeCell ref="BD623:BD631"/>
    <mergeCell ref="BF623:BF631"/>
    <mergeCell ref="B632:B640"/>
    <mergeCell ref="C632:C640"/>
    <mergeCell ref="D632:D640"/>
    <mergeCell ref="E632:E640"/>
    <mergeCell ref="F632:F640"/>
    <mergeCell ref="G632:G640"/>
    <mergeCell ref="J632:J640"/>
    <mergeCell ref="L632:L640"/>
    <mergeCell ref="M632:M640"/>
    <mergeCell ref="N632:N640"/>
    <mergeCell ref="O632:O640"/>
    <mergeCell ref="P632:P640"/>
    <mergeCell ref="Q632:Q640"/>
    <mergeCell ref="R632:R640"/>
    <mergeCell ref="H632:H640"/>
    <mergeCell ref="I632:I640"/>
    <mergeCell ref="H623:H631"/>
    <mergeCell ref="AQ218:AQ226"/>
    <mergeCell ref="AQ227:AQ235"/>
    <mergeCell ref="AQ236:AQ244"/>
    <mergeCell ref="AQ245:AQ253"/>
    <mergeCell ref="AQ254:AQ262"/>
    <mergeCell ref="AQ263:AQ271"/>
    <mergeCell ref="AQ272:AQ280"/>
    <mergeCell ref="AQ281:AQ289"/>
    <mergeCell ref="AQ290:AQ298"/>
    <mergeCell ref="AQ299:AQ307"/>
    <mergeCell ref="AQ308:AQ316"/>
    <mergeCell ref="AQ317:AQ325"/>
    <mergeCell ref="AQ326:AQ334"/>
    <mergeCell ref="AQ335:AQ343"/>
    <mergeCell ref="AQ344:AQ352"/>
    <mergeCell ref="AQ524:AQ532"/>
    <mergeCell ref="AQ533:AQ541"/>
    <mergeCell ref="AQ560:AQ568"/>
    <mergeCell ref="AQ569:AQ577"/>
    <mergeCell ref="AQ578:AQ586"/>
    <mergeCell ref="AQ587:AQ595"/>
    <mergeCell ref="AQ596:AQ604"/>
    <mergeCell ref="AQ605:AQ613"/>
    <mergeCell ref="AQ614:AQ622"/>
    <mergeCell ref="AQ623:AQ631"/>
    <mergeCell ref="AQ632:AQ640"/>
    <mergeCell ref="AQ362:AQ370"/>
    <mergeCell ref="AQ371:AQ379"/>
    <mergeCell ref="AQ380:AQ388"/>
    <mergeCell ref="AQ389:AQ397"/>
    <mergeCell ref="AQ398:AQ406"/>
    <mergeCell ref="AQ407:AQ415"/>
    <mergeCell ref="AQ416:AQ424"/>
    <mergeCell ref="AQ425:AQ433"/>
    <mergeCell ref="AQ434:AQ442"/>
    <mergeCell ref="AQ443:AQ451"/>
    <mergeCell ref="AQ452:AQ460"/>
    <mergeCell ref="AQ461:AQ469"/>
    <mergeCell ref="AQ470:AQ478"/>
    <mergeCell ref="AQ479:AQ487"/>
    <mergeCell ref="AQ488:AQ496"/>
    <mergeCell ref="AQ497:AQ505"/>
    <mergeCell ref="AQ506:AQ514"/>
  </mergeCells>
  <conditionalFormatting sqref="U11:U16">
    <cfRule type="containsText" dxfId="856" priority="1069" operator="containsText" text="EXTREMA">
      <formula>NOT(ISERROR(SEARCH("EXTREMA",U11)))</formula>
    </cfRule>
    <cfRule type="containsText" dxfId="855" priority="1070" operator="containsText" text="ALTA">
      <formula>NOT(ISERROR(SEARCH("ALTA",U11)))</formula>
    </cfRule>
    <cfRule type="containsText" dxfId="854" priority="1071" operator="containsText" text="MODERADA">
      <formula>NOT(ISERROR(SEARCH("MODERADA",U11)))</formula>
    </cfRule>
    <cfRule type="containsText" dxfId="853" priority="1072" operator="containsText" text="BAJA">
      <formula>NOT(ISERROR(SEARCH("BAJA",U11)))</formula>
    </cfRule>
  </conditionalFormatting>
  <conditionalFormatting sqref="AR11:AR16">
    <cfRule type="containsText" dxfId="852" priority="1061" operator="containsText" text="EXTREMA">
      <formula>NOT(ISERROR(SEARCH("EXTREMA",AR11)))</formula>
    </cfRule>
    <cfRule type="containsText" dxfId="851" priority="1062" operator="containsText" text="ALTA">
      <formula>NOT(ISERROR(SEARCH("ALTA",AR11)))</formula>
    </cfRule>
    <cfRule type="containsText" dxfId="850" priority="1063" operator="containsText" text="MODERADA">
      <formula>NOT(ISERROR(SEARCH("MODERADA",AR11)))</formula>
    </cfRule>
    <cfRule type="containsText" dxfId="849" priority="1064" operator="containsText" text="BAJA">
      <formula>NOT(ISERROR(SEARCH("BAJA",AR11)))</formula>
    </cfRule>
  </conditionalFormatting>
  <conditionalFormatting sqref="U20:U25">
    <cfRule type="containsText" dxfId="848" priority="873" operator="containsText" text="EXTREMA">
      <formula>NOT(ISERROR(SEARCH("EXTREMA",U20)))</formula>
    </cfRule>
    <cfRule type="containsText" dxfId="847" priority="874" operator="containsText" text="ALTA">
      <formula>NOT(ISERROR(SEARCH("ALTA",U20)))</formula>
    </cfRule>
    <cfRule type="containsText" dxfId="846" priority="875" operator="containsText" text="MODERADA">
      <formula>NOT(ISERROR(SEARCH("MODERADA",U20)))</formula>
    </cfRule>
    <cfRule type="containsText" dxfId="845" priority="876" operator="containsText" text="BAJA">
      <formula>NOT(ISERROR(SEARCH("BAJA",U20)))</formula>
    </cfRule>
  </conditionalFormatting>
  <conditionalFormatting sqref="U29:U34 U38:U43 U47:U52 U56:U61 U65:U70 U74:U79 U83:U88 U92:U97 U101:U106 U110:U115 U119:U124 U137:U142 U146:U151 U155:U160 U164:U169 U173:U178 U182:U187 U191:U196 U200:U205 U209:U214 U218:U223 U227:U232 U236:U241 U245:U250 U254:U259 U263:U268 U272:U277 U281:U286 U290:U295 U299:U304 U308:U313 U317:U322 U326:U331 U335:U340 U344:U349 U353:U358 U362:U367 U371:U376 U380:U385 U389:U394 U398:U403 U407:U412 U416:U421 U425:U430 U434:U439 U443:U448 U452:U457 U461:U466 U470:U475 U479:U484 U488:U493 U497:U502 U506:U511 U515:U520 U524:U529 U533:U538 U542:U547 U551:U556 U560:U565 U569:U574 U578:U583 U587:U592 U596:U601 U605:U610 U614:U619 U623:U628 U632:U637">
    <cfRule type="containsText" dxfId="844" priority="865" operator="containsText" text="EXTREMA">
      <formula>NOT(ISERROR(SEARCH("EXTREMA",U29)))</formula>
    </cfRule>
    <cfRule type="containsText" dxfId="843" priority="866" operator="containsText" text="ALTA">
      <formula>NOT(ISERROR(SEARCH("ALTA",U29)))</formula>
    </cfRule>
    <cfRule type="containsText" dxfId="842" priority="867" operator="containsText" text="MODERADA">
      <formula>NOT(ISERROR(SEARCH("MODERADA",U29)))</formula>
    </cfRule>
    <cfRule type="containsText" dxfId="841" priority="868" operator="containsText" text="BAJA">
      <formula>NOT(ISERROR(SEARCH("BAJA",U29)))</formula>
    </cfRule>
  </conditionalFormatting>
  <conditionalFormatting sqref="AO11:AO19">
    <cfRule type="containsText" dxfId="840" priority="857" operator="containsText" text="EXTREMA">
      <formula>NOT(ISERROR(SEARCH("EXTREMA",AO11)))</formula>
    </cfRule>
    <cfRule type="containsText" dxfId="839" priority="858" operator="containsText" text="ALTA">
      <formula>NOT(ISERROR(SEARCH("ALTA",AO11)))</formula>
    </cfRule>
    <cfRule type="containsText" dxfId="838" priority="859" operator="containsText" text="MODERADA">
      <formula>NOT(ISERROR(SEARCH("MODERADA",AO11)))</formula>
    </cfRule>
    <cfRule type="containsText" dxfId="837" priority="860" operator="containsText" text="BAJA">
      <formula>NOT(ISERROR(SEARCH("BAJA",AO11)))</formula>
    </cfRule>
  </conditionalFormatting>
  <conditionalFormatting sqref="AQ11:AQ16">
    <cfRule type="containsText" dxfId="836" priority="849" operator="containsText" text="EXTREMA">
      <formula>NOT(ISERROR(SEARCH("EXTREMA",AQ11)))</formula>
    </cfRule>
    <cfRule type="containsText" dxfId="835" priority="850" operator="containsText" text="ALTA">
      <formula>NOT(ISERROR(SEARCH("ALTA",AQ11)))</formula>
    </cfRule>
    <cfRule type="containsText" dxfId="834" priority="851" operator="containsText" text="MODERADA">
      <formula>NOT(ISERROR(SEARCH("MODERADA",AQ11)))</formula>
    </cfRule>
    <cfRule type="containsText" dxfId="833" priority="852" operator="containsText" text="BAJA">
      <formula>NOT(ISERROR(SEARCH("BAJA",AQ11)))</formula>
    </cfRule>
  </conditionalFormatting>
  <conditionalFormatting sqref="AR20:AR25">
    <cfRule type="containsText" dxfId="832" priority="845" operator="containsText" text="EXTREMA">
      <formula>NOT(ISERROR(SEARCH("EXTREMA",AR20)))</formula>
    </cfRule>
    <cfRule type="containsText" dxfId="831" priority="846" operator="containsText" text="ALTA">
      <formula>NOT(ISERROR(SEARCH("ALTA",AR20)))</formula>
    </cfRule>
    <cfRule type="containsText" dxfId="830" priority="847" operator="containsText" text="MODERADA">
      <formula>NOT(ISERROR(SEARCH("MODERADA",AR20)))</formula>
    </cfRule>
    <cfRule type="containsText" dxfId="829" priority="848" operator="containsText" text="BAJA">
      <formula>NOT(ISERROR(SEARCH("BAJA",AR20)))</formula>
    </cfRule>
  </conditionalFormatting>
  <conditionalFormatting sqref="AQ20:AQ25">
    <cfRule type="containsText" dxfId="828" priority="837" operator="containsText" text="EXTREMA">
      <formula>NOT(ISERROR(SEARCH("EXTREMA",AQ20)))</formula>
    </cfRule>
    <cfRule type="containsText" dxfId="827" priority="838" operator="containsText" text="ALTA">
      <formula>NOT(ISERROR(SEARCH("ALTA",AQ20)))</formula>
    </cfRule>
    <cfRule type="containsText" dxfId="826" priority="839" operator="containsText" text="MODERADA">
      <formula>NOT(ISERROR(SEARCH("MODERADA",AQ20)))</formula>
    </cfRule>
    <cfRule type="containsText" dxfId="825" priority="840" operator="containsText" text="BAJA">
      <formula>NOT(ISERROR(SEARCH("BAJA",AQ20)))</formula>
    </cfRule>
  </conditionalFormatting>
  <conditionalFormatting sqref="AR29:AR34">
    <cfRule type="containsText" dxfId="824" priority="833" operator="containsText" text="EXTREMA">
      <formula>NOT(ISERROR(SEARCH("EXTREMA",AR29)))</formula>
    </cfRule>
    <cfRule type="containsText" dxfId="823" priority="834" operator="containsText" text="ALTA">
      <formula>NOT(ISERROR(SEARCH("ALTA",AR29)))</formula>
    </cfRule>
    <cfRule type="containsText" dxfId="822" priority="835" operator="containsText" text="MODERADA">
      <formula>NOT(ISERROR(SEARCH("MODERADA",AR29)))</formula>
    </cfRule>
    <cfRule type="containsText" dxfId="821" priority="836" operator="containsText" text="BAJA">
      <formula>NOT(ISERROR(SEARCH("BAJA",AR29)))</formula>
    </cfRule>
  </conditionalFormatting>
  <conditionalFormatting sqref="AQ29:AQ34">
    <cfRule type="containsText" dxfId="820" priority="825" operator="containsText" text="EXTREMA">
      <formula>NOT(ISERROR(SEARCH("EXTREMA",AQ29)))</formula>
    </cfRule>
    <cfRule type="containsText" dxfId="819" priority="826" operator="containsText" text="ALTA">
      <formula>NOT(ISERROR(SEARCH("ALTA",AQ29)))</formula>
    </cfRule>
    <cfRule type="containsText" dxfId="818" priority="827" operator="containsText" text="MODERADA">
      <formula>NOT(ISERROR(SEARCH("MODERADA",AQ29)))</formula>
    </cfRule>
    <cfRule type="containsText" dxfId="817" priority="828" operator="containsText" text="BAJA">
      <formula>NOT(ISERROR(SEARCH("BAJA",AQ29)))</formula>
    </cfRule>
  </conditionalFormatting>
  <conditionalFormatting sqref="AR38:AR43">
    <cfRule type="containsText" dxfId="816" priority="821" operator="containsText" text="EXTREMA">
      <formula>NOT(ISERROR(SEARCH("EXTREMA",AR38)))</formula>
    </cfRule>
    <cfRule type="containsText" dxfId="815" priority="822" operator="containsText" text="ALTA">
      <formula>NOT(ISERROR(SEARCH("ALTA",AR38)))</formula>
    </cfRule>
    <cfRule type="containsText" dxfId="814" priority="823" operator="containsText" text="MODERADA">
      <formula>NOT(ISERROR(SEARCH("MODERADA",AR38)))</formula>
    </cfRule>
    <cfRule type="containsText" dxfId="813" priority="824" operator="containsText" text="BAJA">
      <formula>NOT(ISERROR(SEARCH("BAJA",AR38)))</formula>
    </cfRule>
  </conditionalFormatting>
  <conditionalFormatting sqref="AQ38:AQ43">
    <cfRule type="containsText" dxfId="812" priority="813" operator="containsText" text="EXTREMA">
      <formula>NOT(ISERROR(SEARCH("EXTREMA",AQ38)))</formula>
    </cfRule>
    <cfRule type="containsText" dxfId="811" priority="814" operator="containsText" text="ALTA">
      <formula>NOT(ISERROR(SEARCH("ALTA",AQ38)))</formula>
    </cfRule>
    <cfRule type="containsText" dxfId="810" priority="815" operator="containsText" text="MODERADA">
      <formula>NOT(ISERROR(SEARCH("MODERADA",AQ38)))</formula>
    </cfRule>
    <cfRule type="containsText" dxfId="809" priority="816" operator="containsText" text="BAJA">
      <formula>NOT(ISERROR(SEARCH("BAJA",AQ38)))</formula>
    </cfRule>
  </conditionalFormatting>
  <conditionalFormatting sqref="AR47:AR52">
    <cfRule type="containsText" dxfId="808" priority="809" operator="containsText" text="EXTREMA">
      <formula>NOT(ISERROR(SEARCH("EXTREMA",AR47)))</formula>
    </cfRule>
    <cfRule type="containsText" dxfId="807" priority="810" operator="containsText" text="ALTA">
      <formula>NOT(ISERROR(SEARCH("ALTA",AR47)))</formula>
    </cfRule>
    <cfRule type="containsText" dxfId="806" priority="811" operator="containsText" text="MODERADA">
      <formula>NOT(ISERROR(SEARCH("MODERADA",AR47)))</formula>
    </cfRule>
    <cfRule type="containsText" dxfId="805" priority="812" operator="containsText" text="BAJA">
      <formula>NOT(ISERROR(SEARCH("BAJA",AR47)))</formula>
    </cfRule>
  </conditionalFormatting>
  <conditionalFormatting sqref="AQ47:AQ52">
    <cfRule type="containsText" dxfId="804" priority="801" operator="containsText" text="EXTREMA">
      <formula>NOT(ISERROR(SEARCH("EXTREMA",AQ47)))</formula>
    </cfRule>
    <cfRule type="containsText" dxfId="803" priority="802" operator="containsText" text="ALTA">
      <formula>NOT(ISERROR(SEARCH("ALTA",AQ47)))</formula>
    </cfRule>
    <cfRule type="containsText" dxfId="802" priority="803" operator="containsText" text="MODERADA">
      <formula>NOT(ISERROR(SEARCH("MODERADA",AQ47)))</formula>
    </cfRule>
    <cfRule type="containsText" dxfId="801" priority="804" operator="containsText" text="BAJA">
      <formula>NOT(ISERROR(SEARCH("BAJA",AQ47)))</formula>
    </cfRule>
  </conditionalFormatting>
  <conditionalFormatting sqref="AR56:AR61">
    <cfRule type="containsText" dxfId="800" priority="797" operator="containsText" text="EXTREMA">
      <formula>NOT(ISERROR(SEARCH("EXTREMA",AR56)))</formula>
    </cfRule>
    <cfRule type="containsText" dxfId="799" priority="798" operator="containsText" text="ALTA">
      <formula>NOT(ISERROR(SEARCH("ALTA",AR56)))</formula>
    </cfRule>
    <cfRule type="containsText" dxfId="798" priority="799" operator="containsText" text="MODERADA">
      <formula>NOT(ISERROR(SEARCH("MODERADA",AR56)))</formula>
    </cfRule>
    <cfRule type="containsText" dxfId="797" priority="800" operator="containsText" text="BAJA">
      <formula>NOT(ISERROR(SEARCH("BAJA",AR56)))</formula>
    </cfRule>
  </conditionalFormatting>
  <conditionalFormatting sqref="AO56:AO64">
    <cfRule type="containsText" dxfId="796" priority="793" operator="containsText" text="EXTREMA">
      <formula>NOT(ISERROR(SEARCH("EXTREMA",AO56)))</formula>
    </cfRule>
    <cfRule type="containsText" dxfId="795" priority="794" operator="containsText" text="ALTA">
      <formula>NOT(ISERROR(SEARCH("ALTA",AO56)))</formula>
    </cfRule>
    <cfRule type="containsText" dxfId="794" priority="795" operator="containsText" text="MODERADA">
      <formula>NOT(ISERROR(SEARCH("MODERADA",AO56)))</formula>
    </cfRule>
    <cfRule type="containsText" dxfId="793" priority="796" operator="containsText" text="BAJA">
      <formula>NOT(ISERROR(SEARCH("BAJA",AO56)))</formula>
    </cfRule>
  </conditionalFormatting>
  <conditionalFormatting sqref="AQ56:AQ61">
    <cfRule type="containsText" dxfId="792" priority="789" operator="containsText" text="EXTREMA">
      <formula>NOT(ISERROR(SEARCH("EXTREMA",AQ56)))</formula>
    </cfRule>
    <cfRule type="containsText" dxfId="791" priority="790" operator="containsText" text="ALTA">
      <formula>NOT(ISERROR(SEARCH("ALTA",AQ56)))</formula>
    </cfRule>
    <cfRule type="containsText" dxfId="790" priority="791" operator="containsText" text="MODERADA">
      <formula>NOT(ISERROR(SEARCH("MODERADA",AQ56)))</formula>
    </cfRule>
    <cfRule type="containsText" dxfId="789" priority="792" operator="containsText" text="BAJA">
      <formula>NOT(ISERROR(SEARCH("BAJA",AQ56)))</formula>
    </cfRule>
  </conditionalFormatting>
  <conditionalFormatting sqref="AR65:AR70">
    <cfRule type="containsText" dxfId="788" priority="785" operator="containsText" text="EXTREMA">
      <formula>NOT(ISERROR(SEARCH("EXTREMA",AR65)))</formula>
    </cfRule>
    <cfRule type="containsText" dxfId="787" priority="786" operator="containsText" text="ALTA">
      <formula>NOT(ISERROR(SEARCH("ALTA",AR65)))</formula>
    </cfRule>
    <cfRule type="containsText" dxfId="786" priority="787" operator="containsText" text="MODERADA">
      <formula>NOT(ISERROR(SEARCH("MODERADA",AR65)))</formula>
    </cfRule>
    <cfRule type="containsText" dxfId="785" priority="788" operator="containsText" text="BAJA">
      <formula>NOT(ISERROR(SEARCH("BAJA",AR65)))</formula>
    </cfRule>
  </conditionalFormatting>
  <conditionalFormatting sqref="AO65:AO73">
    <cfRule type="containsText" dxfId="784" priority="781" operator="containsText" text="EXTREMA">
      <formula>NOT(ISERROR(SEARCH("EXTREMA",AO65)))</formula>
    </cfRule>
    <cfRule type="containsText" dxfId="783" priority="782" operator="containsText" text="ALTA">
      <formula>NOT(ISERROR(SEARCH("ALTA",AO65)))</formula>
    </cfRule>
    <cfRule type="containsText" dxfId="782" priority="783" operator="containsText" text="MODERADA">
      <formula>NOT(ISERROR(SEARCH("MODERADA",AO65)))</formula>
    </cfRule>
    <cfRule type="containsText" dxfId="781" priority="784" operator="containsText" text="BAJA">
      <formula>NOT(ISERROR(SEARCH("BAJA",AO65)))</formula>
    </cfRule>
  </conditionalFormatting>
  <conditionalFormatting sqref="AQ65:AQ70">
    <cfRule type="containsText" dxfId="780" priority="777" operator="containsText" text="EXTREMA">
      <formula>NOT(ISERROR(SEARCH("EXTREMA",AQ65)))</formula>
    </cfRule>
    <cfRule type="containsText" dxfId="779" priority="778" operator="containsText" text="ALTA">
      <formula>NOT(ISERROR(SEARCH("ALTA",AQ65)))</formula>
    </cfRule>
    <cfRule type="containsText" dxfId="778" priority="779" operator="containsText" text="MODERADA">
      <formula>NOT(ISERROR(SEARCH("MODERADA",AQ65)))</formula>
    </cfRule>
    <cfRule type="containsText" dxfId="777" priority="780" operator="containsText" text="BAJA">
      <formula>NOT(ISERROR(SEARCH("BAJA",AQ65)))</formula>
    </cfRule>
  </conditionalFormatting>
  <conditionalFormatting sqref="AR74:AR79">
    <cfRule type="containsText" dxfId="776" priority="773" operator="containsText" text="EXTREMA">
      <formula>NOT(ISERROR(SEARCH("EXTREMA",AR74)))</formula>
    </cfRule>
    <cfRule type="containsText" dxfId="775" priority="774" operator="containsText" text="ALTA">
      <formula>NOT(ISERROR(SEARCH("ALTA",AR74)))</formula>
    </cfRule>
    <cfRule type="containsText" dxfId="774" priority="775" operator="containsText" text="MODERADA">
      <formula>NOT(ISERROR(SEARCH("MODERADA",AR74)))</formula>
    </cfRule>
    <cfRule type="containsText" dxfId="773" priority="776" operator="containsText" text="BAJA">
      <formula>NOT(ISERROR(SEARCH("BAJA",AR74)))</formula>
    </cfRule>
  </conditionalFormatting>
  <conditionalFormatting sqref="AO74:AO82">
    <cfRule type="containsText" dxfId="772" priority="769" operator="containsText" text="EXTREMA">
      <formula>NOT(ISERROR(SEARCH("EXTREMA",AO74)))</formula>
    </cfRule>
    <cfRule type="containsText" dxfId="771" priority="770" operator="containsText" text="ALTA">
      <formula>NOT(ISERROR(SEARCH("ALTA",AO74)))</formula>
    </cfRule>
    <cfRule type="containsText" dxfId="770" priority="771" operator="containsText" text="MODERADA">
      <formula>NOT(ISERROR(SEARCH("MODERADA",AO74)))</formula>
    </cfRule>
    <cfRule type="containsText" dxfId="769" priority="772" operator="containsText" text="BAJA">
      <formula>NOT(ISERROR(SEARCH("BAJA",AO74)))</formula>
    </cfRule>
  </conditionalFormatting>
  <conditionalFormatting sqref="AQ74:AQ79">
    <cfRule type="containsText" dxfId="768" priority="765" operator="containsText" text="EXTREMA">
      <formula>NOT(ISERROR(SEARCH("EXTREMA",AQ74)))</formula>
    </cfRule>
    <cfRule type="containsText" dxfId="767" priority="766" operator="containsText" text="ALTA">
      <formula>NOT(ISERROR(SEARCH("ALTA",AQ74)))</formula>
    </cfRule>
    <cfRule type="containsText" dxfId="766" priority="767" operator="containsText" text="MODERADA">
      <formula>NOT(ISERROR(SEARCH("MODERADA",AQ74)))</formula>
    </cfRule>
    <cfRule type="containsText" dxfId="765" priority="768" operator="containsText" text="BAJA">
      <formula>NOT(ISERROR(SEARCH("BAJA",AQ74)))</formula>
    </cfRule>
  </conditionalFormatting>
  <conditionalFormatting sqref="AR83:AR88">
    <cfRule type="containsText" dxfId="764" priority="761" operator="containsText" text="EXTREMA">
      <formula>NOT(ISERROR(SEARCH("EXTREMA",AR83)))</formula>
    </cfRule>
    <cfRule type="containsText" dxfId="763" priority="762" operator="containsText" text="ALTA">
      <formula>NOT(ISERROR(SEARCH("ALTA",AR83)))</formula>
    </cfRule>
    <cfRule type="containsText" dxfId="762" priority="763" operator="containsText" text="MODERADA">
      <formula>NOT(ISERROR(SEARCH("MODERADA",AR83)))</formula>
    </cfRule>
    <cfRule type="containsText" dxfId="761" priority="764" operator="containsText" text="BAJA">
      <formula>NOT(ISERROR(SEARCH("BAJA",AR83)))</formula>
    </cfRule>
  </conditionalFormatting>
  <conditionalFormatting sqref="AO83:AO91">
    <cfRule type="containsText" dxfId="760" priority="757" operator="containsText" text="EXTREMA">
      <formula>NOT(ISERROR(SEARCH("EXTREMA",AO83)))</formula>
    </cfRule>
    <cfRule type="containsText" dxfId="759" priority="758" operator="containsText" text="ALTA">
      <formula>NOT(ISERROR(SEARCH("ALTA",AO83)))</formula>
    </cfRule>
    <cfRule type="containsText" dxfId="758" priority="759" operator="containsText" text="MODERADA">
      <formula>NOT(ISERROR(SEARCH("MODERADA",AO83)))</formula>
    </cfRule>
    <cfRule type="containsText" dxfId="757" priority="760" operator="containsText" text="BAJA">
      <formula>NOT(ISERROR(SEARCH("BAJA",AO83)))</formula>
    </cfRule>
  </conditionalFormatting>
  <conditionalFormatting sqref="AQ83:AQ88">
    <cfRule type="containsText" dxfId="756" priority="753" operator="containsText" text="EXTREMA">
      <formula>NOT(ISERROR(SEARCH("EXTREMA",AQ83)))</formula>
    </cfRule>
    <cfRule type="containsText" dxfId="755" priority="754" operator="containsText" text="ALTA">
      <formula>NOT(ISERROR(SEARCH("ALTA",AQ83)))</formula>
    </cfRule>
    <cfRule type="containsText" dxfId="754" priority="755" operator="containsText" text="MODERADA">
      <formula>NOT(ISERROR(SEARCH("MODERADA",AQ83)))</formula>
    </cfRule>
    <cfRule type="containsText" dxfId="753" priority="756" operator="containsText" text="BAJA">
      <formula>NOT(ISERROR(SEARCH("BAJA",AQ83)))</formula>
    </cfRule>
  </conditionalFormatting>
  <conditionalFormatting sqref="AR92:AR97">
    <cfRule type="containsText" dxfId="752" priority="749" operator="containsText" text="EXTREMA">
      <formula>NOT(ISERROR(SEARCH("EXTREMA",AR92)))</formula>
    </cfRule>
    <cfRule type="containsText" dxfId="751" priority="750" operator="containsText" text="ALTA">
      <formula>NOT(ISERROR(SEARCH("ALTA",AR92)))</formula>
    </cfRule>
    <cfRule type="containsText" dxfId="750" priority="751" operator="containsText" text="MODERADA">
      <formula>NOT(ISERROR(SEARCH("MODERADA",AR92)))</formula>
    </cfRule>
    <cfRule type="containsText" dxfId="749" priority="752" operator="containsText" text="BAJA">
      <formula>NOT(ISERROR(SEARCH("BAJA",AR92)))</formula>
    </cfRule>
  </conditionalFormatting>
  <conditionalFormatting sqref="AO92:AO100">
    <cfRule type="containsText" dxfId="748" priority="745" operator="containsText" text="EXTREMA">
      <formula>NOT(ISERROR(SEARCH("EXTREMA",AO92)))</formula>
    </cfRule>
    <cfRule type="containsText" dxfId="747" priority="746" operator="containsText" text="ALTA">
      <formula>NOT(ISERROR(SEARCH("ALTA",AO92)))</formula>
    </cfRule>
    <cfRule type="containsText" dxfId="746" priority="747" operator="containsText" text="MODERADA">
      <formula>NOT(ISERROR(SEARCH("MODERADA",AO92)))</formula>
    </cfRule>
    <cfRule type="containsText" dxfId="745" priority="748" operator="containsText" text="BAJA">
      <formula>NOT(ISERROR(SEARCH("BAJA",AO92)))</formula>
    </cfRule>
  </conditionalFormatting>
  <conditionalFormatting sqref="AQ92:AQ97">
    <cfRule type="containsText" dxfId="744" priority="741" operator="containsText" text="EXTREMA">
      <formula>NOT(ISERROR(SEARCH("EXTREMA",AQ92)))</formula>
    </cfRule>
    <cfRule type="containsText" dxfId="743" priority="742" operator="containsText" text="ALTA">
      <formula>NOT(ISERROR(SEARCH("ALTA",AQ92)))</formula>
    </cfRule>
    <cfRule type="containsText" dxfId="742" priority="743" operator="containsText" text="MODERADA">
      <formula>NOT(ISERROR(SEARCH("MODERADA",AQ92)))</formula>
    </cfRule>
    <cfRule type="containsText" dxfId="741" priority="744" operator="containsText" text="BAJA">
      <formula>NOT(ISERROR(SEARCH("BAJA",AQ92)))</formula>
    </cfRule>
  </conditionalFormatting>
  <conditionalFormatting sqref="AR101:AR106">
    <cfRule type="containsText" dxfId="740" priority="737" operator="containsText" text="EXTREMA">
      <formula>NOT(ISERROR(SEARCH("EXTREMA",AR101)))</formula>
    </cfRule>
    <cfRule type="containsText" dxfId="739" priority="738" operator="containsText" text="ALTA">
      <formula>NOT(ISERROR(SEARCH("ALTA",AR101)))</formula>
    </cfRule>
    <cfRule type="containsText" dxfId="738" priority="739" operator="containsText" text="MODERADA">
      <formula>NOT(ISERROR(SEARCH("MODERADA",AR101)))</formula>
    </cfRule>
    <cfRule type="containsText" dxfId="737" priority="740" operator="containsText" text="BAJA">
      <formula>NOT(ISERROR(SEARCH("BAJA",AR101)))</formula>
    </cfRule>
  </conditionalFormatting>
  <conditionalFormatting sqref="AO101:AO109">
    <cfRule type="containsText" dxfId="736" priority="733" operator="containsText" text="EXTREMA">
      <formula>NOT(ISERROR(SEARCH("EXTREMA",AO101)))</formula>
    </cfRule>
    <cfRule type="containsText" dxfId="735" priority="734" operator="containsText" text="ALTA">
      <formula>NOT(ISERROR(SEARCH("ALTA",AO101)))</formula>
    </cfRule>
    <cfRule type="containsText" dxfId="734" priority="735" operator="containsText" text="MODERADA">
      <formula>NOT(ISERROR(SEARCH("MODERADA",AO101)))</formula>
    </cfRule>
    <cfRule type="containsText" dxfId="733" priority="736" operator="containsText" text="BAJA">
      <formula>NOT(ISERROR(SEARCH("BAJA",AO101)))</formula>
    </cfRule>
  </conditionalFormatting>
  <conditionalFormatting sqref="AQ101:AQ106">
    <cfRule type="containsText" dxfId="732" priority="729" operator="containsText" text="EXTREMA">
      <formula>NOT(ISERROR(SEARCH("EXTREMA",AQ101)))</formula>
    </cfRule>
    <cfRule type="containsText" dxfId="731" priority="730" operator="containsText" text="ALTA">
      <formula>NOT(ISERROR(SEARCH("ALTA",AQ101)))</formula>
    </cfRule>
    <cfRule type="containsText" dxfId="730" priority="731" operator="containsText" text="MODERADA">
      <formula>NOT(ISERROR(SEARCH("MODERADA",AQ101)))</formula>
    </cfRule>
    <cfRule type="containsText" dxfId="729" priority="732" operator="containsText" text="BAJA">
      <formula>NOT(ISERROR(SEARCH("BAJA",AQ101)))</formula>
    </cfRule>
  </conditionalFormatting>
  <conditionalFormatting sqref="AR110:AR115">
    <cfRule type="containsText" dxfId="728" priority="725" operator="containsText" text="EXTREMA">
      <formula>NOT(ISERROR(SEARCH("EXTREMA",AR110)))</formula>
    </cfRule>
    <cfRule type="containsText" dxfId="727" priority="726" operator="containsText" text="ALTA">
      <formula>NOT(ISERROR(SEARCH("ALTA",AR110)))</formula>
    </cfRule>
    <cfRule type="containsText" dxfId="726" priority="727" operator="containsText" text="MODERADA">
      <formula>NOT(ISERROR(SEARCH("MODERADA",AR110)))</formula>
    </cfRule>
    <cfRule type="containsText" dxfId="725" priority="728" operator="containsText" text="BAJA">
      <formula>NOT(ISERROR(SEARCH("BAJA",AR110)))</formula>
    </cfRule>
  </conditionalFormatting>
  <conditionalFormatting sqref="AO110:AO118">
    <cfRule type="containsText" dxfId="724" priority="721" operator="containsText" text="EXTREMA">
      <formula>NOT(ISERROR(SEARCH("EXTREMA",AO110)))</formula>
    </cfRule>
    <cfRule type="containsText" dxfId="723" priority="722" operator="containsText" text="ALTA">
      <formula>NOT(ISERROR(SEARCH("ALTA",AO110)))</formula>
    </cfRule>
    <cfRule type="containsText" dxfId="722" priority="723" operator="containsText" text="MODERADA">
      <formula>NOT(ISERROR(SEARCH("MODERADA",AO110)))</formula>
    </cfRule>
    <cfRule type="containsText" dxfId="721" priority="724" operator="containsText" text="BAJA">
      <formula>NOT(ISERROR(SEARCH("BAJA",AO110)))</formula>
    </cfRule>
  </conditionalFormatting>
  <conditionalFormatting sqref="AQ110:AQ115">
    <cfRule type="containsText" dxfId="720" priority="717" operator="containsText" text="EXTREMA">
      <formula>NOT(ISERROR(SEARCH("EXTREMA",AQ110)))</formula>
    </cfRule>
    <cfRule type="containsText" dxfId="719" priority="718" operator="containsText" text="ALTA">
      <formula>NOT(ISERROR(SEARCH("ALTA",AQ110)))</formula>
    </cfRule>
    <cfRule type="containsText" dxfId="718" priority="719" operator="containsText" text="MODERADA">
      <formula>NOT(ISERROR(SEARCH("MODERADA",AQ110)))</formula>
    </cfRule>
    <cfRule type="containsText" dxfId="717" priority="720" operator="containsText" text="BAJA">
      <formula>NOT(ISERROR(SEARCH("BAJA",AQ110)))</formula>
    </cfRule>
  </conditionalFormatting>
  <conditionalFormatting sqref="AR119:AR124">
    <cfRule type="containsText" dxfId="716" priority="713" operator="containsText" text="EXTREMA">
      <formula>NOT(ISERROR(SEARCH("EXTREMA",AR119)))</formula>
    </cfRule>
    <cfRule type="containsText" dxfId="715" priority="714" operator="containsText" text="ALTA">
      <formula>NOT(ISERROR(SEARCH("ALTA",AR119)))</formula>
    </cfRule>
    <cfRule type="containsText" dxfId="714" priority="715" operator="containsText" text="MODERADA">
      <formula>NOT(ISERROR(SEARCH("MODERADA",AR119)))</formula>
    </cfRule>
    <cfRule type="containsText" dxfId="713" priority="716" operator="containsText" text="BAJA">
      <formula>NOT(ISERROR(SEARCH("BAJA",AR119)))</formula>
    </cfRule>
  </conditionalFormatting>
  <conditionalFormatting sqref="AO119:AO127">
    <cfRule type="containsText" dxfId="712" priority="709" operator="containsText" text="EXTREMA">
      <formula>NOT(ISERROR(SEARCH("EXTREMA",AO119)))</formula>
    </cfRule>
    <cfRule type="containsText" dxfId="711" priority="710" operator="containsText" text="ALTA">
      <formula>NOT(ISERROR(SEARCH("ALTA",AO119)))</formula>
    </cfRule>
    <cfRule type="containsText" dxfId="710" priority="711" operator="containsText" text="MODERADA">
      <formula>NOT(ISERROR(SEARCH("MODERADA",AO119)))</formula>
    </cfRule>
    <cfRule type="containsText" dxfId="709" priority="712" operator="containsText" text="BAJA">
      <formula>NOT(ISERROR(SEARCH("BAJA",AO119)))</formula>
    </cfRule>
  </conditionalFormatting>
  <conditionalFormatting sqref="AQ119:AQ124">
    <cfRule type="containsText" dxfId="708" priority="705" operator="containsText" text="EXTREMA">
      <formula>NOT(ISERROR(SEARCH("EXTREMA",AQ119)))</formula>
    </cfRule>
    <cfRule type="containsText" dxfId="707" priority="706" operator="containsText" text="ALTA">
      <formula>NOT(ISERROR(SEARCH("ALTA",AQ119)))</formula>
    </cfRule>
    <cfRule type="containsText" dxfId="706" priority="707" operator="containsText" text="MODERADA">
      <formula>NOT(ISERROR(SEARCH("MODERADA",AQ119)))</formula>
    </cfRule>
    <cfRule type="containsText" dxfId="705" priority="708" operator="containsText" text="BAJA">
      <formula>NOT(ISERROR(SEARCH("BAJA",AQ119)))</formula>
    </cfRule>
  </conditionalFormatting>
  <conditionalFormatting sqref="AR128:AR133">
    <cfRule type="containsText" dxfId="704" priority="701" operator="containsText" text="EXTREMA">
      <formula>NOT(ISERROR(SEARCH("EXTREMA",AR128)))</formula>
    </cfRule>
    <cfRule type="containsText" dxfId="703" priority="702" operator="containsText" text="ALTA">
      <formula>NOT(ISERROR(SEARCH("ALTA",AR128)))</formula>
    </cfRule>
    <cfRule type="containsText" dxfId="702" priority="703" operator="containsText" text="MODERADA">
      <formula>NOT(ISERROR(SEARCH("MODERADA",AR128)))</formula>
    </cfRule>
    <cfRule type="containsText" dxfId="701" priority="704" operator="containsText" text="BAJA">
      <formula>NOT(ISERROR(SEARCH("BAJA",AR128)))</formula>
    </cfRule>
  </conditionalFormatting>
  <conditionalFormatting sqref="AO128:AO136">
    <cfRule type="containsText" dxfId="700" priority="697" operator="containsText" text="EXTREMA">
      <formula>NOT(ISERROR(SEARCH("EXTREMA",AO128)))</formula>
    </cfRule>
    <cfRule type="containsText" dxfId="699" priority="698" operator="containsText" text="ALTA">
      <formula>NOT(ISERROR(SEARCH("ALTA",AO128)))</formula>
    </cfRule>
    <cfRule type="containsText" dxfId="698" priority="699" operator="containsText" text="MODERADA">
      <formula>NOT(ISERROR(SEARCH("MODERADA",AO128)))</formula>
    </cfRule>
    <cfRule type="containsText" dxfId="697" priority="700" operator="containsText" text="BAJA">
      <formula>NOT(ISERROR(SEARCH("BAJA",AO128)))</formula>
    </cfRule>
  </conditionalFormatting>
  <conditionalFormatting sqref="AQ128:AQ133">
    <cfRule type="containsText" dxfId="696" priority="693" operator="containsText" text="EXTREMA">
      <formula>NOT(ISERROR(SEARCH("EXTREMA",AQ128)))</formula>
    </cfRule>
    <cfRule type="containsText" dxfId="695" priority="694" operator="containsText" text="ALTA">
      <formula>NOT(ISERROR(SEARCH("ALTA",AQ128)))</formula>
    </cfRule>
    <cfRule type="containsText" dxfId="694" priority="695" operator="containsText" text="MODERADA">
      <formula>NOT(ISERROR(SEARCH("MODERADA",AQ128)))</formula>
    </cfRule>
    <cfRule type="containsText" dxfId="693" priority="696" operator="containsText" text="BAJA">
      <formula>NOT(ISERROR(SEARCH("BAJA",AQ128)))</formula>
    </cfRule>
  </conditionalFormatting>
  <conditionalFormatting sqref="AR137:AR142">
    <cfRule type="containsText" dxfId="692" priority="689" operator="containsText" text="EXTREMA">
      <formula>NOT(ISERROR(SEARCH("EXTREMA",AR137)))</formula>
    </cfRule>
    <cfRule type="containsText" dxfId="691" priority="690" operator="containsText" text="ALTA">
      <formula>NOT(ISERROR(SEARCH("ALTA",AR137)))</formula>
    </cfRule>
    <cfRule type="containsText" dxfId="690" priority="691" operator="containsText" text="MODERADA">
      <formula>NOT(ISERROR(SEARCH("MODERADA",AR137)))</formula>
    </cfRule>
    <cfRule type="containsText" dxfId="689" priority="692" operator="containsText" text="BAJA">
      <formula>NOT(ISERROR(SEARCH("BAJA",AR137)))</formula>
    </cfRule>
  </conditionalFormatting>
  <conditionalFormatting sqref="AO137:AO145">
    <cfRule type="containsText" dxfId="688" priority="685" operator="containsText" text="EXTREMA">
      <formula>NOT(ISERROR(SEARCH("EXTREMA",AO137)))</formula>
    </cfRule>
    <cfRule type="containsText" dxfId="687" priority="686" operator="containsText" text="ALTA">
      <formula>NOT(ISERROR(SEARCH("ALTA",AO137)))</formula>
    </cfRule>
    <cfRule type="containsText" dxfId="686" priority="687" operator="containsText" text="MODERADA">
      <formula>NOT(ISERROR(SEARCH("MODERADA",AO137)))</formula>
    </cfRule>
    <cfRule type="containsText" dxfId="685" priority="688" operator="containsText" text="BAJA">
      <formula>NOT(ISERROR(SEARCH("BAJA",AO137)))</formula>
    </cfRule>
  </conditionalFormatting>
  <conditionalFormatting sqref="AQ137:AQ142">
    <cfRule type="containsText" dxfId="684" priority="681" operator="containsText" text="EXTREMA">
      <formula>NOT(ISERROR(SEARCH("EXTREMA",AQ137)))</formula>
    </cfRule>
    <cfRule type="containsText" dxfId="683" priority="682" operator="containsText" text="ALTA">
      <formula>NOT(ISERROR(SEARCH("ALTA",AQ137)))</formula>
    </cfRule>
    <cfRule type="containsText" dxfId="682" priority="683" operator="containsText" text="MODERADA">
      <formula>NOT(ISERROR(SEARCH("MODERADA",AQ137)))</formula>
    </cfRule>
    <cfRule type="containsText" dxfId="681" priority="684" operator="containsText" text="BAJA">
      <formula>NOT(ISERROR(SEARCH("BAJA",AQ137)))</formula>
    </cfRule>
  </conditionalFormatting>
  <conditionalFormatting sqref="AR146:AR151">
    <cfRule type="containsText" dxfId="680" priority="677" operator="containsText" text="EXTREMA">
      <formula>NOT(ISERROR(SEARCH("EXTREMA",AR146)))</formula>
    </cfRule>
    <cfRule type="containsText" dxfId="679" priority="678" operator="containsText" text="ALTA">
      <formula>NOT(ISERROR(SEARCH("ALTA",AR146)))</formula>
    </cfRule>
    <cfRule type="containsText" dxfId="678" priority="679" operator="containsText" text="MODERADA">
      <formula>NOT(ISERROR(SEARCH("MODERADA",AR146)))</formula>
    </cfRule>
    <cfRule type="containsText" dxfId="677" priority="680" operator="containsText" text="BAJA">
      <formula>NOT(ISERROR(SEARCH("BAJA",AR146)))</formula>
    </cfRule>
  </conditionalFormatting>
  <conditionalFormatting sqref="AO146:AO154">
    <cfRule type="containsText" dxfId="676" priority="673" operator="containsText" text="EXTREMA">
      <formula>NOT(ISERROR(SEARCH("EXTREMA",AO146)))</formula>
    </cfRule>
    <cfRule type="containsText" dxfId="675" priority="674" operator="containsText" text="ALTA">
      <formula>NOT(ISERROR(SEARCH("ALTA",AO146)))</formula>
    </cfRule>
    <cfRule type="containsText" dxfId="674" priority="675" operator="containsText" text="MODERADA">
      <formula>NOT(ISERROR(SEARCH("MODERADA",AO146)))</formula>
    </cfRule>
    <cfRule type="containsText" dxfId="673" priority="676" operator="containsText" text="BAJA">
      <formula>NOT(ISERROR(SEARCH("BAJA",AO146)))</formula>
    </cfRule>
  </conditionalFormatting>
  <conditionalFormatting sqref="AQ146:AQ151">
    <cfRule type="containsText" dxfId="672" priority="669" operator="containsText" text="EXTREMA">
      <formula>NOT(ISERROR(SEARCH("EXTREMA",AQ146)))</formula>
    </cfRule>
    <cfRule type="containsText" dxfId="671" priority="670" operator="containsText" text="ALTA">
      <formula>NOT(ISERROR(SEARCH("ALTA",AQ146)))</formula>
    </cfRule>
    <cfRule type="containsText" dxfId="670" priority="671" operator="containsText" text="MODERADA">
      <formula>NOT(ISERROR(SEARCH("MODERADA",AQ146)))</formula>
    </cfRule>
    <cfRule type="containsText" dxfId="669" priority="672" operator="containsText" text="BAJA">
      <formula>NOT(ISERROR(SEARCH("BAJA",AQ146)))</formula>
    </cfRule>
  </conditionalFormatting>
  <conditionalFormatting sqref="AR155:AR160">
    <cfRule type="containsText" dxfId="668" priority="665" operator="containsText" text="EXTREMA">
      <formula>NOT(ISERROR(SEARCH("EXTREMA",AR155)))</formula>
    </cfRule>
    <cfRule type="containsText" dxfId="667" priority="666" operator="containsText" text="ALTA">
      <formula>NOT(ISERROR(SEARCH("ALTA",AR155)))</formula>
    </cfRule>
    <cfRule type="containsText" dxfId="666" priority="667" operator="containsText" text="MODERADA">
      <formula>NOT(ISERROR(SEARCH("MODERADA",AR155)))</formula>
    </cfRule>
    <cfRule type="containsText" dxfId="665" priority="668" operator="containsText" text="BAJA">
      <formula>NOT(ISERROR(SEARCH("BAJA",AR155)))</formula>
    </cfRule>
  </conditionalFormatting>
  <conditionalFormatting sqref="AO155:AO163">
    <cfRule type="containsText" dxfId="664" priority="661" operator="containsText" text="EXTREMA">
      <formula>NOT(ISERROR(SEARCH("EXTREMA",AO155)))</formula>
    </cfRule>
    <cfRule type="containsText" dxfId="663" priority="662" operator="containsText" text="ALTA">
      <formula>NOT(ISERROR(SEARCH("ALTA",AO155)))</formula>
    </cfRule>
    <cfRule type="containsText" dxfId="662" priority="663" operator="containsText" text="MODERADA">
      <formula>NOT(ISERROR(SEARCH("MODERADA",AO155)))</formula>
    </cfRule>
    <cfRule type="containsText" dxfId="661" priority="664" operator="containsText" text="BAJA">
      <formula>NOT(ISERROR(SEARCH("BAJA",AO155)))</formula>
    </cfRule>
  </conditionalFormatting>
  <conditionalFormatting sqref="AQ155:AQ160">
    <cfRule type="containsText" dxfId="660" priority="657" operator="containsText" text="EXTREMA">
      <formula>NOT(ISERROR(SEARCH("EXTREMA",AQ155)))</formula>
    </cfRule>
    <cfRule type="containsText" dxfId="659" priority="658" operator="containsText" text="ALTA">
      <formula>NOT(ISERROR(SEARCH("ALTA",AQ155)))</formula>
    </cfRule>
    <cfRule type="containsText" dxfId="658" priority="659" operator="containsText" text="MODERADA">
      <formula>NOT(ISERROR(SEARCH("MODERADA",AQ155)))</formula>
    </cfRule>
    <cfRule type="containsText" dxfId="657" priority="660" operator="containsText" text="BAJA">
      <formula>NOT(ISERROR(SEARCH("BAJA",AQ155)))</formula>
    </cfRule>
  </conditionalFormatting>
  <conditionalFormatting sqref="AR164:AR169">
    <cfRule type="containsText" dxfId="656" priority="653" operator="containsText" text="EXTREMA">
      <formula>NOT(ISERROR(SEARCH("EXTREMA",AR164)))</formula>
    </cfRule>
    <cfRule type="containsText" dxfId="655" priority="654" operator="containsText" text="ALTA">
      <formula>NOT(ISERROR(SEARCH("ALTA",AR164)))</formula>
    </cfRule>
    <cfRule type="containsText" dxfId="654" priority="655" operator="containsText" text="MODERADA">
      <formula>NOT(ISERROR(SEARCH("MODERADA",AR164)))</formula>
    </cfRule>
    <cfRule type="containsText" dxfId="653" priority="656" operator="containsText" text="BAJA">
      <formula>NOT(ISERROR(SEARCH("BAJA",AR164)))</formula>
    </cfRule>
  </conditionalFormatting>
  <conditionalFormatting sqref="AO164:AO172">
    <cfRule type="containsText" dxfId="652" priority="649" operator="containsText" text="EXTREMA">
      <formula>NOT(ISERROR(SEARCH("EXTREMA",AO164)))</formula>
    </cfRule>
    <cfRule type="containsText" dxfId="651" priority="650" operator="containsText" text="ALTA">
      <formula>NOT(ISERROR(SEARCH("ALTA",AO164)))</formula>
    </cfRule>
    <cfRule type="containsText" dxfId="650" priority="651" operator="containsText" text="MODERADA">
      <formula>NOT(ISERROR(SEARCH("MODERADA",AO164)))</formula>
    </cfRule>
    <cfRule type="containsText" dxfId="649" priority="652" operator="containsText" text="BAJA">
      <formula>NOT(ISERROR(SEARCH("BAJA",AO164)))</formula>
    </cfRule>
  </conditionalFormatting>
  <conditionalFormatting sqref="AQ164:AQ169">
    <cfRule type="containsText" dxfId="648" priority="645" operator="containsText" text="EXTREMA">
      <formula>NOT(ISERROR(SEARCH("EXTREMA",AQ164)))</formula>
    </cfRule>
    <cfRule type="containsText" dxfId="647" priority="646" operator="containsText" text="ALTA">
      <formula>NOT(ISERROR(SEARCH("ALTA",AQ164)))</formula>
    </cfRule>
    <cfRule type="containsText" dxfId="646" priority="647" operator="containsText" text="MODERADA">
      <formula>NOT(ISERROR(SEARCH("MODERADA",AQ164)))</formula>
    </cfRule>
    <cfRule type="containsText" dxfId="645" priority="648" operator="containsText" text="BAJA">
      <formula>NOT(ISERROR(SEARCH("BAJA",AQ164)))</formula>
    </cfRule>
  </conditionalFormatting>
  <conditionalFormatting sqref="AR173:AR178">
    <cfRule type="containsText" dxfId="644" priority="641" operator="containsText" text="EXTREMA">
      <formula>NOT(ISERROR(SEARCH("EXTREMA",AR173)))</formula>
    </cfRule>
    <cfRule type="containsText" dxfId="643" priority="642" operator="containsText" text="ALTA">
      <formula>NOT(ISERROR(SEARCH("ALTA",AR173)))</formula>
    </cfRule>
    <cfRule type="containsText" dxfId="642" priority="643" operator="containsText" text="MODERADA">
      <formula>NOT(ISERROR(SEARCH("MODERADA",AR173)))</formula>
    </cfRule>
    <cfRule type="containsText" dxfId="641" priority="644" operator="containsText" text="BAJA">
      <formula>NOT(ISERROR(SEARCH("BAJA",AR173)))</formula>
    </cfRule>
  </conditionalFormatting>
  <conditionalFormatting sqref="AO173:AO181">
    <cfRule type="containsText" dxfId="640" priority="637" operator="containsText" text="EXTREMA">
      <formula>NOT(ISERROR(SEARCH("EXTREMA",AO173)))</formula>
    </cfRule>
    <cfRule type="containsText" dxfId="639" priority="638" operator="containsText" text="ALTA">
      <formula>NOT(ISERROR(SEARCH("ALTA",AO173)))</formula>
    </cfRule>
    <cfRule type="containsText" dxfId="638" priority="639" operator="containsText" text="MODERADA">
      <formula>NOT(ISERROR(SEARCH("MODERADA",AO173)))</formula>
    </cfRule>
    <cfRule type="containsText" dxfId="637" priority="640" operator="containsText" text="BAJA">
      <formula>NOT(ISERROR(SEARCH("BAJA",AO173)))</formula>
    </cfRule>
  </conditionalFormatting>
  <conditionalFormatting sqref="AQ173:AQ178">
    <cfRule type="containsText" dxfId="636" priority="633" operator="containsText" text="EXTREMA">
      <formula>NOT(ISERROR(SEARCH("EXTREMA",AQ173)))</formula>
    </cfRule>
    <cfRule type="containsText" dxfId="635" priority="634" operator="containsText" text="ALTA">
      <formula>NOT(ISERROR(SEARCH("ALTA",AQ173)))</formula>
    </cfRule>
    <cfRule type="containsText" dxfId="634" priority="635" operator="containsText" text="MODERADA">
      <formula>NOT(ISERROR(SEARCH("MODERADA",AQ173)))</formula>
    </cfRule>
    <cfRule type="containsText" dxfId="633" priority="636" operator="containsText" text="BAJA">
      <formula>NOT(ISERROR(SEARCH("BAJA",AQ173)))</formula>
    </cfRule>
  </conditionalFormatting>
  <conditionalFormatting sqref="AR182:AR187">
    <cfRule type="containsText" dxfId="632" priority="629" operator="containsText" text="EXTREMA">
      <formula>NOT(ISERROR(SEARCH("EXTREMA",AR182)))</formula>
    </cfRule>
    <cfRule type="containsText" dxfId="631" priority="630" operator="containsText" text="ALTA">
      <formula>NOT(ISERROR(SEARCH("ALTA",AR182)))</formula>
    </cfRule>
    <cfRule type="containsText" dxfId="630" priority="631" operator="containsText" text="MODERADA">
      <formula>NOT(ISERROR(SEARCH("MODERADA",AR182)))</formula>
    </cfRule>
    <cfRule type="containsText" dxfId="629" priority="632" operator="containsText" text="BAJA">
      <formula>NOT(ISERROR(SEARCH("BAJA",AR182)))</formula>
    </cfRule>
  </conditionalFormatting>
  <conditionalFormatting sqref="AO182:AO190">
    <cfRule type="containsText" dxfId="628" priority="625" operator="containsText" text="EXTREMA">
      <formula>NOT(ISERROR(SEARCH("EXTREMA",AO182)))</formula>
    </cfRule>
    <cfRule type="containsText" dxfId="627" priority="626" operator="containsText" text="ALTA">
      <formula>NOT(ISERROR(SEARCH("ALTA",AO182)))</formula>
    </cfRule>
    <cfRule type="containsText" dxfId="626" priority="627" operator="containsText" text="MODERADA">
      <formula>NOT(ISERROR(SEARCH("MODERADA",AO182)))</formula>
    </cfRule>
    <cfRule type="containsText" dxfId="625" priority="628" operator="containsText" text="BAJA">
      <formula>NOT(ISERROR(SEARCH("BAJA",AO182)))</formula>
    </cfRule>
  </conditionalFormatting>
  <conditionalFormatting sqref="AQ182:AQ187">
    <cfRule type="containsText" dxfId="624" priority="621" operator="containsText" text="EXTREMA">
      <formula>NOT(ISERROR(SEARCH("EXTREMA",AQ182)))</formula>
    </cfRule>
    <cfRule type="containsText" dxfId="623" priority="622" operator="containsText" text="ALTA">
      <formula>NOT(ISERROR(SEARCH("ALTA",AQ182)))</formula>
    </cfRule>
    <cfRule type="containsText" dxfId="622" priority="623" operator="containsText" text="MODERADA">
      <formula>NOT(ISERROR(SEARCH("MODERADA",AQ182)))</formula>
    </cfRule>
    <cfRule type="containsText" dxfId="621" priority="624" operator="containsText" text="BAJA">
      <formula>NOT(ISERROR(SEARCH("BAJA",AQ182)))</formula>
    </cfRule>
  </conditionalFormatting>
  <conditionalFormatting sqref="AR191:AR196">
    <cfRule type="containsText" dxfId="620" priority="617" operator="containsText" text="EXTREMA">
      <formula>NOT(ISERROR(SEARCH("EXTREMA",AR191)))</formula>
    </cfRule>
    <cfRule type="containsText" dxfId="619" priority="618" operator="containsText" text="ALTA">
      <formula>NOT(ISERROR(SEARCH("ALTA",AR191)))</formula>
    </cfRule>
    <cfRule type="containsText" dxfId="618" priority="619" operator="containsText" text="MODERADA">
      <formula>NOT(ISERROR(SEARCH("MODERADA",AR191)))</formula>
    </cfRule>
    <cfRule type="containsText" dxfId="617" priority="620" operator="containsText" text="BAJA">
      <formula>NOT(ISERROR(SEARCH("BAJA",AR191)))</formula>
    </cfRule>
  </conditionalFormatting>
  <conditionalFormatting sqref="AO191:AO199">
    <cfRule type="containsText" dxfId="616" priority="613" operator="containsText" text="EXTREMA">
      <formula>NOT(ISERROR(SEARCH("EXTREMA",AO191)))</formula>
    </cfRule>
    <cfRule type="containsText" dxfId="615" priority="614" operator="containsText" text="ALTA">
      <formula>NOT(ISERROR(SEARCH("ALTA",AO191)))</formula>
    </cfRule>
    <cfRule type="containsText" dxfId="614" priority="615" operator="containsText" text="MODERADA">
      <formula>NOT(ISERROR(SEARCH("MODERADA",AO191)))</formula>
    </cfRule>
    <cfRule type="containsText" dxfId="613" priority="616" operator="containsText" text="BAJA">
      <formula>NOT(ISERROR(SEARCH("BAJA",AO191)))</formula>
    </cfRule>
  </conditionalFormatting>
  <conditionalFormatting sqref="AQ191:AQ196">
    <cfRule type="containsText" dxfId="612" priority="609" operator="containsText" text="EXTREMA">
      <formula>NOT(ISERROR(SEARCH("EXTREMA",AQ191)))</formula>
    </cfRule>
    <cfRule type="containsText" dxfId="611" priority="610" operator="containsText" text="ALTA">
      <formula>NOT(ISERROR(SEARCH("ALTA",AQ191)))</formula>
    </cfRule>
    <cfRule type="containsText" dxfId="610" priority="611" operator="containsText" text="MODERADA">
      <formula>NOT(ISERROR(SEARCH("MODERADA",AQ191)))</formula>
    </cfRule>
    <cfRule type="containsText" dxfId="609" priority="612" operator="containsText" text="BAJA">
      <formula>NOT(ISERROR(SEARCH("BAJA",AQ191)))</formula>
    </cfRule>
  </conditionalFormatting>
  <conditionalFormatting sqref="AR200:AR205">
    <cfRule type="containsText" dxfId="608" priority="605" operator="containsText" text="EXTREMA">
      <formula>NOT(ISERROR(SEARCH("EXTREMA",AR200)))</formula>
    </cfRule>
    <cfRule type="containsText" dxfId="607" priority="606" operator="containsText" text="ALTA">
      <formula>NOT(ISERROR(SEARCH("ALTA",AR200)))</formula>
    </cfRule>
    <cfRule type="containsText" dxfId="606" priority="607" operator="containsText" text="MODERADA">
      <formula>NOT(ISERROR(SEARCH("MODERADA",AR200)))</formula>
    </cfRule>
    <cfRule type="containsText" dxfId="605" priority="608" operator="containsText" text="BAJA">
      <formula>NOT(ISERROR(SEARCH("BAJA",AR200)))</formula>
    </cfRule>
  </conditionalFormatting>
  <conditionalFormatting sqref="AO200:AO208">
    <cfRule type="containsText" dxfId="604" priority="601" operator="containsText" text="EXTREMA">
      <formula>NOT(ISERROR(SEARCH("EXTREMA",AO200)))</formula>
    </cfRule>
    <cfRule type="containsText" dxfId="603" priority="602" operator="containsText" text="ALTA">
      <formula>NOT(ISERROR(SEARCH("ALTA",AO200)))</formula>
    </cfRule>
    <cfRule type="containsText" dxfId="602" priority="603" operator="containsText" text="MODERADA">
      <formula>NOT(ISERROR(SEARCH("MODERADA",AO200)))</formula>
    </cfRule>
    <cfRule type="containsText" dxfId="601" priority="604" operator="containsText" text="BAJA">
      <formula>NOT(ISERROR(SEARCH("BAJA",AO200)))</formula>
    </cfRule>
  </conditionalFormatting>
  <conditionalFormatting sqref="AQ200:AQ205">
    <cfRule type="containsText" dxfId="600" priority="597" operator="containsText" text="EXTREMA">
      <formula>NOT(ISERROR(SEARCH("EXTREMA",AQ200)))</formula>
    </cfRule>
    <cfRule type="containsText" dxfId="599" priority="598" operator="containsText" text="ALTA">
      <formula>NOT(ISERROR(SEARCH("ALTA",AQ200)))</formula>
    </cfRule>
    <cfRule type="containsText" dxfId="598" priority="599" operator="containsText" text="MODERADA">
      <formula>NOT(ISERROR(SEARCH("MODERADA",AQ200)))</formula>
    </cfRule>
    <cfRule type="containsText" dxfId="597" priority="600" operator="containsText" text="BAJA">
      <formula>NOT(ISERROR(SEARCH("BAJA",AQ200)))</formula>
    </cfRule>
  </conditionalFormatting>
  <conditionalFormatting sqref="AR209:AR214">
    <cfRule type="containsText" dxfId="596" priority="593" operator="containsText" text="EXTREMA">
      <formula>NOT(ISERROR(SEARCH("EXTREMA",AR209)))</formula>
    </cfRule>
    <cfRule type="containsText" dxfId="595" priority="594" operator="containsText" text="ALTA">
      <formula>NOT(ISERROR(SEARCH("ALTA",AR209)))</formula>
    </cfRule>
    <cfRule type="containsText" dxfId="594" priority="595" operator="containsText" text="MODERADA">
      <formula>NOT(ISERROR(SEARCH("MODERADA",AR209)))</formula>
    </cfRule>
    <cfRule type="containsText" dxfId="593" priority="596" operator="containsText" text="BAJA">
      <formula>NOT(ISERROR(SEARCH("BAJA",AR209)))</formula>
    </cfRule>
  </conditionalFormatting>
  <conditionalFormatting sqref="AO209:AO217">
    <cfRule type="containsText" dxfId="592" priority="589" operator="containsText" text="EXTREMA">
      <formula>NOT(ISERROR(SEARCH("EXTREMA",AO209)))</formula>
    </cfRule>
    <cfRule type="containsText" dxfId="591" priority="590" operator="containsText" text="ALTA">
      <formula>NOT(ISERROR(SEARCH("ALTA",AO209)))</formula>
    </cfRule>
    <cfRule type="containsText" dxfId="590" priority="591" operator="containsText" text="MODERADA">
      <formula>NOT(ISERROR(SEARCH("MODERADA",AO209)))</formula>
    </cfRule>
    <cfRule type="containsText" dxfId="589" priority="592" operator="containsText" text="BAJA">
      <formula>NOT(ISERROR(SEARCH("BAJA",AO209)))</formula>
    </cfRule>
  </conditionalFormatting>
  <conditionalFormatting sqref="AQ209:AQ214">
    <cfRule type="containsText" dxfId="588" priority="585" operator="containsText" text="EXTREMA">
      <formula>NOT(ISERROR(SEARCH("EXTREMA",AQ209)))</formula>
    </cfRule>
    <cfRule type="containsText" dxfId="587" priority="586" operator="containsText" text="ALTA">
      <formula>NOT(ISERROR(SEARCH("ALTA",AQ209)))</formula>
    </cfRule>
    <cfRule type="containsText" dxfId="586" priority="587" operator="containsText" text="MODERADA">
      <formula>NOT(ISERROR(SEARCH("MODERADA",AQ209)))</formula>
    </cfRule>
    <cfRule type="containsText" dxfId="585" priority="588" operator="containsText" text="BAJA">
      <formula>NOT(ISERROR(SEARCH("BAJA",AQ209)))</formula>
    </cfRule>
  </conditionalFormatting>
  <conditionalFormatting sqref="AR218:AR223">
    <cfRule type="containsText" dxfId="584" priority="581" operator="containsText" text="EXTREMA">
      <formula>NOT(ISERROR(SEARCH("EXTREMA",AR218)))</formula>
    </cfRule>
    <cfRule type="containsText" dxfId="583" priority="582" operator="containsText" text="ALTA">
      <formula>NOT(ISERROR(SEARCH("ALTA",AR218)))</formula>
    </cfRule>
    <cfRule type="containsText" dxfId="582" priority="583" operator="containsText" text="MODERADA">
      <formula>NOT(ISERROR(SEARCH("MODERADA",AR218)))</formula>
    </cfRule>
    <cfRule type="containsText" dxfId="581" priority="584" operator="containsText" text="BAJA">
      <formula>NOT(ISERROR(SEARCH("BAJA",AR218)))</formula>
    </cfRule>
  </conditionalFormatting>
  <conditionalFormatting sqref="AO218:AO226">
    <cfRule type="containsText" dxfId="580" priority="577" operator="containsText" text="EXTREMA">
      <formula>NOT(ISERROR(SEARCH("EXTREMA",AO218)))</formula>
    </cfRule>
    <cfRule type="containsText" dxfId="579" priority="578" operator="containsText" text="ALTA">
      <formula>NOT(ISERROR(SEARCH("ALTA",AO218)))</formula>
    </cfRule>
    <cfRule type="containsText" dxfId="578" priority="579" operator="containsText" text="MODERADA">
      <formula>NOT(ISERROR(SEARCH("MODERADA",AO218)))</formula>
    </cfRule>
    <cfRule type="containsText" dxfId="577" priority="580" operator="containsText" text="BAJA">
      <formula>NOT(ISERROR(SEARCH("BAJA",AO218)))</formula>
    </cfRule>
  </conditionalFormatting>
  <conditionalFormatting sqref="AQ218:AQ223">
    <cfRule type="containsText" dxfId="576" priority="573" operator="containsText" text="EXTREMA">
      <formula>NOT(ISERROR(SEARCH("EXTREMA",AQ218)))</formula>
    </cfRule>
    <cfRule type="containsText" dxfId="575" priority="574" operator="containsText" text="ALTA">
      <formula>NOT(ISERROR(SEARCH("ALTA",AQ218)))</formula>
    </cfRule>
    <cfRule type="containsText" dxfId="574" priority="575" operator="containsText" text="MODERADA">
      <formula>NOT(ISERROR(SEARCH("MODERADA",AQ218)))</formula>
    </cfRule>
    <cfRule type="containsText" dxfId="573" priority="576" operator="containsText" text="BAJA">
      <formula>NOT(ISERROR(SEARCH("BAJA",AQ218)))</formula>
    </cfRule>
  </conditionalFormatting>
  <conditionalFormatting sqref="AR227:AR232">
    <cfRule type="containsText" dxfId="572" priority="569" operator="containsText" text="EXTREMA">
      <formula>NOT(ISERROR(SEARCH("EXTREMA",AR227)))</formula>
    </cfRule>
    <cfRule type="containsText" dxfId="571" priority="570" operator="containsText" text="ALTA">
      <formula>NOT(ISERROR(SEARCH("ALTA",AR227)))</formula>
    </cfRule>
    <cfRule type="containsText" dxfId="570" priority="571" operator="containsText" text="MODERADA">
      <formula>NOT(ISERROR(SEARCH("MODERADA",AR227)))</formula>
    </cfRule>
    <cfRule type="containsText" dxfId="569" priority="572" operator="containsText" text="BAJA">
      <formula>NOT(ISERROR(SEARCH("BAJA",AR227)))</formula>
    </cfRule>
  </conditionalFormatting>
  <conditionalFormatting sqref="AO227:AO235">
    <cfRule type="containsText" dxfId="568" priority="565" operator="containsText" text="EXTREMA">
      <formula>NOT(ISERROR(SEARCH("EXTREMA",AO227)))</formula>
    </cfRule>
    <cfRule type="containsText" dxfId="567" priority="566" operator="containsText" text="ALTA">
      <formula>NOT(ISERROR(SEARCH("ALTA",AO227)))</formula>
    </cfRule>
    <cfRule type="containsText" dxfId="566" priority="567" operator="containsText" text="MODERADA">
      <formula>NOT(ISERROR(SEARCH("MODERADA",AO227)))</formula>
    </cfRule>
    <cfRule type="containsText" dxfId="565" priority="568" operator="containsText" text="BAJA">
      <formula>NOT(ISERROR(SEARCH("BAJA",AO227)))</formula>
    </cfRule>
  </conditionalFormatting>
  <conditionalFormatting sqref="AQ227:AQ232">
    <cfRule type="containsText" dxfId="564" priority="561" operator="containsText" text="EXTREMA">
      <formula>NOT(ISERROR(SEARCH("EXTREMA",AQ227)))</formula>
    </cfRule>
    <cfRule type="containsText" dxfId="563" priority="562" operator="containsText" text="ALTA">
      <formula>NOT(ISERROR(SEARCH("ALTA",AQ227)))</formula>
    </cfRule>
    <cfRule type="containsText" dxfId="562" priority="563" operator="containsText" text="MODERADA">
      <formula>NOT(ISERROR(SEARCH("MODERADA",AQ227)))</formula>
    </cfRule>
    <cfRule type="containsText" dxfId="561" priority="564" operator="containsText" text="BAJA">
      <formula>NOT(ISERROR(SEARCH("BAJA",AQ227)))</formula>
    </cfRule>
  </conditionalFormatting>
  <conditionalFormatting sqref="AR236:AR241">
    <cfRule type="containsText" dxfId="560" priority="557" operator="containsText" text="EXTREMA">
      <formula>NOT(ISERROR(SEARCH("EXTREMA",AR236)))</formula>
    </cfRule>
    <cfRule type="containsText" dxfId="559" priority="558" operator="containsText" text="ALTA">
      <formula>NOT(ISERROR(SEARCH("ALTA",AR236)))</formula>
    </cfRule>
    <cfRule type="containsText" dxfId="558" priority="559" operator="containsText" text="MODERADA">
      <formula>NOT(ISERROR(SEARCH("MODERADA",AR236)))</formula>
    </cfRule>
    <cfRule type="containsText" dxfId="557" priority="560" operator="containsText" text="BAJA">
      <formula>NOT(ISERROR(SEARCH("BAJA",AR236)))</formula>
    </cfRule>
  </conditionalFormatting>
  <conditionalFormatting sqref="AO236:AO244">
    <cfRule type="containsText" dxfId="556" priority="553" operator="containsText" text="EXTREMA">
      <formula>NOT(ISERROR(SEARCH("EXTREMA",AO236)))</formula>
    </cfRule>
    <cfRule type="containsText" dxfId="555" priority="554" operator="containsText" text="ALTA">
      <formula>NOT(ISERROR(SEARCH("ALTA",AO236)))</formula>
    </cfRule>
    <cfRule type="containsText" dxfId="554" priority="555" operator="containsText" text="MODERADA">
      <formula>NOT(ISERROR(SEARCH("MODERADA",AO236)))</formula>
    </cfRule>
    <cfRule type="containsText" dxfId="553" priority="556" operator="containsText" text="BAJA">
      <formula>NOT(ISERROR(SEARCH("BAJA",AO236)))</formula>
    </cfRule>
  </conditionalFormatting>
  <conditionalFormatting sqref="AQ236:AQ241">
    <cfRule type="containsText" dxfId="552" priority="549" operator="containsText" text="EXTREMA">
      <formula>NOT(ISERROR(SEARCH("EXTREMA",AQ236)))</formula>
    </cfRule>
    <cfRule type="containsText" dxfId="551" priority="550" operator="containsText" text="ALTA">
      <formula>NOT(ISERROR(SEARCH("ALTA",AQ236)))</formula>
    </cfRule>
    <cfRule type="containsText" dxfId="550" priority="551" operator="containsText" text="MODERADA">
      <formula>NOT(ISERROR(SEARCH("MODERADA",AQ236)))</formula>
    </cfRule>
    <cfRule type="containsText" dxfId="549" priority="552" operator="containsText" text="BAJA">
      <formula>NOT(ISERROR(SEARCH("BAJA",AQ236)))</formula>
    </cfRule>
  </conditionalFormatting>
  <conditionalFormatting sqref="AR245:AR250">
    <cfRule type="containsText" dxfId="548" priority="545" operator="containsText" text="EXTREMA">
      <formula>NOT(ISERROR(SEARCH("EXTREMA",AR245)))</formula>
    </cfRule>
    <cfRule type="containsText" dxfId="547" priority="546" operator="containsText" text="ALTA">
      <formula>NOT(ISERROR(SEARCH("ALTA",AR245)))</formula>
    </cfRule>
    <cfRule type="containsText" dxfId="546" priority="547" operator="containsText" text="MODERADA">
      <formula>NOT(ISERROR(SEARCH("MODERADA",AR245)))</formula>
    </cfRule>
    <cfRule type="containsText" dxfId="545" priority="548" operator="containsText" text="BAJA">
      <formula>NOT(ISERROR(SEARCH("BAJA",AR245)))</formula>
    </cfRule>
  </conditionalFormatting>
  <conditionalFormatting sqref="AO245:AO253">
    <cfRule type="containsText" dxfId="544" priority="541" operator="containsText" text="EXTREMA">
      <formula>NOT(ISERROR(SEARCH("EXTREMA",AO245)))</formula>
    </cfRule>
    <cfRule type="containsText" dxfId="543" priority="542" operator="containsText" text="ALTA">
      <formula>NOT(ISERROR(SEARCH("ALTA",AO245)))</formula>
    </cfRule>
    <cfRule type="containsText" dxfId="542" priority="543" operator="containsText" text="MODERADA">
      <formula>NOT(ISERROR(SEARCH("MODERADA",AO245)))</formula>
    </cfRule>
    <cfRule type="containsText" dxfId="541" priority="544" operator="containsText" text="BAJA">
      <formula>NOT(ISERROR(SEARCH("BAJA",AO245)))</formula>
    </cfRule>
  </conditionalFormatting>
  <conditionalFormatting sqref="AQ245:AQ250">
    <cfRule type="containsText" dxfId="540" priority="537" operator="containsText" text="EXTREMA">
      <formula>NOT(ISERROR(SEARCH("EXTREMA",AQ245)))</formula>
    </cfRule>
    <cfRule type="containsText" dxfId="539" priority="538" operator="containsText" text="ALTA">
      <formula>NOT(ISERROR(SEARCH("ALTA",AQ245)))</formula>
    </cfRule>
    <cfRule type="containsText" dxfId="538" priority="539" operator="containsText" text="MODERADA">
      <formula>NOT(ISERROR(SEARCH("MODERADA",AQ245)))</formula>
    </cfRule>
    <cfRule type="containsText" dxfId="537" priority="540" operator="containsText" text="BAJA">
      <formula>NOT(ISERROR(SEARCH("BAJA",AQ245)))</formula>
    </cfRule>
  </conditionalFormatting>
  <conditionalFormatting sqref="AR254:AR259">
    <cfRule type="containsText" dxfId="536" priority="533" operator="containsText" text="EXTREMA">
      <formula>NOT(ISERROR(SEARCH("EXTREMA",AR254)))</formula>
    </cfRule>
    <cfRule type="containsText" dxfId="535" priority="534" operator="containsText" text="ALTA">
      <formula>NOT(ISERROR(SEARCH("ALTA",AR254)))</formula>
    </cfRule>
    <cfRule type="containsText" dxfId="534" priority="535" operator="containsText" text="MODERADA">
      <formula>NOT(ISERROR(SEARCH("MODERADA",AR254)))</formula>
    </cfRule>
    <cfRule type="containsText" dxfId="533" priority="536" operator="containsText" text="BAJA">
      <formula>NOT(ISERROR(SEARCH("BAJA",AR254)))</formula>
    </cfRule>
  </conditionalFormatting>
  <conditionalFormatting sqref="AO254:AO262">
    <cfRule type="containsText" dxfId="532" priority="529" operator="containsText" text="EXTREMA">
      <formula>NOT(ISERROR(SEARCH("EXTREMA",AO254)))</formula>
    </cfRule>
    <cfRule type="containsText" dxfId="531" priority="530" operator="containsText" text="ALTA">
      <formula>NOT(ISERROR(SEARCH("ALTA",AO254)))</formula>
    </cfRule>
    <cfRule type="containsText" dxfId="530" priority="531" operator="containsText" text="MODERADA">
      <formula>NOT(ISERROR(SEARCH("MODERADA",AO254)))</formula>
    </cfRule>
    <cfRule type="containsText" dxfId="529" priority="532" operator="containsText" text="BAJA">
      <formula>NOT(ISERROR(SEARCH("BAJA",AO254)))</formula>
    </cfRule>
  </conditionalFormatting>
  <conditionalFormatting sqref="AQ254:AQ259">
    <cfRule type="containsText" dxfId="528" priority="525" operator="containsText" text="EXTREMA">
      <formula>NOT(ISERROR(SEARCH("EXTREMA",AQ254)))</formula>
    </cfRule>
    <cfRule type="containsText" dxfId="527" priority="526" operator="containsText" text="ALTA">
      <formula>NOT(ISERROR(SEARCH("ALTA",AQ254)))</formula>
    </cfRule>
    <cfRule type="containsText" dxfId="526" priority="527" operator="containsText" text="MODERADA">
      <formula>NOT(ISERROR(SEARCH("MODERADA",AQ254)))</formula>
    </cfRule>
    <cfRule type="containsText" dxfId="525" priority="528" operator="containsText" text="BAJA">
      <formula>NOT(ISERROR(SEARCH("BAJA",AQ254)))</formula>
    </cfRule>
  </conditionalFormatting>
  <conditionalFormatting sqref="AR263:AR268">
    <cfRule type="containsText" dxfId="524" priority="521" operator="containsText" text="EXTREMA">
      <formula>NOT(ISERROR(SEARCH("EXTREMA",AR263)))</formula>
    </cfRule>
    <cfRule type="containsText" dxfId="523" priority="522" operator="containsText" text="ALTA">
      <formula>NOT(ISERROR(SEARCH("ALTA",AR263)))</formula>
    </cfRule>
    <cfRule type="containsText" dxfId="522" priority="523" operator="containsText" text="MODERADA">
      <formula>NOT(ISERROR(SEARCH("MODERADA",AR263)))</formula>
    </cfRule>
    <cfRule type="containsText" dxfId="521" priority="524" operator="containsText" text="BAJA">
      <formula>NOT(ISERROR(SEARCH("BAJA",AR263)))</formula>
    </cfRule>
  </conditionalFormatting>
  <conditionalFormatting sqref="AO263:AO271">
    <cfRule type="containsText" dxfId="520" priority="517" operator="containsText" text="EXTREMA">
      <formula>NOT(ISERROR(SEARCH("EXTREMA",AO263)))</formula>
    </cfRule>
    <cfRule type="containsText" dxfId="519" priority="518" operator="containsText" text="ALTA">
      <formula>NOT(ISERROR(SEARCH("ALTA",AO263)))</formula>
    </cfRule>
    <cfRule type="containsText" dxfId="518" priority="519" operator="containsText" text="MODERADA">
      <formula>NOT(ISERROR(SEARCH("MODERADA",AO263)))</formula>
    </cfRule>
    <cfRule type="containsText" dxfId="517" priority="520" operator="containsText" text="BAJA">
      <formula>NOT(ISERROR(SEARCH("BAJA",AO263)))</formula>
    </cfRule>
  </conditionalFormatting>
  <conditionalFormatting sqref="AQ263:AQ268">
    <cfRule type="containsText" dxfId="516" priority="513" operator="containsText" text="EXTREMA">
      <formula>NOT(ISERROR(SEARCH("EXTREMA",AQ263)))</formula>
    </cfRule>
    <cfRule type="containsText" dxfId="515" priority="514" operator="containsText" text="ALTA">
      <formula>NOT(ISERROR(SEARCH("ALTA",AQ263)))</formula>
    </cfRule>
    <cfRule type="containsText" dxfId="514" priority="515" operator="containsText" text="MODERADA">
      <formula>NOT(ISERROR(SEARCH("MODERADA",AQ263)))</formula>
    </cfRule>
    <cfRule type="containsText" dxfId="513" priority="516" operator="containsText" text="BAJA">
      <formula>NOT(ISERROR(SEARCH("BAJA",AQ263)))</formula>
    </cfRule>
  </conditionalFormatting>
  <conditionalFormatting sqref="AR272:AR277">
    <cfRule type="containsText" dxfId="512" priority="509" operator="containsText" text="EXTREMA">
      <formula>NOT(ISERROR(SEARCH("EXTREMA",AR272)))</formula>
    </cfRule>
    <cfRule type="containsText" dxfId="511" priority="510" operator="containsText" text="ALTA">
      <formula>NOT(ISERROR(SEARCH("ALTA",AR272)))</formula>
    </cfRule>
    <cfRule type="containsText" dxfId="510" priority="511" operator="containsText" text="MODERADA">
      <formula>NOT(ISERROR(SEARCH("MODERADA",AR272)))</formula>
    </cfRule>
    <cfRule type="containsText" dxfId="509" priority="512" operator="containsText" text="BAJA">
      <formula>NOT(ISERROR(SEARCH("BAJA",AR272)))</formula>
    </cfRule>
  </conditionalFormatting>
  <conditionalFormatting sqref="AO272:AO280">
    <cfRule type="containsText" dxfId="508" priority="505" operator="containsText" text="EXTREMA">
      <formula>NOT(ISERROR(SEARCH("EXTREMA",AO272)))</formula>
    </cfRule>
    <cfRule type="containsText" dxfId="507" priority="506" operator="containsText" text="ALTA">
      <formula>NOT(ISERROR(SEARCH("ALTA",AO272)))</formula>
    </cfRule>
    <cfRule type="containsText" dxfId="506" priority="507" operator="containsText" text="MODERADA">
      <formula>NOT(ISERROR(SEARCH("MODERADA",AO272)))</formula>
    </cfRule>
    <cfRule type="containsText" dxfId="505" priority="508" operator="containsText" text="BAJA">
      <formula>NOT(ISERROR(SEARCH("BAJA",AO272)))</formula>
    </cfRule>
  </conditionalFormatting>
  <conditionalFormatting sqref="AQ272:AQ277">
    <cfRule type="containsText" dxfId="504" priority="501" operator="containsText" text="EXTREMA">
      <formula>NOT(ISERROR(SEARCH("EXTREMA",AQ272)))</formula>
    </cfRule>
    <cfRule type="containsText" dxfId="503" priority="502" operator="containsText" text="ALTA">
      <formula>NOT(ISERROR(SEARCH("ALTA",AQ272)))</formula>
    </cfRule>
    <cfRule type="containsText" dxfId="502" priority="503" operator="containsText" text="MODERADA">
      <formula>NOT(ISERROR(SEARCH("MODERADA",AQ272)))</formula>
    </cfRule>
    <cfRule type="containsText" dxfId="501" priority="504" operator="containsText" text="BAJA">
      <formula>NOT(ISERROR(SEARCH("BAJA",AQ272)))</formula>
    </cfRule>
  </conditionalFormatting>
  <conditionalFormatting sqref="AR281:AR286">
    <cfRule type="containsText" dxfId="500" priority="497" operator="containsText" text="EXTREMA">
      <formula>NOT(ISERROR(SEARCH("EXTREMA",AR281)))</formula>
    </cfRule>
    <cfRule type="containsText" dxfId="499" priority="498" operator="containsText" text="ALTA">
      <formula>NOT(ISERROR(SEARCH("ALTA",AR281)))</formula>
    </cfRule>
    <cfRule type="containsText" dxfId="498" priority="499" operator="containsText" text="MODERADA">
      <formula>NOT(ISERROR(SEARCH("MODERADA",AR281)))</formula>
    </cfRule>
    <cfRule type="containsText" dxfId="497" priority="500" operator="containsText" text="BAJA">
      <formula>NOT(ISERROR(SEARCH("BAJA",AR281)))</formula>
    </cfRule>
  </conditionalFormatting>
  <conditionalFormatting sqref="AO281:AO289">
    <cfRule type="containsText" dxfId="496" priority="493" operator="containsText" text="EXTREMA">
      <formula>NOT(ISERROR(SEARCH("EXTREMA",AO281)))</formula>
    </cfRule>
    <cfRule type="containsText" dxfId="495" priority="494" operator="containsText" text="ALTA">
      <formula>NOT(ISERROR(SEARCH("ALTA",AO281)))</formula>
    </cfRule>
    <cfRule type="containsText" dxfId="494" priority="495" operator="containsText" text="MODERADA">
      <formula>NOT(ISERROR(SEARCH("MODERADA",AO281)))</formula>
    </cfRule>
    <cfRule type="containsText" dxfId="493" priority="496" operator="containsText" text="BAJA">
      <formula>NOT(ISERROR(SEARCH("BAJA",AO281)))</formula>
    </cfRule>
  </conditionalFormatting>
  <conditionalFormatting sqref="AQ281:AQ286">
    <cfRule type="containsText" dxfId="492" priority="489" operator="containsText" text="EXTREMA">
      <formula>NOT(ISERROR(SEARCH("EXTREMA",AQ281)))</formula>
    </cfRule>
    <cfRule type="containsText" dxfId="491" priority="490" operator="containsText" text="ALTA">
      <formula>NOT(ISERROR(SEARCH("ALTA",AQ281)))</formula>
    </cfRule>
    <cfRule type="containsText" dxfId="490" priority="491" operator="containsText" text="MODERADA">
      <formula>NOT(ISERROR(SEARCH("MODERADA",AQ281)))</formula>
    </cfRule>
    <cfRule type="containsText" dxfId="489" priority="492" operator="containsText" text="BAJA">
      <formula>NOT(ISERROR(SEARCH("BAJA",AQ281)))</formula>
    </cfRule>
  </conditionalFormatting>
  <conditionalFormatting sqref="AR290:AR295">
    <cfRule type="containsText" dxfId="488" priority="485" operator="containsText" text="EXTREMA">
      <formula>NOT(ISERROR(SEARCH("EXTREMA",AR290)))</formula>
    </cfRule>
    <cfRule type="containsText" dxfId="487" priority="486" operator="containsText" text="ALTA">
      <formula>NOT(ISERROR(SEARCH("ALTA",AR290)))</formula>
    </cfRule>
    <cfRule type="containsText" dxfId="486" priority="487" operator="containsText" text="MODERADA">
      <formula>NOT(ISERROR(SEARCH("MODERADA",AR290)))</formula>
    </cfRule>
    <cfRule type="containsText" dxfId="485" priority="488" operator="containsText" text="BAJA">
      <formula>NOT(ISERROR(SEARCH("BAJA",AR290)))</formula>
    </cfRule>
  </conditionalFormatting>
  <conditionalFormatting sqref="AO290:AO298">
    <cfRule type="containsText" dxfId="484" priority="481" operator="containsText" text="EXTREMA">
      <formula>NOT(ISERROR(SEARCH("EXTREMA",AO290)))</formula>
    </cfRule>
    <cfRule type="containsText" dxfId="483" priority="482" operator="containsText" text="ALTA">
      <formula>NOT(ISERROR(SEARCH("ALTA",AO290)))</formula>
    </cfRule>
    <cfRule type="containsText" dxfId="482" priority="483" operator="containsText" text="MODERADA">
      <formula>NOT(ISERROR(SEARCH("MODERADA",AO290)))</formula>
    </cfRule>
    <cfRule type="containsText" dxfId="481" priority="484" operator="containsText" text="BAJA">
      <formula>NOT(ISERROR(SEARCH("BAJA",AO290)))</formula>
    </cfRule>
  </conditionalFormatting>
  <conditionalFormatting sqref="AQ290:AQ295">
    <cfRule type="containsText" dxfId="480" priority="477" operator="containsText" text="EXTREMA">
      <formula>NOT(ISERROR(SEARCH("EXTREMA",AQ290)))</formula>
    </cfRule>
    <cfRule type="containsText" dxfId="479" priority="478" operator="containsText" text="ALTA">
      <formula>NOT(ISERROR(SEARCH("ALTA",AQ290)))</formula>
    </cfRule>
    <cfRule type="containsText" dxfId="478" priority="479" operator="containsText" text="MODERADA">
      <formula>NOT(ISERROR(SEARCH("MODERADA",AQ290)))</formula>
    </cfRule>
    <cfRule type="containsText" dxfId="477" priority="480" operator="containsText" text="BAJA">
      <formula>NOT(ISERROR(SEARCH("BAJA",AQ290)))</formula>
    </cfRule>
  </conditionalFormatting>
  <conditionalFormatting sqref="AR299:AR304">
    <cfRule type="containsText" dxfId="476" priority="473" operator="containsText" text="EXTREMA">
      <formula>NOT(ISERROR(SEARCH("EXTREMA",AR299)))</formula>
    </cfRule>
    <cfRule type="containsText" dxfId="475" priority="474" operator="containsText" text="ALTA">
      <formula>NOT(ISERROR(SEARCH("ALTA",AR299)))</formula>
    </cfRule>
    <cfRule type="containsText" dxfId="474" priority="475" operator="containsText" text="MODERADA">
      <formula>NOT(ISERROR(SEARCH("MODERADA",AR299)))</formula>
    </cfRule>
    <cfRule type="containsText" dxfId="473" priority="476" operator="containsText" text="BAJA">
      <formula>NOT(ISERROR(SEARCH("BAJA",AR299)))</formula>
    </cfRule>
  </conditionalFormatting>
  <conditionalFormatting sqref="AO299:AO307">
    <cfRule type="containsText" dxfId="472" priority="469" operator="containsText" text="EXTREMA">
      <formula>NOT(ISERROR(SEARCH("EXTREMA",AO299)))</formula>
    </cfRule>
    <cfRule type="containsText" dxfId="471" priority="470" operator="containsText" text="ALTA">
      <formula>NOT(ISERROR(SEARCH("ALTA",AO299)))</formula>
    </cfRule>
    <cfRule type="containsText" dxfId="470" priority="471" operator="containsText" text="MODERADA">
      <formula>NOT(ISERROR(SEARCH("MODERADA",AO299)))</formula>
    </cfRule>
    <cfRule type="containsText" dxfId="469" priority="472" operator="containsText" text="BAJA">
      <formula>NOT(ISERROR(SEARCH("BAJA",AO299)))</formula>
    </cfRule>
  </conditionalFormatting>
  <conditionalFormatting sqref="AQ299:AQ304">
    <cfRule type="containsText" dxfId="468" priority="465" operator="containsText" text="EXTREMA">
      <formula>NOT(ISERROR(SEARCH("EXTREMA",AQ299)))</formula>
    </cfRule>
    <cfRule type="containsText" dxfId="467" priority="466" operator="containsText" text="ALTA">
      <formula>NOT(ISERROR(SEARCH("ALTA",AQ299)))</formula>
    </cfRule>
    <cfRule type="containsText" dxfId="466" priority="467" operator="containsText" text="MODERADA">
      <formula>NOT(ISERROR(SEARCH("MODERADA",AQ299)))</formula>
    </cfRule>
    <cfRule type="containsText" dxfId="465" priority="468" operator="containsText" text="BAJA">
      <formula>NOT(ISERROR(SEARCH("BAJA",AQ299)))</formula>
    </cfRule>
  </conditionalFormatting>
  <conditionalFormatting sqref="AR308:AR313">
    <cfRule type="containsText" dxfId="464" priority="461" operator="containsText" text="EXTREMA">
      <formula>NOT(ISERROR(SEARCH("EXTREMA",AR308)))</formula>
    </cfRule>
    <cfRule type="containsText" dxfId="463" priority="462" operator="containsText" text="ALTA">
      <formula>NOT(ISERROR(SEARCH("ALTA",AR308)))</formula>
    </cfRule>
    <cfRule type="containsText" dxfId="462" priority="463" operator="containsText" text="MODERADA">
      <formula>NOT(ISERROR(SEARCH("MODERADA",AR308)))</formula>
    </cfRule>
    <cfRule type="containsText" dxfId="461" priority="464" operator="containsText" text="BAJA">
      <formula>NOT(ISERROR(SEARCH("BAJA",AR308)))</formula>
    </cfRule>
  </conditionalFormatting>
  <conditionalFormatting sqref="AO308:AO316">
    <cfRule type="containsText" dxfId="460" priority="457" operator="containsText" text="EXTREMA">
      <formula>NOT(ISERROR(SEARCH("EXTREMA",AO308)))</formula>
    </cfRule>
    <cfRule type="containsText" dxfId="459" priority="458" operator="containsText" text="ALTA">
      <formula>NOT(ISERROR(SEARCH("ALTA",AO308)))</formula>
    </cfRule>
    <cfRule type="containsText" dxfId="458" priority="459" operator="containsText" text="MODERADA">
      <formula>NOT(ISERROR(SEARCH("MODERADA",AO308)))</formula>
    </cfRule>
    <cfRule type="containsText" dxfId="457" priority="460" operator="containsText" text="BAJA">
      <formula>NOT(ISERROR(SEARCH("BAJA",AO308)))</formula>
    </cfRule>
  </conditionalFormatting>
  <conditionalFormatting sqref="AQ308:AQ313">
    <cfRule type="containsText" dxfId="456" priority="453" operator="containsText" text="EXTREMA">
      <formula>NOT(ISERROR(SEARCH("EXTREMA",AQ308)))</formula>
    </cfRule>
    <cfRule type="containsText" dxfId="455" priority="454" operator="containsText" text="ALTA">
      <formula>NOT(ISERROR(SEARCH("ALTA",AQ308)))</formula>
    </cfRule>
    <cfRule type="containsText" dxfId="454" priority="455" operator="containsText" text="MODERADA">
      <formula>NOT(ISERROR(SEARCH("MODERADA",AQ308)))</formula>
    </cfRule>
    <cfRule type="containsText" dxfId="453" priority="456" operator="containsText" text="BAJA">
      <formula>NOT(ISERROR(SEARCH("BAJA",AQ308)))</formula>
    </cfRule>
  </conditionalFormatting>
  <conditionalFormatting sqref="AR317:AR322">
    <cfRule type="containsText" dxfId="452" priority="449" operator="containsText" text="EXTREMA">
      <formula>NOT(ISERROR(SEARCH("EXTREMA",AR317)))</formula>
    </cfRule>
    <cfRule type="containsText" dxfId="451" priority="450" operator="containsText" text="ALTA">
      <formula>NOT(ISERROR(SEARCH("ALTA",AR317)))</formula>
    </cfRule>
    <cfRule type="containsText" dxfId="450" priority="451" operator="containsText" text="MODERADA">
      <formula>NOT(ISERROR(SEARCH("MODERADA",AR317)))</formula>
    </cfRule>
    <cfRule type="containsText" dxfId="449" priority="452" operator="containsText" text="BAJA">
      <formula>NOT(ISERROR(SEARCH("BAJA",AR317)))</formula>
    </cfRule>
  </conditionalFormatting>
  <conditionalFormatting sqref="AO317:AO325">
    <cfRule type="containsText" dxfId="448" priority="445" operator="containsText" text="EXTREMA">
      <formula>NOT(ISERROR(SEARCH("EXTREMA",AO317)))</formula>
    </cfRule>
    <cfRule type="containsText" dxfId="447" priority="446" operator="containsText" text="ALTA">
      <formula>NOT(ISERROR(SEARCH("ALTA",AO317)))</formula>
    </cfRule>
    <cfRule type="containsText" dxfId="446" priority="447" operator="containsText" text="MODERADA">
      <formula>NOT(ISERROR(SEARCH("MODERADA",AO317)))</formula>
    </cfRule>
    <cfRule type="containsText" dxfId="445" priority="448" operator="containsText" text="BAJA">
      <formula>NOT(ISERROR(SEARCH("BAJA",AO317)))</formula>
    </cfRule>
  </conditionalFormatting>
  <conditionalFormatting sqref="AQ317:AQ322">
    <cfRule type="containsText" dxfId="444" priority="441" operator="containsText" text="EXTREMA">
      <formula>NOT(ISERROR(SEARCH("EXTREMA",AQ317)))</formula>
    </cfRule>
    <cfRule type="containsText" dxfId="443" priority="442" operator="containsText" text="ALTA">
      <formula>NOT(ISERROR(SEARCH("ALTA",AQ317)))</formula>
    </cfRule>
    <cfRule type="containsText" dxfId="442" priority="443" operator="containsText" text="MODERADA">
      <formula>NOT(ISERROR(SEARCH("MODERADA",AQ317)))</formula>
    </cfRule>
    <cfRule type="containsText" dxfId="441" priority="444" operator="containsText" text="BAJA">
      <formula>NOT(ISERROR(SEARCH("BAJA",AQ317)))</formula>
    </cfRule>
  </conditionalFormatting>
  <conditionalFormatting sqref="AR326:AR331">
    <cfRule type="containsText" dxfId="440" priority="437" operator="containsText" text="EXTREMA">
      <formula>NOT(ISERROR(SEARCH("EXTREMA",AR326)))</formula>
    </cfRule>
    <cfRule type="containsText" dxfId="439" priority="438" operator="containsText" text="ALTA">
      <formula>NOT(ISERROR(SEARCH("ALTA",AR326)))</formula>
    </cfRule>
    <cfRule type="containsText" dxfId="438" priority="439" operator="containsText" text="MODERADA">
      <formula>NOT(ISERROR(SEARCH("MODERADA",AR326)))</formula>
    </cfRule>
    <cfRule type="containsText" dxfId="437" priority="440" operator="containsText" text="BAJA">
      <formula>NOT(ISERROR(SEARCH("BAJA",AR326)))</formula>
    </cfRule>
  </conditionalFormatting>
  <conditionalFormatting sqref="AO326:AO334">
    <cfRule type="containsText" dxfId="436" priority="433" operator="containsText" text="EXTREMA">
      <formula>NOT(ISERROR(SEARCH("EXTREMA",AO326)))</formula>
    </cfRule>
    <cfRule type="containsText" dxfId="435" priority="434" operator="containsText" text="ALTA">
      <formula>NOT(ISERROR(SEARCH("ALTA",AO326)))</formula>
    </cfRule>
    <cfRule type="containsText" dxfId="434" priority="435" operator="containsText" text="MODERADA">
      <formula>NOT(ISERROR(SEARCH("MODERADA",AO326)))</formula>
    </cfRule>
    <cfRule type="containsText" dxfId="433" priority="436" operator="containsText" text="BAJA">
      <formula>NOT(ISERROR(SEARCH("BAJA",AO326)))</formula>
    </cfRule>
  </conditionalFormatting>
  <conditionalFormatting sqref="AQ326:AQ331">
    <cfRule type="containsText" dxfId="432" priority="429" operator="containsText" text="EXTREMA">
      <formula>NOT(ISERROR(SEARCH("EXTREMA",AQ326)))</formula>
    </cfRule>
    <cfRule type="containsText" dxfId="431" priority="430" operator="containsText" text="ALTA">
      <formula>NOT(ISERROR(SEARCH("ALTA",AQ326)))</formula>
    </cfRule>
    <cfRule type="containsText" dxfId="430" priority="431" operator="containsText" text="MODERADA">
      <formula>NOT(ISERROR(SEARCH("MODERADA",AQ326)))</formula>
    </cfRule>
    <cfRule type="containsText" dxfId="429" priority="432" operator="containsText" text="BAJA">
      <formula>NOT(ISERROR(SEARCH("BAJA",AQ326)))</formula>
    </cfRule>
  </conditionalFormatting>
  <conditionalFormatting sqref="AR335:AR340">
    <cfRule type="containsText" dxfId="428" priority="425" operator="containsText" text="EXTREMA">
      <formula>NOT(ISERROR(SEARCH("EXTREMA",AR335)))</formula>
    </cfRule>
    <cfRule type="containsText" dxfId="427" priority="426" operator="containsText" text="ALTA">
      <formula>NOT(ISERROR(SEARCH("ALTA",AR335)))</formula>
    </cfRule>
    <cfRule type="containsText" dxfId="426" priority="427" operator="containsText" text="MODERADA">
      <formula>NOT(ISERROR(SEARCH("MODERADA",AR335)))</formula>
    </cfRule>
    <cfRule type="containsText" dxfId="425" priority="428" operator="containsText" text="BAJA">
      <formula>NOT(ISERROR(SEARCH("BAJA",AR335)))</formula>
    </cfRule>
  </conditionalFormatting>
  <conditionalFormatting sqref="AO335:AO343">
    <cfRule type="containsText" dxfId="424" priority="421" operator="containsText" text="EXTREMA">
      <formula>NOT(ISERROR(SEARCH("EXTREMA",AO335)))</formula>
    </cfRule>
    <cfRule type="containsText" dxfId="423" priority="422" operator="containsText" text="ALTA">
      <formula>NOT(ISERROR(SEARCH("ALTA",AO335)))</formula>
    </cfRule>
    <cfRule type="containsText" dxfId="422" priority="423" operator="containsText" text="MODERADA">
      <formula>NOT(ISERROR(SEARCH("MODERADA",AO335)))</formula>
    </cfRule>
    <cfRule type="containsText" dxfId="421" priority="424" operator="containsText" text="BAJA">
      <formula>NOT(ISERROR(SEARCH("BAJA",AO335)))</formula>
    </cfRule>
  </conditionalFormatting>
  <conditionalFormatting sqref="AQ335:AQ340">
    <cfRule type="containsText" dxfId="420" priority="417" operator="containsText" text="EXTREMA">
      <formula>NOT(ISERROR(SEARCH("EXTREMA",AQ335)))</formula>
    </cfRule>
    <cfRule type="containsText" dxfId="419" priority="418" operator="containsText" text="ALTA">
      <formula>NOT(ISERROR(SEARCH("ALTA",AQ335)))</formula>
    </cfRule>
    <cfRule type="containsText" dxfId="418" priority="419" operator="containsText" text="MODERADA">
      <formula>NOT(ISERROR(SEARCH("MODERADA",AQ335)))</formula>
    </cfRule>
    <cfRule type="containsText" dxfId="417" priority="420" operator="containsText" text="BAJA">
      <formula>NOT(ISERROR(SEARCH("BAJA",AQ335)))</formula>
    </cfRule>
  </conditionalFormatting>
  <conditionalFormatting sqref="AR344:AR349">
    <cfRule type="containsText" dxfId="416" priority="413" operator="containsText" text="EXTREMA">
      <formula>NOT(ISERROR(SEARCH("EXTREMA",AR344)))</formula>
    </cfRule>
    <cfRule type="containsText" dxfId="415" priority="414" operator="containsText" text="ALTA">
      <formula>NOT(ISERROR(SEARCH("ALTA",AR344)))</formula>
    </cfRule>
    <cfRule type="containsText" dxfId="414" priority="415" operator="containsText" text="MODERADA">
      <formula>NOT(ISERROR(SEARCH("MODERADA",AR344)))</formula>
    </cfRule>
    <cfRule type="containsText" dxfId="413" priority="416" operator="containsText" text="BAJA">
      <formula>NOT(ISERROR(SEARCH("BAJA",AR344)))</formula>
    </cfRule>
  </conditionalFormatting>
  <conditionalFormatting sqref="AO344:AO352">
    <cfRule type="containsText" dxfId="412" priority="409" operator="containsText" text="EXTREMA">
      <formula>NOT(ISERROR(SEARCH("EXTREMA",AO344)))</formula>
    </cfRule>
    <cfRule type="containsText" dxfId="411" priority="410" operator="containsText" text="ALTA">
      <formula>NOT(ISERROR(SEARCH("ALTA",AO344)))</formula>
    </cfRule>
    <cfRule type="containsText" dxfId="410" priority="411" operator="containsText" text="MODERADA">
      <formula>NOT(ISERROR(SEARCH("MODERADA",AO344)))</formula>
    </cfRule>
    <cfRule type="containsText" dxfId="409" priority="412" operator="containsText" text="BAJA">
      <formula>NOT(ISERROR(SEARCH("BAJA",AO344)))</formula>
    </cfRule>
  </conditionalFormatting>
  <conditionalFormatting sqref="AQ344:AQ349">
    <cfRule type="containsText" dxfId="408" priority="405" operator="containsText" text="EXTREMA">
      <formula>NOT(ISERROR(SEARCH("EXTREMA",AQ344)))</formula>
    </cfRule>
    <cfRule type="containsText" dxfId="407" priority="406" operator="containsText" text="ALTA">
      <formula>NOT(ISERROR(SEARCH("ALTA",AQ344)))</formula>
    </cfRule>
    <cfRule type="containsText" dxfId="406" priority="407" operator="containsText" text="MODERADA">
      <formula>NOT(ISERROR(SEARCH("MODERADA",AQ344)))</formula>
    </cfRule>
    <cfRule type="containsText" dxfId="405" priority="408" operator="containsText" text="BAJA">
      <formula>NOT(ISERROR(SEARCH("BAJA",AQ344)))</formula>
    </cfRule>
  </conditionalFormatting>
  <conditionalFormatting sqref="AR353:AR358">
    <cfRule type="containsText" dxfId="404" priority="401" operator="containsText" text="EXTREMA">
      <formula>NOT(ISERROR(SEARCH("EXTREMA",AR353)))</formula>
    </cfRule>
    <cfRule type="containsText" dxfId="403" priority="402" operator="containsText" text="ALTA">
      <formula>NOT(ISERROR(SEARCH("ALTA",AR353)))</formula>
    </cfRule>
    <cfRule type="containsText" dxfId="402" priority="403" operator="containsText" text="MODERADA">
      <formula>NOT(ISERROR(SEARCH("MODERADA",AR353)))</formula>
    </cfRule>
    <cfRule type="containsText" dxfId="401" priority="404" operator="containsText" text="BAJA">
      <formula>NOT(ISERROR(SEARCH("BAJA",AR353)))</formula>
    </cfRule>
  </conditionalFormatting>
  <conditionalFormatting sqref="AO353:AO361">
    <cfRule type="containsText" dxfId="400" priority="397" operator="containsText" text="EXTREMA">
      <formula>NOT(ISERROR(SEARCH("EXTREMA",AO353)))</formula>
    </cfRule>
    <cfRule type="containsText" dxfId="399" priority="398" operator="containsText" text="ALTA">
      <formula>NOT(ISERROR(SEARCH("ALTA",AO353)))</formula>
    </cfRule>
    <cfRule type="containsText" dxfId="398" priority="399" operator="containsText" text="MODERADA">
      <formula>NOT(ISERROR(SEARCH("MODERADA",AO353)))</formula>
    </cfRule>
    <cfRule type="containsText" dxfId="397" priority="400" operator="containsText" text="BAJA">
      <formula>NOT(ISERROR(SEARCH("BAJA",AO353)))</formula>
    </cfRule>
  </conditionalFormatting>
  <conditionalFormatting sqref="AQ353:AQ358">
    <cfRule type="containsText" dxfId="396" priority="393" operator="containsText" text="EXTREMA">
      <formula>NOT(ISERROR(SEARCH("EXTREMA",AQ353)))</formula>
    </cfRule>
    <cfRule type="containsText" dxfId="395" priority="394" operator="containsText" text="ALTA">
      <formula>NOT(ISERROR(SEARCH("ALTA",AQ353)))</formula>
    </cfRule>
    <cfRule type="containsText" dxfId="394" priority="395" operator="containsText" text="MODERADA">
      <formula>NOT(ISERROR(SEARCH("MODERADA",AQ353)))</formula>
    </cfRule>
    <cfRule type="containsText" dxfId="393" priority="396" operator="containsText" text="BAJA">
      <formula>NOT(ISERROR(SEARCH("BAJA",AQ353)))</formula>
    </cfRule>
  </conditionalFormatting>
  <conditionalFormatting sqref="AR362:AR367">
    <cfRule type="containsText" dxfId="392" priority="389" operator="containsText" text="EXTREMA">
      <formula>NOT(ISERROR(SEARCH("EXTREMA",AR362)))</formula>
    </cfRule>
    <cfRule type="containsText" dxfId="391" priority="390" operator="containsText" text="ALTA">
      <formula>NOT(ISERROR(SEARCH("ALTA",AR362)))</formula>
    </cfRule>
    <cfRule type="containsText" dxfId="390" priority="391" operator="containsText" text="MODERADA">
      <formula>NOT(ISERROR(SEARCH("MODERADA",AR362)))</formula>
    </cfRule>
    <cfRule type="containsText" dxfId="389" priority="392" operator="containsText" text="BAJA">
      <formula>NOT(ISERROR(SEARCH("BAJA",AR362)))</formula>
    </cfRule>
  </conditionalFormatting>
  <conditionalFormatting sqref="AO362:AO370">
    <cfRule type="containsText" dxfId="388" priority="385" operator="containsText" text="EXTREMA">
      <formula>NOT(ISERROR(SEARCH("EXTREMA",AO362)))</formula>
    </cfRule>
    <cfRule type="containsText" dxfId="387" priority="386" operator="containsText" text="ALTA">
      <formula>NOT(ISERROR(SEARCH("ALTA",AO362)))</formula>
    </cfRule>
    <cfRule type="containsText" dxfId="386" priority="387" operator="containsText" text="MODERADA">
      <formula>NOT(ISERROR(SEARCH("MODERADA",AO362)))</formula>
    </cfRule>
    <cfRule type="containsText" dxfId="385" priority="388" operator="containsText" text="BAJA">
      <formula>NOT(ISERROR(SEARCH("BAJA",AO362)))</formula>
    </cfRule>
  </conditionalFormatting>
  <conditionalFormatting sqref="AQ362:AQ367">
    <cfRule type="containsText" dxfId="384" priority="381" operator="containsText" text="EXTREMA">
      <formula>NOT(ISERROR(SEARCH("EXTREMA",AQ362)))</formula>
    </cfRule>
    <cfRule type="containsText" dxfId="383" priority="382" operator="containsText" text="ALTA">
      <formula>NOT(ISERROR(SEARCH("ALTA",AQ362)))</formula>
    </cfRule>
    <cfRule type="containsText" dxfId="382" priority="383" operator="containsText" text="MODERADA">
      <formula>NOT(ISERROR(SEARCH("MODERADA",AQ362)))</formula>
    </cfRule>
    <cfRule type="containsText" dxfId="381" priority="384" operator="containsText" text="BAJA">
      <formula>NOT(ISERROR(SEARCH("BAJA",AQ362)))</formula>
    </cfRule>
  </conditionalFormatting>
  <conditionalFormatting sqref="AR371:AR376">
    <cfRule type="containsText" dxfId="380" priority="377" operator="containsText" text="EXTREMA">
      <formula>NOT(ISERROR(SEARCH("EXTREMA",AR371)))</formula>
    </cfRule>
    <cfRule type="containsText" dxfId="379" priority="378" operator="containsText" text="ALTA">
      <formula>NOT(ISERROR(SEARCH("ALTA",AR371)))</formula>
    </cfRule>
    <cfRule type="containsText" dxfId="378" priority="379" operator="containsText" text="MODERADA">
      <formula>NOT(ISERROR(SEARCH("MODERADA",AR371)))</formula>
    </cfRule>
    <cfRule type="containsText" dxfId="377" priority="380" operator="containsText" text="BAJA">
      <formula>NOT(ISERROR(SEARCH("BAJA",AR371)))</formula>
    </cfRule>
  </conditionalFormatting>
  <conditionalFormatting sqref="AO371:AO379">
    <cfRule type="containsText" dxfId="376" priority="373" operator="containsText" text="EXTREMA">
      <formula>NOT(ISERROR(SEARCH("EXTREMA",AO371)))</formula>
    </cfRule>
    <cfRule type="containsText" dxfId="375" priority="374" operator="containsText" text="ALTA">
      <formula>NOT(ISERROR(SEARCH("ALTA",AO371)))</formula>
    </cfRule>
    <cfRule type="containsText" dxfId="374" priority="375" operator="containsText" text="MODERADA">
      <formula>NOT(ISERROR(SEARCH("MODERADA",AO371)))</formula>
    </cfRule>
    <cfRule type="containsText" dxfId="373" priority="376" operator="containsText" text="BAJA">
      <formula>NOT(ISERROR(SEARCH("BAJA",AO371)))</formula>
    </cfRule>
  </conditionalFormatting>
  <conditionalFormatting sqref="AQ371:AQ376">
    <cfRule type="containsText" dxfId="372" priority="369" operator="containsText" text="EXTREMA">
      <formula>NOT(ISERROR(SEARCH("EXTREMA",AQ371)))</formula>
    </cfRule>
    <cfRule type="containsText" dxfId="371" priority="370" operator="containsText" text="ALTA">
      <formula>NOT(ISERROR(SEARCH("ALTA",AQ371)))</formula>
    </cfRule>
    <cfRule type="containsText" dxfId="370" priority="371" operator="containsText" text="MODERADA">
      <formula>NOT(ISERROR(SEARCH("MODERADA",AQ371)))</formula>
    </cfRule>
    <cfRule type="containsText" dxfId="369" priority="372" operator="containsText" text="BAJA">
      <formula>NOT(ISERROR(SEARCH("BAJA",AQ371)))</formula>
    </cfRule>
  </conditionalFormatting>
  <conditionalFormatting sqref="AR380:AR385">
    <cfRule type="containsText" dxfId="368" priority="365" operator="containsText" text="EXTREMA">
      <formula>NOT(ISERROR(SEARCH("EXTREMA",AR380)))</formula>
    </cfRule>
    <cfRule type="containsText" dxfId="367" priority="366" operator="containsText" text="ALTA">
      <formula>NOT(ISERROR(SEARCH("ALTA",AR380)))</formula>
    </cfRule>
    <cfRule type="containsText" dxfId="366" priority="367" operator="containsText" text="MODERADA">
      <formula>NOT(ISERROR(SEARCH("MODERADA",AR380)))</formula>
    </cfRule>
    <cfRule type="containsText" dxfId="365" priority="368" operator="containsText" text="BAJA">
      <formula>NOT(ISERROR(SEARCH("BAJA",AR380)))</formula>
    </cfRule>
  </conditionalFormatting>
  <conditionalFormatting sqref="AO380:AO388">
    <cfRule type="containsText" dxfId="364" priority="361" operator="containsText" text="EXTREMA">
      <formula>NOT(ISERROR(SEARCH("EXTREMA",AO380)))</formula>
    </cfRule>
    <cfRule type="containsText" dxfId="363" priority="362" operator="containsText" text="ALTA">
      <formula>NOT(ISERROR(SEARCH("ALTA",AO380)))</formula>
    </cfRule>
    <cfRule type="containsText" dxfId="362" priority="363" operator="containsText" text="MODERADA">
      <formula>NOT(ISERROR(SEARCH("MODERADA",AO380)))</formula>
    </cfRule>
    <cfRule type="containsText" dxfId="361" priority="364" operator="containsText" text="BAJA">
      <formula>NOT(ISERROR(SEARCH("BAJA",AO380)))</formula>
    </cfRule>
  </conditionalFormatting>
  <conditionalFormatting sqref="AQ380:AQ385">
    <cfRule type="containsText" dxfId="360" priority="357" operator="containsText" text="EXTREMA">
      <formula>NOT(ISERROR(SEARCH("EXTREMA",AQ380)))</formula>
    </cfRule>
    <cfRule type="containsText" dxfId="359" priority="358" operator="containsText" text="ALTA">
      <formula>NOT(ISERROR(SEARCH("ALTA",AQ380)))</formula>
    </cfRule>
    <cfRule type="containsText" dxfId="358" priority="359" operator="containsText" text="MODERADA">
      <formula>NOT(ISERROR(SEARCH("MODERADA",AQ380)))</formula>
    </cfRule>
    <cfRule type="containsText" dxfId="357" priority="360" operator="containsText" text="BAJA">
      <formula>NOT(ISERROR(SEARCH("BAJA",AQ380)))</formula>
    </cfRule>
  </conditionalFormatting>
  <conditionalFormatting sqref="AR389:AR394">
    <cfRule type="containsText" dxfId="356" priority="353" operator="containsText" text="EXTREMA">
      <formula>NOT(ISERROR(SEARCH("EXTREMA",AR389)))</formula>
    </cfRule>
    <cfRule type="containsText" dxfId="355" priority="354" operator="containsText" text="ALTA">
      <formula>NOT(ISERROR(SEARCH("ALTA",AR389)))</formula>
    </cfRule>
    <cfRule type="containsText" dxfId="354" priority="355" operator="containsText" text="MODERADA">
      <formula>NOT(ISERROR(SEARCH("MODERADA",AR389)))</formula>
    </cfRule>
    <cfRule type="containsText" dxfId="353" priority="356" operator="containsText" text="BAJA">
      <formula>NOT(ISERROR(SEARCH("BAJA",AR389)))</formula>
    </cfRule>
  </conditionalFormatting>
  <conditionalFormatting sqref="AO389:AO397">
    <cfRule type="containsText" dxfId="352" priority="349" operator="containsText" text="EXTREMA">
      <formula>NOT(ISERROR(SEARCH("EXTREMA",AO389)))</formula>
    </cfRule>
    <cfRule type="containsText" dxfId="351" priority="350" operator="containsText" text="ALTA">
      <formula>NOT(ISERROR(SEARCH("ALTA",AO389)))</formula>
    </cfRule>
    <cfRule type="containsText" dxfId="350" priority="351" operator="containsText" text="MODERADA">
      <formula>NOT(ISERROR(SEARCH("MODERADA",AO389)))</formula>
    </cfRule>
    <cfRule type="containsText" dxfId="349" priority="352" operator="containsText" text="BAJA">
      <formula>NOT(ISERROR(SEARCH("BAJA",AO389)))</formula>
    </cfRule>
  </conditionalFormatting>
  <conditionalFormatting sqref="AQ389:AQ394">
    <cfRule type="containsText" dxfId="348" priority="345" operator="containsText" text="EXTREMA">
      <formula>NOT(ISERROR(SEARCH("EXTREMA",AQ389)))</formula>
    </cfRule>
    <cfRule type="containsText" dxfId="347" priority="346" operator="containsText" text="ALTA">
      <formula>NOT(ISERROR(SEARCH("ALTA",AQ389)))</formula>
    </cfRule>
    <cfRule type="containsText" dxfId="346" priority="347" operator="containsText" text="MODERADA">
      <formula>NOT(ISERROR(SEARCH("MODERADA",AQ389)))</formula>
    </cfRule>
    <cfRule type="containsText" dxfId="345" priority="348" operator="containsText" text="BAJA">
      <formula>NOT(ISERROR(SEARCH("BAJA",AQ389)))</formula>
    </cfRule>
  </conditionalFormatting>
  <conditionalFormatting sqref="AR398:AR403">
    <cfRule type="containsText" dxfId="344" priority="341" operator="containsText" text="EXTREMA">
      <formula>NOT(ISERROR(SEARCH("EXTREMA",AR398)))</formula>
    </cfRule>
    <cfRule type="containsText" dxfId="343" priority="342" operator="containsText" text="ALTA">
      <formula>NOT(ISERROR(SEARCH("ALTA",AR398)))</formula>
    </cfRule>
    <cfRule type="containsText" dxfId="342" priority="343" operator="containsText" text="MODERADA">
      <formula>NOT(ISERROR(SEARCH("MODERADA",AR398)))</formula>
    </cfRule>
    <cfRule type="containsText" dxfId="341" priority="344" operator="containsText" text="BAJA">
      <formula>NOT(ISERROR(SEARCH("BAJA",AR398)))</formula>
    </cfRule>
  </conditionalFormatting>
  <conditionalFormatting sqref="AO398:AO406">
    <cfRule type="containsText" dxfId="340" priority="337" operator="containsText" text="EXTREMA">
      <formula>NOT(ISERROR(SEARCH("EXTREMA",AO398)))</formula>
    </cfRule>
    <cfRule type="containsText" dxfId="339" priority="338" operator="containsText" text="ALTA">
      <formula>NOT(ISERROR(SEARCH("ALTA",AO398)))</formula>
    </cfRule>
    <cfRule type="containsText" dxfId="338" priority="339" operator="containsText" text="MODERADA">
      <formula>NOT(ISERROR(SEARCH("MODERADA",AO398)))</formula>
    </cfRule>
    <cfRule type="containsText" dxfId="337" priority="340" operator="containsText" text="BAJA">
      <formula>NOT(ISERROR(SEARCH("BAJA",AO398)))</formula>
    </cfRule>
  </conditionalFormatting>
  <conditionalFormatting sqref="AQ398:AQ403">
    <cfRule type="containsText" dxfId="336" priority="333" operator="containsText" text="EXTREMA">
      <formula>NOT(ISERROR(SEARCH("EXTREMA",AQ398)))</formula>
    </cfRule>
    <cfRule type="containsText" dxfId="335" priority="334" operator="containsText" text="ALTA">
      <formula>NOT(ISERROR(SEARCH("ALTA",AQ398)))</formula>
    </cfRule>
    <cfRule type="containsText" dxfId="334" priority="335" operator="containsText" text="MODERADA">
      <formula>NOT(ISERROR(SEARCH("MODERADA",AQ398)))</formula>
    </cfRule>
    <cfRule type="containsText" dxfId="333" priority="336" operator="containsText" text="BAJA">
      <formula>NOT(ISERROR(SEARCH("BAJA",AQ398)))</formula>
    </cfRule>
  </conditionalFormatting>
  <conditionalFormatting sqref="AR407:AR412">
    <cfRule type="containsText" dxfId="332" priority="329" operator="containsText" text="EXTREMA">
      <formula>NOT(ISERROR(SEARCH("EXTREMA",AR407)))</formula>
    </cfRule>
    <cfRule type="containsText" dxfId="331" priority="330" operator="containsText" text="ALTA">
      <formula>NOT(ISERROR(SEARCH("ALTA",AR407)))</formula>
    </cfRule>
    <cfRule type="containsText" dxfId="330" priority="331" operator="containsText" text="MODERADA">
      <formula>NOT(ISERROR(SEARCH("MODERADA",AR407)))</formula>
    </cfRule>
    <cfRule type="containsText" dxfId="329" priority="332" operator="containsText" text="BAJA">
      <formula>NOT(ISERROR(SEARCH("BAJA",AR407)))</formula>
    </cfRule>
  </conditionalFormatting>
  <conditionalFormatting sqref="AO407:AO415">
    <cfRule type="containsText" dxfId="328" priority="325" operator="containsText" text="EXTREMA">
      <formula>NOT(ISERROR(SEARCH("EXTREMA",AO407)))</formula>
    </cfRule>
    <cfRule type="containsText" dxfId="327" priority="326" operator="containsText" text="ALTA">
      <formula>NOT(ISERROR(SEARCH("ALTA",AO407)))</formula>
    </cfRule>
    <cfRule type="containsText" dxfId="326" priority="327" operator="containsText" text="MODERADA">
      <formula>NOT(ISERROR(SEARCH("MODERADA",AO407)))</formula>
    </cfRule>
    <cfRule type="containsText" dxfId="325" priority="328" operator="containsText" text="BAJA">
      <formula>NOT(ISERROR(SEARCH("BAJA",AO407)))</formula>
    </cfRule>
  </conditionalFormatting>
  <conditionalFormatting sqref="AQ407:AQ412">
    <cfRule type="containsText" dxfId="324" priority="321" operator="containsText" text="EXTREMA">
      <formula>NOT(ISERROR(SEARCH("EXTREMA",AQ407)))</formula>
    </cfRule>
    <cfRule type="containsText" dxfId="323" priority="322" operator="containsText" text="ALTA">
      <formula>NOT(ISERROR(SEARCH("ALTA",AQ407)))</formula>
    </cfRule>
    <cfRule type="containsText" dxfId="322" priority="323" operator="containsText" text="MODERADA">
      <formula>NOT(ISERROR(SEARCH("MODERADA",AQ407)))</formula>
    </cfRule>
    <cfRule type="containsText" dxfId="321" priority="324" operator="containsText" text="BAJA">
      <formula>NOT(ISERROR(SEARCH("BAJA",AQ407)))</formula>
    </cfRule>
  </conditionalFormatting>
  <conditionalFormatting sqref="AR416:AR421">
    <cfRule type="containsText" dxfId="320" priority="317" operator="containsText" text="EXTREMA">
      <formula>NOT(ISERROR(SEARCH("EXTREMA",AR416)))</formula>
    </cfRule>
    <cfRule type="containsText" dxfId="319" priority="318" operator="containsText" text="ALTA">
      <formula>NOT(ISERROR(SEARCH("ALTA",AR416)))</formula>
    </cfRule>
    <cfRule type="containsText" dxfId="318" priority="319" operator="containsText" text="MODERADA">
      <formula>NOT(ISERROR(SEARCH("MODERADA",AR416)))</formula>
    </cfRule>
    <cfRule type="containsText" dxfId="317" priority="320" operator="containsText" text="BAJA">
      <formula>NOT(ISERROR(SEARCH("BAJA",AR416)))</formula>
    </cfRule>
  </conditionalFormatting>
  <conditionalFormatting sqref="AO416:AO424">
    <cfRule type="containsText" dxfId="316" priority="313" operator="containsText" text="EXTREMA">
      <formula>NOT(ISERROR(SEARCH("EXTREMA",AO416)))</formula>
    </cfRule>
    <cfRule type="containsText" dxfId="315" priority="314" operator="containsText" text="ALTA">
      <formula>NOT(ISERROR(SEARCH("ALTA",AO416)))</formula>
    </cfRule>
    <cfRule type="containsText" dxfId="314" priority="315" operator="containsText" text="MODERADA">
      <formula>NOT(ISERROR(SEARCH("MODERADA",AO416)))</formula>
    </cfRule>
    <cfRule type="containsText" dxfId="313" priority="316" operator="containsText" text="BAJA">
      <formula>NOT(ISERROR(SEARCH("BAJA",AO416)))</formula>
    </cfRule>
  </conditionalFormatting>
  <conditionalFormatting sqref="AQ416:AQ421">
    <cfRule type="containsText" dxfId="312" priority="309" operator="containsText" text="EXTREMA">
      <formula>NOT(ISERROR(SEARCH("EXTREMA",AQ416)))</formula>
    </cfRule>
    <cfRule type="containsText" dxfId="311" priority="310" operator="containsText" text="ALTA">
      <formula>NOT(ISERROR(SEARCH("ALTA",AQ416)))</formula>
    </cfRule>
    <cfRule type="containsText" dxfId="310" priority="311" operator="containsText" text="MODERADA">
      <formula>NOT(ISERROR(SEARCH("MODERADA",AQ416)))</formula>
    </cfRule>
    <cfRule type="containsText" dxfId="309" priority="312" operator="containsText" text="BAJA">
      <formula>NOT(ISERROR(SEARCH("BAJA",AQ416)))</formula>
    </cfRule>
  </conditionalFormatting>
  <conditionalFormatting sqref="AR425:AR430">
    <cfRule type="containsText" dxfId="308" priority="305" operator="containsText" text="EXTREMA">
      <formula>NOT(ISERROR(SEARCH("EXTREMA",AR425)))</formula>
    </cfRule>
    <cfRule type="containsText" dxfId="307" priority="306" operator="containsText" text="ALTA">
      <formula>NOT(ISERROR(SEARCH("ALTA",AR425)))</formula>
    </cfRule>
    <cfRule type="containsText" dxfId="306" priority="307" operator="containsText" text="MODERADA">
      <formula>NOT(ISERROR(SEARCH("MODERADA",AR425)))</formula>
    </cfRule>
    <cfRule type="containsText" dxfId="305" priority="308" operator="containsText" text="BAJA">
      <formula>NOT(ISERROR(SEARCH("BAJA",AR425)))</formula>
    </cfRule>
  </conditionalFormatting>
  <conditionalFormatting sqref="AO425:AO433">
    <cfRule type="containsText" dxfId="304" priority="301" operator="containsText" text="EXTREMA">
      <formula>NOT(ISERROR(SEARCH("EXTREMA",AO425)))</formula>
    </cfRule>
    <cfRule type="containsText" dxfId="303" priority="302" operator="containsText" text="ALTA">
      <formula>NOT(ISERROR(SEARCH("ALTA",AO425)))</formula>
    </cfRule>
    <cfRule type="containsText" dxfId="302" priority="303" operator="containsText" text="MODERADA">
      <formula>NOT(ISERROR(SEARCH("MODERADA",AO425)))</formula>
    </cfRule>
    <cfRule type="containsText" dxfId="301" priority="304" operator="containsText" text="BAJA">
      <formula>NOT(ISERROR(SEARCH("BAJA",AO425)))</formula>
    </cfRule>
  </conditionalFormatting>
  <conditionalFormatting sqref="AQ425:AQ430">
    <cfRule type="containsText" dxfId="300" priority="297" operator="containsText" text="EXTREMA">
      <formula>NOT(ISERROR(SEARCH("EXTREMA",AQ425)))</formula>
    </cfRule>
    <cfRule type="containsText" dxfId="299" priority="298" operator="containsText" text="ALTA">
      <formula>NOT(ISERROR(SEARCH("ALTA",AQ425)))</formula>
    </cfRule>
    <cfRule type="containsText" dxfId="298" priority="299" operator="containsText" text="MODERADA">
      <formula>NOT(ISERROR(SEARCH("MODERADA",AQ425)))</formula>
    </cfRule>
    <cfRule type="containsText" dxfId="297" priority="300" operator="containsText" text="BAJA">
      <formula>NOT(ISERROR(SEARCH("BAJA",AQ425)))</formula>
    </cfRule>
  </conditionalFormatting>
  <conditionalFormatting sqref="AR434:AR439">
    <cfRule type="containsText" dxfId="296" priority="293" operator="containsText" text="EXTREMA">
      <formula>NOT(ISERROR(SEARCH("EXTREMA",AR434)))</formula>
    </cfRule>
    <cfRule type="containsText" dxfId="295" priority="294" operator="containsText" text="ALTA">
      <formula>NOT(ISERROR(SEARCH("ALTA",AR434)))</formula>
    </cfRule>
    <cfRule type="containsText" dxfId="294" priority="295" operator="containsText" text="MODERADA">
      <formula>NOT(ISERROR(SEARCH("MODERADA",AR434)))</formula>
    </cfRule>
    <cfRule type="containsText" dxfId="293" priority="296" operator="containsText" text="BAJA">
      <formula>NOT(ISERROR(SEARCH("BAJA",AR434)))</formula>
    </cfRule>
  </conditionalFormatting>
  <conditionalFormatting sqref="AO434:AO442">
    <cfRule type="containsText" dxfId="292" priority="289" operator="containsText" text="EXTREMA">
      <formula>NOT(ISERROR(SEARCH("EXTREMA",AO434)))</formula>
    </cfRule>
    <cfRule type="containsText" dxfId="291" priority="290" operator="containsText" text="ALTA">
      <formula>NOT(ISERROR(SEARCH("ALTA",AO434)))</formula>
    </cfRule>
    <cfRule type="containsText" dxfId="290" priority="291" operator="containsText" text="MODERADA">
      <formula>NOT(ISERROR(SEARCH("MODERADA",AO434)))</formula>
    </cfRule>
    <cfRule type="containsText" dxfId="289" priority="292" operator="containsText" text="BAJA">
      <formula>NOT(ISERROR(SEARCH("BAJA",AO434)))</formula>
    </cfRule>
  </conditionalFormatting>
  <conditionalFormatting sqref="AQ434:AQ439">
    <cfRule type="containsText" dxfId="288" priority="285" operator="containsText" text="EXTREMA">
      <formula>NOT(ISERROR(SEARCH("EXTREMA",AQ434)))</formula>
    </cfRule>
    <cfRule type="containsText" dxfId="287" priority="286" operator="containsText" text="ALTA">
      <formula>NOT(ISERROR(SEARCH("ALTA",AQ434)))</formula>
    </cfRule>
    <cfRule type="containsText" dxfId="286" priority="287" operator="containsText" text="MODERADA">
      <formula>NOT(ISERROR(SEARCH("MODERADA",AQ434)))</formula>
    </cfRule>
    <cfRule type="containsText" dxfId="285" priority="288" operator="containsText" text="BAJA">
      <formula>NOT(ISERROR(SEARCH("BAJA",AQ434)))</formula>
    </cfRule>
  </conditionalFormatting>
  <conditionalFormatting sqref="AR443:AR448">
    <cfRule type="containsText" dxfId="284" priority="281" operator="containsText" text="EXTREMA">
      <formula>NOT(ISERROR(SEARCH("EXTREMA",AR443)))</formula>
    </cfRule>
    <cfRule type="containsText" dxfId="283" priority="282" operator="containsText" text="ALTA">
      <formula>NOT(ISERROR(SEARCH("ALTA",AR443)))</formula>
    </cfRule>
    <cfRule type="containsText" dxfId="282" priority="283" operator="containsText" text="MODERADA">
      <formula>NOT(ISERROR(SEARCH("MODERADA",AR443)))</formula>
    </cfRule>
    <cfRule type="containsText" dxfId="281" priority="284" operator="containsText" text="BAJA">
      <formula>NOT(ISERROR(SEARCH("BAJA",AR443)))</formula>
    </cfRule>
  </conditionalFormatting>
  <conditionalFormatting sqref="AO443:AO451">
    <cfRule type="containsText" dxfId="280" priority="277" operator="containsText" text="EXTREMA">
      <formula>NOT(ISERROR(SEARCH("EXTREMA",AO443)))</formula>
    </cfRule>
    <cfRule type="containsText" dxfId="279" priority="278" operator="containsText" text="ALTA">
      <formula>NOT(ISERROR(SEARCH("ALTA",AO443)))</formula>
    </cfRule>
    <cfRule type="containsText" dxfId="278" priority="279" operator="containsText" text="MODERADA">
      <formula>NOT(ISERROR(SEARCH("MODERADA",AO443)))</formula>
    </cfRule>
    <cfRule type="containsText" dxfId="277" priority="280" operator="containsText" text="BAJA">
      <formula>NOT(ISERROR(SEARCH("BAJA",AO443)))</formula>
    </cfRule>
  </conditionalFormatting>
  <conditionalFormatting sqref="AQ443:AQ448">
    <cfRule type="containsText" dxfId="276" priority="273" operator="containsText" text="EXTREMA">
      <formula>NOT(ISERROR(SEARCH("EXTREMA",AQ443)))</formula>
    </cfRule>
    <cfRule type="containsText" dxfId="275" priority="274" operator="containsText" text="ALTA">
      <formula>NOT(ISERROR(SEARCH("ALTA",AQ443)))</formula>
    </cfRule>
    <cfRule type="containsText" dxfId="274" priority="275" operator="containsText" text="MODERADA">
      <formula>NOT(ISERROR(SEARCH("MODERADA",AQ443)))</formula>
    </cfRule>
    <cfRule type="containsText" dxfId="273" priority="276" operator="containsText" text="BAJA">
      <formula>NOT(ISERROR(SEARCH("BAJA",AQ443)))</formula>
    </cfRule>
  </conditionalFormatting>
  <conditionalFormatting sqref="AR452:AR457">
    <cfRule type="containsText" dxfId="272" priority="269" operator="containsText" text="EXTREMA">
      <formula>NOT(ISERROR(SEARCH("EXTREMA",AR452)))</formula>
    </cfRule>
    <cfRule type="containsText" dxfId="271" priority="270" operator="containsText" text="ALTA">
      <formula>NOT(ISERROR(SEARCH("ALTA",AR452)))</formula>
    </cfRule>
    <cfRule type="containsText" dxfId="270" priority="271" operator="containsText" text="MODERADA">
      <formula>NOT(ISERROR(SEARCH("MODERADA",AR452)))</formula>
    </cfRule>
    <cfRule type="containsText" dxfId="269" priority="272" operator="containsText" text="BAJA">
      <formula>NOT(ISERROR(SEARCH("BAJA",AR452)))</formula>
    </cfRule>
  </conditionalFormatting>
  <conditionalFormatting sqref="AO452:AO460">
    <cfRule type="containsText" dxfId="268" priority="265" operator="containsText" text="EXTREMA">
      <formula>NOT(ISERROR(SEARCH("EXTREMA",AO452)))</formula>
    </cfRule>
    <cfRule type="containsText" dxfId="267" priority="266" operator="containsText" text="ALTA">
      <formula>NOT(ISERROR(SEARCH("ALTA",AO452)))</formula>
    </cfRule>
    <cfRule type="containsText" dxfId="266" priority="267" operator="containsText" text="MODERADA">
      <formula>NOT(ISERROR(SEARCH("MODERADA",AO452)))</formula>
    </cfRule>
    <cfRule type="containsText" dxfId="265" priority="268" operator="containsText" text="BAJA">
      <formula>NOT(ISERROR(SEARCH("BAJA",AO452)))</formula>
    </cfRule>
  </conditionalFormatting>
  <conditionalFormatting sqref="AQ452:AQ457">
    <cfRule type="containsText" dxfId="264" priority="261" operator="containsText" text="EXTREMA">
      <formula>NOT(ISERROR(SEARCH("EXTREMA",AQ452)))</formula>
    </cfRule>
    <cfRule type="containsText" dxfId="263" priority="262" operator="containsText" text="ALTA">
      <formula>NOT(ISERROR(SEARCH("ALTA",AQ452)))</formula>
    </cfRule>
    <cfRule type="containsText" dxfId="262" priority="263" operator="containsText" text="MODERADA">
      <formula>NOT(ISERROR(SEARCH("MODERADA",AQ452)))</formula>
    </cfRule>
    <cfRule type="containsText" dxfId="261" priority="264" operator="containsText" text="BAJA">
      <formula>NOT(ISERROR(SEARCH("BAJA",AQ452)))</formula>
    </cfRule>
  </conditionalFormatting>
  <conditionalFormatting sqref="AR461:AR466">
    <cfRule type="containsText" dxfId="260" priority="257" operator="containsText" text="EXTREMA">
      <formula>NOT(ISERROR(SEARCH("EXTREMA",AR461)))</formula>
    </cfRule>
    <cfRule type="containsText" dxfId="259" priority="258" operator="containsText" text="ALTA">
      <formula>NOT(ISERROR(SEARCH("ALTA",AR461)))</formula>
    </cfRule>
    <cfRule type="containsText" dxfId="258" priority="259" operator="containsText" text="MODERADA">
      <formula>NOT(ISERROR(SEARCH("MODERADA",AR461)))</formula>
    </cfRule>
    <cfRule type="containsText" dxfId="257" priority="260" operator="containsText" text="BAJA">
      <formula>NOT(ISERROR(SEARCH("BAJA",AR461)))</formula>
    </cfRule>
  </conditionalFormatting>
  <conditionalFormatting sqref="AO461:AO469">
    <cfRule type="containsText" dxfId="256" priority="253" operator="containsText" text="EXTREMA">
      <formula>NOT(ISERROR(SEARCH("EXTREMA",AO461)))</formula>
    </cfRule>
    <cfRule type="containsText" dxfId="255" priority="254" operator="containsText" text="ALTA">
      <formula>NOT(ISERROR(SEARCH("ALTA",AO461)))</formula>
    </cfRule>
    <cfRule type="containsText" dxfId="254" priority="255" operator="containsText" text="MODERADA">
      <formula>NOT(ISERROR(SEARCH("MODERADA",AO461)))</formula>
    </cfRule>
    <cfRule type="containsText" dxfId="253" priority="256" operator="containsText" text="BAJA">
      <formula>NOT(ISERROR(SEARCH("BAJA",AO461)))</formula>
    </cfRule>
  </conditionalFormatting>
  <conditionalFormatting sqref="AQ461:AQ466">
    <cfRule type="containsText" dxfId="252" priority="249" operator="containsText" text="EXTREMA">
      <formula>NOT(ISERROR(SEARCH("EXTREMA",AQ461)))</formula>
    </cfRule>
    <cfRule type="containsText" dxfId="251" priority="250" operator="containsText" text="ALTA">
      <formula>NOT(ISERROR(SEARCH("ALTA",AQ461)))</formula>
    </cfRule>
    <cfRule type="containsText" dxfId="250" priority="251" operator="containsText" text="MODERADA">
      <formula>NOT(ISERROR(SEARCH("MODERADA",AQ461)))</formula>
    </cfRule>
    <cfRule type="containsText" dxfId="249" priority="252" operator="containsText" text="BAJA">
      <formula>NOT(ISERROR(SEARCH("BAJA",AQ461)))</formula>
    </cfRule>
  </conditionalFormatting>
  <conditionalFormatting sqref="AR470:AR475">
    <cfRule type="containsText" dxfId="248" priority="245" operator="containsText" text="EXTREMA">
      <formula>NOT(ISERROR(SEARCH("EXTREMA",AR470)))</formula>
    </cfRule>
    <cfRule type="containsText" dxfId="247" priority="246" operator="containsText" text="ALTA">
      <formula>NOT(ISERROR(SEARCH("ALTA",AR470)))</formula>
    </cfRule>
    <cfRule type="containsText" dxfId="246" priority="247" operator="containsText" text="MODERADA">
      <formula>NOT(ISERROR(SEARCH("MODERADA",AR470)))</formula>
    </cfRule>
    <cfRule type="containsText" dxfId="245" priority="248" operator="containsText" text="BAJA">
      <formula>NOT(ISERROR(SEARCH("BAJA",AR470)))</formula>
    </cfRule>
  </conditionalFormatting>
  <conditionalFormatting sqref="AO470:AO478">
    <cfRule type="containsText" dxfId="244" priority="241" operator="containsText" text="EXTREMA">
      <formula>NOT(ISERROR(SEARCH("EXTREMA",AO470)))</formula>
    </cfRule>
    <cfRule type="containsText" dxfId="243" priority="242" operator="containsText" text="ALTA">
      <formula>NOT(ISERROR(SEARCH("ALTA",AO470)))</formula>
    </cfRule>
    <cfRule type="containsText" dxfId="242" priority="243" operator="containsText" text="MODERADA">
      <formula>NOT(ISERROR(SEARCH("MODERADA",AO470)))</formula>
    </cfRule>
    <cfRule type="containsText" dxfId="241" priority="244" operator="containsText" text="BAJA">
      <formula>NOT(ISERROR(SEARCH("BAJA",AO470)))</formula>
    </cfRule>
  </conditionalFormatting>
  <conditionalFormatting sqref="AQ470:AQ475">
    <cfRule type="containsText" dxfId="240" priority="237" operator="containsText" text="EXTREMA">
      <formula>NOT(ISERROR(SEARCH("EXTREMA",AQ470)))</formula>
    </cfRule>
    <cfRule type="containsText" dxfId="239" priority="238" operator="containsText" text="ALTA">
      <formula>NOT(ISERROR(SEARCH("ALTA",AQ470)))</formula>
    </cfRule>
    <cfRule type="containsText" dxfId="238" priority="239" operator="containsText" text="MODERADA">
      <formula>NOT(ISERROR(SEARCH("MODERADA",AQ470)))</formula>
    </cfRule>
    <cfRule type="containsText" dxfId="237" priority="240" operator="containsText" text="BAJA">
      <formula>NOT(ISERROR(SEARCH("BAJA",AQ470)))</formula>
    </cfRule>
  </conditionalFormatting>
  <conditionalFormatting sqref="AR479:AR484">
    <cfRule type="containsText" dxfId="236" priority="233" operator="containsText" text="EXTREMA">
      <formula>NOT(ISERROR(SEARCH("EXTREMA",AR479)))</formula>
    </cfRule>
    <cfRule type="containsText" dxfId="235" priority="234" operator="containsText" text="ALTA">
      <formula>NOT(ISERROR(SEARCH("ALTA",AR479)))</formula>
    </cfRule>
    <cfRule type="containsText" dxfId="234" priority="235" operator="containsText" text="MODERADA">
      <formula>NOT(ISERROR(SEARCH("MODERADA",AR479)))</formula>
    </cfRule>
    <cfRule type="containsText" dxfId="233" priority="236" operator="containsText" text="BAJA">
      <formula>NOT(ISERROR(SEARCH("BAJA",AR479)))</formula>
    </cfRule>
  </conditionalFormatting>
  <conditionalFormatting sqref="AO479:AO487">
    <cfRule type="containsText" dxfId="232" priority="229" operator="containsText" text="EXTREMA">
      <formula>NOT(ISERROR(SEARCH("EXTREMA",AO479)))</formula>
    </cfRule>
    <cfRule type="containsText" dxfId="231" priority="230" operator="containsText" text="ALTA">
      <formula>NOT(ISERROR(SEARCH("ALTA",AO479)))</formula>
    </cfRule>
    <cfRule type="containsText" dxfId="230" priority="231" operator="containsText" text="MODERADA">
      <formula>NOT(ISERROR(SEARCH("MODERADA",AO479)))</formula>
    </cfRule>
    <cfRule type="containsText" dxfId="229" priority="232" operator="containsText" text="BAJA">
      <formula>NOT(ISERROR(SEARCH("BAJA",AO479)))</formula>
    </cfRule>
  </conditionalFormatting>
  <conditionalFormatting sqref="AQ479:AQ484">
    <cfRule type="containsText" dxfId="228" priority="225" operator="containsText" text="EXTREMA">
      <formula>NOT(ISERROR(SEARCH("EXTREMA",AQ479)))</formula>
    </cfRule>
    <cfRule type="containsText" dxfId="227" priority="226" operator="containsText" text="ALTA">
      <formula>NOT(ISERROR(SEARCH("ALTA",AQ479)))</formula>
    </cfRule>
    <cfRule type="containsText" dxfId="226" priority="227" operator="containsText" text="MODERADA">
      <formula>NOT(ISERROR(SEARCH("MODERADA",AQ479)))</formula>
    </cfRule>
    <cfRule type="containsText" dxfId="225" priority="228" operator="containsText" text="BAJA">
      <formula>NOT(ISERROR(SEARCH("BAJA",AQ479)))</formula>
    </cfRule>
  </conditionalFormatting>
  <conditionalFormatting sqref="AR488:AR493">
    <cfRule type="containsText" dxfId="224" priority="221" operator="containsText" text="EXTREMA">
      <formula>NOT(ISERROR(SEARCH("EXTREMA",AR488)))</formula>
    </cfRule>
    <cfRule type="containsText" dxfId="223" priority="222" operator="containsText" text="ALTA">
      <formula>NOT(ISERROR(SEARCH("ALTA",AR488)))</formula>
    </cfRule>
    <cfRule type="containsText" dxfId="222" priority="223" operator="containsText" text="MODERADA">
      <formula>NOT(ISERROR(SEARCH("MODERADA",AR488)))</formula>
    </cfRule>
    <cfRule type="containsText" dxfId="221" priority="224" operator="containsText" text="BAJA">
      <formula>NOT(ISERROR(SEARCH("BAJA",AR488)))</formula>
    </cfRule>
  </conditionalFormatting>
  <conditionalFormatting sqref="AO488:AO496">
    <cfRule type="containsText" dxfId="220" priority="217" operator="containsText" text="EXTREMA">
      <formula>NOT(ISERROR(SEARCH("EXTREMA",AO488)))</formula>
    </cfRule>
    <cfRule type="containsText" dxfId="219" priority="218" operator="containsText" text="ALTA">
      <formula>NOT(ISERROR(SEARCH("ALTA",AO488)))</formula>
    </cfRule>
    <cfRule type="containsText" dxfId="218" priority="219" operator="containsText" text="MODERADA">
      <formula>NOT(ISERROR(SEARCH("MODERADA",AO488)))</formula>
    </cfRule>
    <cfRule type="containsText" dxfId="217" priority="220" operator="containsText" text="BAJA">
      <formula>NOT(ISERROR(SEARCH("BAJA",AO488)))</formula>
    </cfRule>
  </conditionalFormatting>
  <conditionalFormatting sqref="AQ488:AQ493">
    <cfRule type="containsText" dxfId="216" priority="213" operator="containsText" text="EXTREMA">
      <formula>NOT(ISERROR(SEARCH("EXTREMA",AQ488)))</formula>
    </cfRule>
    <cfRule type="containsText" dxfId="215" priority="214" operator="containsText" text="ALTA">
      <formula>NOT(ISERROR(SEARCH("ALTA",AQ488)))</formula>
    </cfRule>
    <cfRule type="containsText" dxfId="214" priority="215" operator="containsText" text="MODERADA">
      <formula>NOT(ISERROR(SEARCH("MODERADA",AQ488)))</formula>
    </cfRule>
    <cfRule type="containsText" dxfId="213" priority="216" operator="containsText" text="BAJA">
      <formula>NOT(ISERROR(SEARCH("BAJA",AQ488)))</formula>
    </cfRule>
  </conditionalFormatting>
  <conditionalFormatting sqref="AR497:AR502">
    <cfRule type="containsText" dxfId="212" priority="209" operator="containsText" text="EXTREMA">
      <formula>NOT(ISERROR(SEARCH("EXTREMA",AR497)))</formula>
    </cfRule>
    <cfRule type="containsText" dxfId="211" priority="210" operator="containsText" text="ALTA">
      <formula>NOT(ISERROR(SEARCH("ALTA",AR497)))</formula>
    </cfRule>
    <cfRule type="containsText" dxfId="210" priority="211" operator="containsText" text="MODERADA">
      <formula>NOT(ISERROR(SEARCH("MODERADA",AR497)))</formula>
    </cfRule>
    <cfRule type="containsText" dxfId="209" priority="212" operator="containsText" text="BAJA">
      <formula>NOT(ISERROR(SEARCH("BAJA",AR497)))</formula>
    </cfRule>
  </conditionalFormatting>
  <conditionalFormatting sqref="AO497:AO505">
    <cfRule type="containsText" dxfId="208" priority="205" operator="containsText" text="EXTREMA">
      <formula>NOT(ISERROR(SEARCH("EXTREMA",AO497)))</formula>
    </cfRule>
    <cfRule type="containsText" dxfId="207" priority="206" operator="containsText" text="ALTA">
      <formula>NOT(ISERROR(SEARCH("ALTA",AO497)))</formula>
    </cfRule>
    <cfRule type="containsText" dxfId="206" priority="207" operator="containsText" text="MODERADA">
      <formula>NOT(ISERROR(SEARCH("MODERADA",AO497)))</formula>
    </cfRule>
    <cfRule type="containsText" dxfId="205" priority="208" operator="containsText" text="BAJA">
      <formula>NOT(ISERROR(SEARCH("BAJA",AO497)))</formula>
    </cfRule>
  </conditionalFormatting>
  <conditionalFormatting sqref="AQ497:AQ502">
    <cfRule type="containsText" dxfId="204" priority="201" operator="containsText" text="EXTREMA">
      <formula>NOT(ISERROR(SEARCH("EXTREMA",AQ497)))</formula>
    </cfRule>
    <cfRule type="containsText" dxfId="203" priority="202" operator="containsText" text="ALTA">
      <formula>NOT(ISERROR(SEARCH("ALTA",AQ497)))</formula>
    </cfRule>
    <cfRule type="containsText" dxfId="202" priority="203" operator="containsText" text="MODERADA">
      <formula>NOT(ISERROR(SEARCH("MODERADA",AQ497)))</formula>
    </cfRule>
    <cfRule type="containsText" dxfId="201" priority="204" operator="containsText" text="BAJA">
      <formula>NOT(ISERROR(SEARCH("BAJA",AQ497)))</formula>
    </cfRule>
  </conditionalFormatting>
  <conditionalFormatting sqref="AR506:AR511">
    <cfRule type="containsText" dxfId="200" priority="197" operator="containsText" text="EXTREMA">
      <formula>NOT(ISERROR(SEARCH("EXTREMA",AR506)))</formula>
    </cfRule>
    <cfRule type="containsText" dxfId="199" priority="198" operator="containsText" text="ALTA">
      <formula>NOT(ISERROR(SEARCH("ALTA",AR506)))</formula>
    </cfRule>
    <cfRule type="containsText" dxfId="198" priority="199" operator="containsText" text="MODERADA">
      <formula>NOT(ISERROR(SEARCH("MODERADA",AR506)))</formula>
    </cfRule>
    <cfRule type="containsText" dxfId="197" priority="200" operator="containsText" text="BAJA">
      <formula>NOT(ISERROR(SEARCH("BAJA",AR506)))</formula>
    </cfRule>
  </conditionalFormatting>
  <conditionalFormatting sqref="AO506:AO514">
    <cfRule type="containsText" dxfId="196" priority="193" operator="containsText" text="EXTREMA">
      <formula>NOT(ISERROR(SEARCH("EXTREMA",AO506)))</formula>
    </cfRule>
    <cfRule type="containsText" dxfId="195" priority="194" operator="containsText" text="ALTA">
      <formula>NOT(ISERROR(SEARCH("ALTA",AO506)))</formula>
    </cfRule>
    <cfRule type="containsText" dxfId="194" priority="195" operator="containsText" text="MODERADA">
      <formula>NOT(ISERROR(SEARCH("MODERADA",AO506)))</formula>
    </cfRule>
    <cfRule type="containsText" dxfId="193" priority="196" operator="containsText" text="BAJA">
      <formula>NOT(ISERROR(SEARCH("BAJA",AO506)))</formula>
    </cfRule>
  </conditionalFormatting>
  <conditionalFormatting sqref="AQ506:AQ511">
    <cfRule type="containsText" dxfId="192" priority="189" operator="containsText" text="EXTREMA">
      <formula>NOT(ISERROR(SEARCH("EXTREMA",AQ506)))</formula>
    </cfRule>
    <cfRule type="containsText" dxfId="191" priority="190" operator="containsText" text="ALTA">
      <formula>NOT(ISERROR(SEARCH("ALTA",AQ506)))</formula>
    </cfRule>
    <cfRule type="containsText" dxfId="190" priority="191" operator="containsText" text="MODERADA">
      <formula>NOT(ISERROR(SEARCH("MODERADA",AQ506)))</formula>
    </cfRule>
    <cfRule type="containsText" dxfId="189" priority="192" operator="containsText" text="BAJA">
      <formula>NOT(ISERROR(SEARCH("BAJA",AQ506)))</formula>
    </cfRule>
  </conditionalFormatting>
  <conditionalFormatting sqref="AR515:AR520">
    <cfRule type="containsText" dxfId="188" priority="185" operator="containsText" text="EXTREMA">
      <formula>NOT(ISERROR(SEARCH("EXTREMA",AR515)))</formula>
    </cfRule>
    <cfRule type="containsText" dxfId="187" priority="186" operator="containsText" text="ALTA">
      <formula>NOT(ISERROR(SEARCH("ALTA",AR515)))</formula>
    </cfRule>
    <cfRule type="containsText" dxfId="186" priority="187" operator="containsText" text="MODERADA">
      <formula>NOT(ISERROR(SEARCH("MODERADA",AR515)))</formula>
    </cfRule>
    <cfRule type="containsText" dxfId="185" priority="188" operator="containsText" text="BAJA">
      <formula>NOT(ISERROR(SEARCH("BAJA",AR515)))</formula>
    </cfRule>
  </conditionalFormatting>
  <conditionalFormatting sqref="AO515:AO523">
    <cfRule type="containsText" dxfId="184" priority="181" operator="containsText" text="EXTREMA">
      <formula>NOT(ISERROR(SEARCH("EXTREMA",AO515)))</formula>
    </cfRule>
    <cfRule type="containsText" dxfId="183" priority="182" operator="containsText" text="ALTA">
      <formula>NOT(ISERROR(SEARCH("ALTA",AO515)))</formula>
    </cfRule>
    <cfRule type="containsText" dxfId="182" priority="183" operator="containsText" text="MODERADA">
      <formula>NOT(ISERROR(SEARCH("MODERADA",AO515)))</formula>
    </cfRule>
    <cfRule type="containsText" dxfId="181" priority="184" operator="containsText" text="BAJA">
      <formula>NOT(ISERROR(SEARCH("BAJA",AO515)))</formula>
    </cfRule>
  </conditionalFormatting>
  <conditionalFormatting sqref="AQ515:AQ520">
    <cfRule type="containsText" dxfId="180" priority="177" operator="containsText" text="EXTREMA">
      <formula>NOT(ISERROR(SEARCH("EXTREMA",AQ515)))</formula>
    </cfRule>
    <cfRule type="containsText" dxfId="179" priority="178" operator="containsText" text="ALTA">
      <formula>NOT(ISERROR(SEARCH("ALTA",AQ515)))</formula>
    </cfRule>
    <cfRule type="containsText" dxfId="178" priority="179" operator="containsText" text="MODERADA">
      <formula>NOT(ISERROR(SEARCH("MODERADA",AQ515)))</formula>
    </cfRule>
    <cfRule type="containsText" dxfId="177" priority="180" operator="containsText" text="BAJA">
      <formula>NOT(ISERROR(SEARCH("BAJA",AQ515)))</formula>
    </cfRule>
  </conditionalFormatting>
  <conditionalFormatting sqref="AR524:AR529">
    <cfRule type="containsText" dxfId="176" priority="173" operator="containsText" text="EXTREMA">
      <formula>NOT(ISERROR(SEARCH("EXTREMA",AR524)))</formula>
    </cfRule>
    <cfRule type="containsText" dxfId="175" priority="174" operator="containsText" text="ALTA">
      <formula>NOT(ISERROR(SEARCH("ALTA",AR524)))</formula>
    </cfRule>
    <cfRule type="containsText" dxfId="174" priority="175" operator="containsText" text="MODERADA">
      <formula>NOT(ISERROR(SEARCH("MODERADA",AR524)))</formula>
    </cfRule>
    <cfRule type="containsText" dxfId="173" priority="176" operator="containsText" text="BAJA">
      <formula>NOT(ISERROR(SEARCH("BAJA",AR524)))</formula>
    </cfRule>
  </conditionalFormatting>
  <conditionalFormatting sqref="AO524:AO532">
    <cfRule type="containsText" dxfId="172" priority="169" operator="containsText" text="EXTREMA">
      <formula>NOT(ISERROR(SEARCH("EXTREMA",AO524)))</formula>
    </cfRule>
    <cfRule type="containsText" dxfId="171" priority="170" operator="containsText" text="ALTA">
      <formula>NOT(ISERROR(SEARCH("ALTA",AO524)))</formula>
    </cfRule>
    <cfRule type="containsText" dxfId="170" priority="171" operator="containsText" text="MODERADA">
      <formula>NOT(ISERROR(SEARCH("MODERADA",AO524)))</formula>
    </cfRule>
    <cfRule type="containsText" dxfId="169" priority="172" operator="containsText" text="BAJA">
      <formula>NOT(ISERROR(SEARCH("BAJA",AO524)))</formula>
    </cfRule>
  </conditionalFormatting>
  <conditionalFormatting sqref="AQ524:AQ529">
    <cfRule type="containsText" dxfId="168" priority="165" operator="containsText" text="EXTREMA">
      <formula>NOT(ISERROR(SEARCH("EXTREMA",AQ524)))</formula>
    </cfRule>
    <cfRule type="containsText" dxfId="167" priority="166" operator="containsText" text="ALTA">
      <formula>NOT(ISERROR(SEARCH("ALTA",AQ524)))</formula>
    </cfRule>
    <cfRule type="containsText" dxfId="166" priority="167" operator="containsText" text="MODERADA">
      <formula>NOT(ISERROR(SEARCH("MODERADA",AQ524)))</formula>
    </cfRule>
    <cfRule type="containsText" dxfId="165" priority="168" operator="containsText" text="BAJA">
      <formula>NOT(ISERROR(SEARCH("BAJA",AQ524)))</formula>
    </cfRule>
  </conditionalFormatting>
  <conditionalFormatting sqref="AR533:AR538">
    <cfRule type="containsText" dxfId="164" priority="161" operator="containsText" text="EXTREMA">
      <formula>NOT(ISERROR(SEARCH("EXTREMA",AR533)))</formula>
    </cfRule>
    <cfRule type="containsText" dxfId="163" priority="162" operator="containsText" text="ALTA">
      <formula>NOT(ISERROR(SEARCH("ALTA",AR533)))</formula>
    </cfRule>
    <cfRule type="containsText" dxfId="162" priority="163" operator="containsText" text="MODERADA">
      <formula>NOT(ISERROR(SEARCH("MODERADA",AR533)))</formula>
    </cfRule>
    <cfRule type="containsText" dxfId="161" priority="164" operator="containsText" text="BAJA">
      <formula>NOT(ISERROR(SEARCH("BAJA",AR533)))</formula>
    </cfRule>
  </conditionalFormatting>
  <conditionalFormatting sqref="AO533:AO541">
    <cfRule type="containsText" dxfId="160" priority="157" operator="containsText" text="EXTREMA">
      <formula>NOT(ISERROR(SEARCH("EXTREMA",AO533)))</formula>
    </cfRule>
    <cfRule type="containsText" dxfId="159" priority="158" operator="containsText" text="ALTA">
      <formula>NOT(ISERROR(SEARCH("ALTA",AO533)))</formula>
    </cfRule>
    <cfRule type="containsText" dxfId="158" priority="159" operator="containsText" text="MODERADA">
      <formula>NOT(ISERROR(SEARCH("MODERADA",AO533)))</formula>
    </cfRule>
    <cfRule type="containsText" dxfId="157" priority="160" operator="containsText" text="BAJA">
      <formula>NOT(ISERROR(SEARCH("BAJA",AO533)))</formula>
    </cfRule>
  </conditionalFormatting>
  <conditionalFormatting sqref="AQ533:AQ538">
    <cfRule type="containsText" dxfId="156" priority="153" operator="containsText" text="EXTREMA">
      <formula>NOT(ISERROR(SEARCH("EXTREMA",AQ533)))</formula>
    </cfRule>
    <cfRule type="containsText" dxfId="155" priority="154" operator="containsText" text="ALTA">
      <formula>NOT(ISERROR(SEARCH("ALTA",AQ533)))</formula>
    </cfRule>
    <cfRule type="containsText" dxfId="154" priority="155" operator="containsText" text="MODERADA">
      <formula>NOT(ISERROR(SEARCH("MODERADA",AQ533)))</formula>
    </cfRule>
    <cfRule type="containsText" dxfId="153" priority="156" operator="containsText" text="BAJA">
      <formula>NOT(ISERROR(SEARCH("BAJA",AQ533)))</formula>
    </cfRule>
  </conditionalFormatting>
  <conditionalFormatting sqref="AR542:AR547">
    <cfRule type="containsText" dxfId="152" priority="149" operator="containsText" text="EXTREMA">
      <formula>NOT(ISERROR(SEARCH("EXTREMA",AR542)))</formula>
    </cfRule>
    <cfRule type="containsText" dxfId="151" priority="150" operator="containsText" text="ALTA">
      <formula>NOT(ISERROR(SEARCH("ALTA",AR542)))</formula>
    </cfRule>
    <cfRule type="containsText" dxfId="150" priority="151" operator="containsText" text="MODERADA">
      <formula>NOT(ISERROR(SEARCH("MODERADA",AR542)))</formula>
    </cfRule>
    <cfRule type="containsText" dxfId="149" priority="152" operator="containsText" text="BAJA">
      <formula>NOT(ISERROR(SEARCH("BAJA",AR542)))</formula>
    </cfRule>
  </conditionalFormatting>
  <conditionalFormatting sqref="AO542:AO550">
    <cfRule type="containsText" dxfId="148" priority="145" operator="containsText" text="EXTREMA">
      <formula>NOT(ISERROR(SEARCH("EXTREMA",AO542)))</formula>
    </cfRule>
    <cfRule type="containsText" dxfId="147" priority="146" operator="containsText" text="ALTA">
      <formula>NOT(ISERROR(SEARCH("ALTA",AO542)))</formula>
    </cfRule>
    <cfRule type="containsText" dxfId="146" priority="147" operator="containsText" text="MODERADA">
      <formula>NOT(ISERROR(SEARCH("MODERADA",AO542)))</formula>
    </cfRule>
    <cfRule type="containsText" dxfId="145" priority="148" operator="containsText" text="BAJA">
      <formula>NOT(ISERROR(SEARCH("BAJA",AO542)))</formula>
    </cfRule>
  </conditionalFormatting>
  <conditionalFormatting sqref="AQ542:AQ547">
    <cfRule type="containsText" dxfId="144" priority="141" operator="containsText" text="EXTREMA">
      <formula>NOT(ISERROR(SEARCH("EXTREMA",AQ542)))</formula>
    </cfRule>
    <cfRule type="containsText" dxfId="143" priority="142" operator="containsText" text="ALTA">
      <formula>NOT(ISERROR(SEARCH("ALTA",AQ542)))</formula>
    </cfRule>
    <cfRule type="containsText" dxfId="142" priority="143" operator="containsText" text="MODERADA">
      <formula>NOT(ISERROR(SEARCH("MODERADA",AQ542)))</formula>
    </cfRule>
    <cfRule type="containsText" dxfId="141" priority="144" operator="containsText" text="BAJA">
      <formula>NOT(ISERROR(SEARCH("BAJA",AQ542)))</formula>
    </cfRule>
  </conditionalFormatting>
  <conditionalFormatting sqref="AR551:AR556">
    <cfRule type="containsText" dxfId="140" priority="137" operator="containsText" text="EXTREMA">
      <formula>NOT(ISERROR(SEARCH("EXTREMA",AR551)))</formula>
    </cfRule>
    <cfRule type="containsText" dxfId="139" priority="138" operator="containsText" text="ALTA">
      <formula>NOT(ISERROR(SEARCH("ALTA",AR551)))</formula>
    </cfRule>
    <cfRule type="containsText" dxfId="138" priority="139" operator="containsText" text="MODERADA">
      <formula>NOT(ISERROR(SEARCH("MODERADA",AR551)))</formula>
    </cfRule>
    <cfRule type="containsText" dxfId="137" priority="140" operator="containsText" text="BAJA">
      <formula>NOT(ISERROR(SEARCH("BAJA",AR551)))</formula>
    </cfRule>
  </conditionalFormatting>
  <conditionalFormatting sqref="AO551:AO559">
    <cfRule type="containsText" dxfId="136" priority="133" operator="containsText" text="EXTREMA">
      <formula>NOT(ISERROR(SEARCH("EXTREMA",AO551)))</formula>
    </cfRule>
    <cfRule type="containsText" dxfId="135" priority="134" operator="containsText" text="ALTA">
      <formula>NOT(ISERROR(SEARCH("ALTA",AO551)))</formula>
    </cfRule>
    <cfRule type="containsText" dxfId="134" priority="135" operator="containsText" text="MODERADA">
      <formula>NOT(ISERROR(SEARCH("MODERADA",AO551)))</formula>
    </cfRule>
    <cfRule type="containsText" dxfId="133" priority="136" operator="containsText" text="BAJA">
      <formula>NOT(ISERROR(SEARCH("BAJA",AO551)))</formula>
    </cfRule>
  </conditionalFormatting>
  <conditionalFormatting sqref="AQ551:AQ556">
    <cfRule type="containsText" dxfId="132" priority="129" operator="containsText" text="EXTREMA">
      <formula>NOT(ISERROR(SEARCH("EXTREMA",AQ551)))</formula>
    </cfRule>
    <cfRule type="containsText" dxfId="131" priority="130" operator="containsText" text="ALTA">
      <formula>NOT(ISERROR(SEARCH("ALTA",AQ551)))</formula>
    </cfRule>
    <cfRule type="containsText" dxfId="130" priority="131" operator="containsText" text="MODERADA">
      <formula>NOT(ISERROR(SEARCH("MODERADA",AQ551)))</formula>
    </cfRule>
    <cfRule type="containsText" dxfId="129" priority="132" operator="containsText" text="BAJA">
      <formula>NOT(ISERROR(SEARCH("BAJA",AQ551)))</formula>
    </cfRule>
  </conditionalFormatting>
  <conditionalFormatting sqref="AR560:AR565">
    <cfRule type="containsText" dxfId="128" priority="125" operator="containsText" text="EXTREMA">
      <formula>NOT(ISERROR(SEARCH("EXTREMA",AR560)))</formula>
    </cfRule>
    <cfRule type="containsText" dxfId="127" priority="126" operator="containsText" text="ALTA">
      <formula>NOT(ISERROR(SEARCH("ALTA",AR560)))</formula>
    </cfRule>
    <cfRule type="containsText" dxfId="126" priority="127" operator="containsText" text="MODERADA">
      <formula>NOT(ISERROR(SEARCH("MODERADA",AR560)))</formula>
    </cfRule>
    <cfRule type="containsText" dxfId="125" priority="128" operator="containsText" text="BAJA">
      <formula>NOT(ISERROR(SEARCH("BAJA",AR560)))</formula>
    </cfRule>
  </conditionalFormatting>
  <conditionalFormatting sqref="AO560:AO568">
    <cfRule type="containsText" dxfId="124" priority="121" operator="containsText" text="EXTREMA">
      <formula>NOT(ISERROR(SEARCH("EXTREMA",AO560)))</formula>
    </cfRule>
    <cfRule type="containsText" dxfId="123" priority="122" operator="containsText" text="ALTA">
      <formula>NOT(ISERROR(SEARCH("ALTA",AO560)))</formula>
    </cfRule>
    <cfRule type="containsText" dxfId="122" priority="123" operator="containsText" text="MODERADA">
      <formula>NOT(ISERROR(SEARCH("MODERADA",AO560)))</formula>
    </cfRule>
    <cfRule type="containsText" dxfId="121" priority="124" operator="containsText" text="BAJA">
      <formula>NOT(ISERROR(SEARCH("BAJA",AO560)))</formula>
    </cfRule>
  </conditionalFormatting>
  <conditionalFormatting sqref="AQ560:AQ565">
    <cfRule type="containsText" dxfId="120" priority="117" operator="containsText" text="EXTREMA">
      <formula>NOT(ISERROR(SEARCH("EXTREMA",AQ560)))</formula>
    </cfRule>
    <cfRule type="containsText" dxfId="119" priority="118" operator="containsText" text="ALTA">
      <formula>NOT(ISERROR(SEARCH("ALTA",AQ560)))</formula>
    </cfRule>
    <cfRule type="containsText" dxfId="118" priority="119" operator="containsText" text="MODERADA">
      <formula>NOT(ISERROR(SEARCH("MODERADA",AQ560)))</formula>
    </cfRule>
    <cfRule type="containsText" dxfId="117" priority="120" operator="containsText" text="BAJA">
      <formula>NOT(ISERROR(SEARCH("BAJA",AQ560)))</formula>
    </cfRule>
  </conditionalFormatting>
  <conditionalFormatting sqref="AR569:AR574">
    <cfRule type="containsText" dxfId="116" priority="113" operator="containsText" text="EXTREMA">
      <formula>NOT(ISERROR(SEARCH("EXTREMA",AR569)))</formula>
    </cfRule>
    <cfRule type="containsText" dxfId="115" priority="114" operator="containsText" text="ALTA">
      <formula>NOT(ISERROR(SEARCH("ALTA",AR569)))</formula>
    </cfRule>
    <cfRule type="containsText" dxfId="114" priority="115" operator="containsText" text="MODERADA">
      <formula>NOT(ISERROR(SEARCH("MODERADA",AR569)))</formula>
    </cfRule>
    <cfRule type="containsText" dxfId="113" priority="116" operator="containsText" text="BAJA">
      <formula>NOT(ISERROR(SEARCH("BAJA",AR569)))</formula>
    </cfRule>
  </conditionalFormatting>
  <conditionalFormatting sqref="AO569:AO577">
    <cfRule type="containsText" dxfId="112" priority="109" operator="containsText" text="EXTREMA">
      <formula>NOT(ISERROR(SEARCH("EXTREMA",AO569)))</formula>
    </cfRule>
    <cfRule type="containsText" dxfId="111" priority="110" operator="containsText" text="ALTA">
      <formula>NOT(ISERROR(SEARCH("ALTA",AO569)))</formula>
    </cfRule>
    <cfRule type="containsText" dxfId="110" priority="111" operator="containsText" text="MODERADA">
      <formula>NOT(ISERROR(SEARCH("MODERADA",AO569)))</formula>
    </cfRule>
    <cfRule type="containsText" dxfId="109" priority="112" operator="containsText" text="BAJA">
      <formula>NOT(ISERROR(SEARCH("BAJA",AO569)))</formula>
    </cfRule>
  </conditionalFormatting>
  <conditionalFormatting sqref="AQ569:AQ574">
    <cfRule type="containsText" dxfId="108" priority="105" operator="containsText" text="EXTREMA">
      <formula>NOT(ISERROR(SEARCH("EXTREMA",AQ569)))</formula>
    </cfRule>
    <cfRule type="containsText" dxfId="107" priority="106" operator="containsText" text="ALTA">
      <formula>NOT(ISERROR(SEARCH("ALTA",AQ569)))</formula>
    </cfRule>
    <cfRule type="containsText" dxfId="106" priority="107" operator="containsText" text="MODERADA">
      <formula>NOT(ISERROR(SEARCH("MODERADA",AQ569)))</formula>
    </cfRule>
    <cfRule type="containsText" dxfId="105" priority="108" operator="containsText" text="BAJA">
      <formula>NOT(ISERROR(SEARCH("BAJA",AQ569)))</formula>
    </cfRule>
  </conditionalFormatting>
  <conditionalFormatting sqref="AR578:AR583">
    <cfRule type="containsText" dxfId="104" priority="101" operator="containsText" text="EXTREMA">
      <formula>NOT(ISERROR(SEARCH("EXTREMA",AR578)))</formula>
    </cfRule>
    <cfRule type="containsText" dxfId="103" priority="102" operator="containsText" text="ALTA">
      <formula>NOT(ISERROR(SEARCH("ALTA",AR578)))</formula>
    </cfRule>
    <cfRule type="containsText" dxfId="102" priority="103" operator="containsText" text="MODERADA">
      <formula>NOT(ISERROR(SEARCH("MODERADA",AR578)))</formula>
    </cfRule>
    <cfRule type="containsText" dxfId="101" priority="104" operator="containsText" text="BAJA">
      <formula>NOT(ISERROR(SEARCH("BAJA",AR578)))</formula>
    </cfRule>
  </conditionalFormatting>
  <conditionalFormatting sqref="AO578:AO586">
    <cfRule type="containsText" dxfId="100" priority="97" operator="containsText" text="EXTREMA">
      <formula>NOT(ISERROR(SEARCH("EXTREMA",AO578)))</formula>
    </cfRule>
    <cfRule type="containsText" dxfId="99" priority="98" operator="containsText" text="ALTA">
      <formula>NOT(ISERROR(SEARCH("ALTA",AO578)))</formula>
    </cfRule>
    <cfRule type="containsText" dxfId="98" priority="99" operator="containsText" text="MODERADA">
      <formula>NOT(ISERROR(SEARCH("MODERADA",AO578)))</formula>
    </cfRule>
    <cfRule type="containsText" dxfId="97" priority="100" operator="containsText" text="BAJA">
      <formula>NOT(ISERROR(SEARCH("BAJA",AO578)))</formula>
    </cfRule>
  </conditionalFormatting>
  <conditionalFormatting sqref="AQ578:AQ583">
    <cfRule type="containsText" dxfId="96" priority="93" operator="containsText" text="EXTREMA">
      <formula>NOT(ISERROR(SEARCH("EXTREMA",AQ578)))</formula>
    </cfRule>
    <cfRule type="containsText" dxfId="95" priority="94" operator="containsText" text="ALTA">
      <formula>NOT(ISERROR(SEARCH("ALTA",AQ578)))</formula>
    </cfRule>
    <cfRule type="containsText" dxfId="94" priority="95" operator="containsText" text="MODERADA">
      <formula>NOT(ISERROR(SEARCH("MODERADA",AQ578)))</formula>
    </cfRule>
    <cfRule type="containsText" dxfId="93" priority="96" operator="containsText" text="BAJA">
      <formula>NOT(ISERROR(SEARCH("BAJA",AQ578)))</formula>
    </cfRule>
  </conditionalFormatting>
  <conditionalFormatting sqref="AR587:AR592">
    <cfRule type="containsText" dxfId="92" priority="89" operator="containsText" text="EXTREMA">
      <formula>NOT(ISERROR(SEARCH("EXTREMA",AR587)))</formula>
    </cfRule>
    <cfRule type="containsText" dxfId="91" priority="90" operator="containsText" text="ALTA">
      <formula>NOT(ISERROR(SEARCH("ALTA",AR587)))</formula>
    </cfRule>
    <cfRule type="containsText" dxfId="90" priority="91" operator="containsText" text="MODERADA">
      <formula>NOT(ISERROR(SEARCH("MODERADA",AR587)))</formula>
    </cfRule>
    <cfRule type="containsText" dxfId="89" priority="92" operator="containsText" text="BAJA">
      <formula>NOT(ISERROR(SEARCH("BAJA",AR587)))</formula>
    </cfRule>
  </conditionalFormatting>
  <conditionalFormatting sqref="AO587:AO595">
    <cfRule type="containsText" dxfId="88" priority="85" operator="containsText" text="EXTREMA">
      <formula>NOT(ISERROR(SEARCH("EXTREMA",AO587)))</formula>
    </cfRule>
    <cfRule type="containsText" dxfId="87" priority="86" operator="containsText" text="ALTA">
      <formula>NOT(ISERROR(SEARCH("ALTA",AO587)))</formula>
    </cfRule>
    <cfRule type="containsText" dxfId="86" priority="87" operator="containsText" text="MODERADA">
      <formula>NOT(ISERROR(SEARCH("MODERADA",AO587)))</formula>
    </cfRule>
    <cfRule type="containsText" dxfId="85" priority="88" operator="containsText" text="BAJA">
      <formula>NOT(ISERROR(SEARCH("BAJA",AO587)))</formula>
    </cfRule>
  </conditionalFormatting>
  <conditionalFormatting sqref="AQ587:AQ592">
    <cfRule type="containsText" dxfId="84" priority="81" operator="containsText" text="EXTREMA">
      <formula>NOT(ISERROR(SEARCH("EXTREMA",AQ587)))</formula>
    </cfRule>
    <cfRule type="containsText" dxfId="83" priority="82" operator="containsText" text="ALTA">
      <formula>NOT(ISERROR(SEARCH("ALTA",AQ587)))</formula>
    </cfRule>
    <cfRule type="containsText" dxfId="82" priority="83" operator="containsText" text="MODERADA">
      <formula>NOT(ISERROR(SEARCH("MODERADA",AQ587)))</formula>
    </cfRule>
    <cfRule type="containsText" dxfId="81" priority="84" operator="containsText" text="BAJA">
      <formula>NOT(ISERROR(SEARCH("BAJA",AQ587)))</formula>
    </cfRule>
  </conditionalFormatting>
  <conditionalFormatting sqref="AR596:AR601">
    <cfRule type="containsText" dxfId="80" priority="77" operator="containsText" text="EXTREMA">
      <formula>NOT(ISERROR(SEARCH("EXTREMA",AR596)))</formula>
    </cfRule>
    <cfRule type="containsText" dxfId="79" priority="78" operator="containsText" text="ALTA">
      <formula>NOT(ISERROR(SEARCH("ALTA",AR596)))</formula>
    </cfRule>
    <cfRule type="containsText" dxfId="78" priority="79" operator="containsText" text="MODERADA">
      <formula>NOT(ISERROR(SEARCH("MODERADA",AR596)))</formula>
    </cfRule>
    <cfRule type="containsText" dxfId="77" priority="80" operator="containsText" text="BAJA">
      <formula>NOT(ISERROR(SEARCH("BAJA",AR596)))</formula>
    </cfRule>
  </conditionalFormatting>
  <conditionalFormatting sqref="AO596:AO604">
    <cfRule type="containsText" dxfId="76" priority="73" operator="containsText" text="EXTREMA">
      <formula>NOT(ISERROR(SEARCH("EXTREMA",AO596)))</formula>
    </cfRule>
    <cfRule type="containsText" dxfId="75" priority="74" operator="containsText" text="ALTA">
      <formula>NOT(ISERROR(SEARCH("ALTA",AO596)))</formula>
    </cfRule>
    <cfRule type="containsText" dxfId="74" priority="75" operator="containsText" text="MODERADA">
      <formula>NOT(ISERROR(SEARCH("MODERADA",AO596)))</formula>
    </cfRule>
    <cfRule type="containsText" dxfId="73" priority="76" operator="containsText" text="BAJA">
      <formula>NOT(ISERROR(SEARCH("BAJA",AO596)))</formula>
    </cfRule>
  </conditionalFormatting>
  <conditionalFormatting sqref="AQ596:AQ601">
    <cfRule type="containsText" dxfId="72" priority="69" operator="containsText" text="EXTREMA">
      <formula>NOT(ISERROR(SEARCH("EXTREMA",AQ596)))</formula>
    </cfRule>
    <cfRule type="containsText" dxfId="71" priority="70" operator="containsText" text="ALTA">
      <formula>NOT(ISERROR(SEARCH("ALTA",AQ596)))</formula>
    </cfRule>
    <cfRule type="containsText" dxfId="70" priority="71" operator="containsText" text="MODERADA">
      <formula>NOT(ISERROR(SEARCH("MODERADA",AQ596)))</formula>
    </cfRule>
    <cfRule type="containsText" dxfId="69" priority="72" operator="containsText" text="BAJA">
      <formula>NOT(ISERROR(SEARCH("BAJA",AQ596)))</formula>
    </cfRule>
  </conditionalFormatting>
  <conditionalFormatting sqref="AR605:AR610">
    <cfRule type="containsText" dxfId="68" priority="65" operator="containsText" text="EXTREMA">
      <formula>NOT(ISERROR(SEARCH("EXTREMA",AR605)))</formula>
    </cfRule>
    <cfRule type="containsText" dxfId="67" priority="66" operator="containsText" text="ALTA">
      <formula>NOT(ISERROR(SEARCH("ALTA",AR605)))</formula>
    </cfRule>
    <cfRule type="containsText" dxfId="66" priority="67" operator="containsText" text="MODERADA">
      <formula>NOT(ISERROR(SEARCH("MODERADA",AR605)))</formula>
    </cfRule>
    <cfRule type="containsText" dxfId="65" priority="68" operator="containsText" text="BAJA">
      <formula>NOT(ISERROR(SEARCH("BAJA",AR605)))</formula>
    </cfRule>
  </conditionalFormatting>
  <conditionalFormatting sqref="AO605:AO613">
    <cfRule type="containsText" dxfId="64" priority="61" operator="containsText" text="EXTREMA">
      <formula>NOT(ISERROR(SEARCH("EXTREMA",AO605)))</formula>
    </cfRule>
    <cfRule type="containsText" dxfId="63" priority="62" operator="containsText" text="ALTA">
      <formula>NOT(ISERROR(SEARCH("ALTA",AO605)))</formula>
    </cfRule>
    <cfRule type="containsText" dxfId="62" priority="63" operator="containsText" text="MODERADA">
      <formula>NOT(ISERROR(SEARCH("MODERADA",AO605)))</formula>
    </cfRule>
    <cfRule type="containsText" dxfId="61" priority="64" operator="containsText" text="BAJA">
      <formula>NOT(ISERROR(SEARCH("BAJA",AO605)))</formula>
    </cfRule>
  </conditionalFormatting>
  <conditionalFormatting sqref="AQ605:AQ610">
    <cfRule type="containsText" dxfId="60" priority="57" operator="containsText" text="EXTREMA">
      <formula>NOT(ISERROR(SEARCH("EXTREMA",AQ605)))</formula>
    </cfRule>
    <cfRule type="containsText" dxfId="59" priority="58" operator="containsText" text="ALTA">
      <formula>NOT(ISERROR(SEARCH("ALTA",AQ605)))</formula>
    </cfRule>
    <cfRule type="containsText" dxfId="58" priority="59" operator="containsText" text="MODERADA">
      <formula>NOT(ISERROR(SEARCH("MODERADA",AQ605)))</formula>
    </cfRule>
    <cfRule type="containsText" dxfId="57" priority="60" operator="containsText" text="BAJA">
      <formula>NOT(ISERROR(SEARCH("BAJA",AQ605)))</formula>
    </cfRule>
  </conditionalFormatting>
  <conditionalFormatting sqref="AR614:AR619">
    <cfRule type="containsText" dxfId="56" priority="53" operator="containsText" text="EXTREMA">
      <formula>NOT(ISERROR(SEARCH("EXTREMA",AR614)))</formula>
    </cfRule>
    <cfRule type="containsText" dxfId="55" priority="54" operator="containsText" text="ALTA">
      <formula>NOT(ISERROR(SEARCH("ALTA",AR614)))</formula>
    </cfRule>
    <cfRule type="containsText" dxfId="54" priority="55" operator="containsText" text="MODERADA">
      <formula>NOT(ISERROR(SEARCH("MODERADA",AR614)))</formula>
    </cfRule>
    <cfRule type="containsText" dxfId="53" priority="56" operator="containsText" text="BAJA">
      <formula>NOT(ISERROR(SEARCH("BAJA",AR614)))</formula>
    </cfRule>
  </conditionalFormatting>
  <conditionalFormatting sqref="AO614:AO622">
    <cfRule type="containsText" dxfId="52" priority="49" operator="containsText" text="EXTREMA">
      <formula>NOT(ISERROR(SEARCH("EXTREMA",AO614)))</formula>
    </cfRule>
    <cfRule type="containsText" dxfId="51" priority="50" operator="containsText" text="ALTA">
      <formula>NOT(ISERROR(SEARCH("ALTA",AO614)))</formula>
    </cfRule>
    <cfRule type="containsText" dxfId="50" priority="51" operator="containsText" text="MODERADA">
      <formula>NOT(ISERROR(SEARCH("MODERADA",AO614)))</formula>
    </cfRule>
    <cfRule type="containsText" dxfId="49" priority="52" operator="containsText" text="BAJA">
      <formula>NOT(ISERROR(SEARCH("BAJA",AO614)))</formula>
    </cfRule>
  </conditionalFormatting>
  <conditionalFormatting sqref="AQ614:AQ619">
    <cfRule type="containsText" dxfId="48" priority="45" operator="containsText" text="EXTREMA">
      <formula>NOT(ISERROR(SEARCH("EXTREMA",AQ614)))</formula>
    </cfRule>
    <cfRule type="containsText" dxfId="47" priority="46" operator="containsText" text="ALTA">
      <formula>NOT(ISERROR(SEARCH("ALTA",AQ614)))</formula>
    </cfRule>
    <cfRule type="containsText" dxfId="46" priority="47" operator="containsText" text="MODERADA">
      <formula>NOT(ISERROR(SEARCH("MODERADA",AQ614)))</formula>
    </cfRule>
    <cfRule type="containsText" dxfId="45" priority="48" operator="containsText" text="BAJA">
      <formula>NOT(ISERROR(SEARCH("BAJA",AQ614)))</formula>
    </cfRule>
  </conditionalFormatting>
  <conditionalFormatting sqref="AR623:AR628">
    <cfRule type="containsText" dxfId="44" priority="41" operator="containsText" text="EXTREMA">
      <formula>NOT(ISERROR(SEARCH("EXTREMA",AR623)))</formula>
    </cfRule>
    <cfRule type="containsText" dxfId="43" priority="42" operator="containsText" text="ALTA">
      <formula>NOT(ISERROR(SEARCH("ALTA",AR623)))</formula>
    </cfRule>
    <cfRule type="containsText" dxfId="42" priority="43" operator="containsText" text="MODERADA">
      <formula>NOT(ISERROR(SEARCH("MODERADA",AR623)))</formula>
    </cfRule>
    <cfRule type="containsText" dxfId="41" priority="44" operator="containsText" text="BAJA">
      <formula>NOT(ISERROR(SEARCH("BAJA",AR623)))</formula>
    </cfRule>
  </conditionalFormatting>
  <conditionalFormatting sqref="AO623:AO631">
    <cfRule type="containsText" dxfId="40" priority="37" operator="containsText" text="EXTREMA">
      <formula>NOT(ISERROR(SEARCH("EXTREMA",AO623)))</formula>
    </cfRule>
    <cfRule type="containsText" dxfId="39" priority="38" operator="containsText" text="ALTA">
      <formula>NOT(ISERROR(SEARCH("ALTA",AO623)))</formula>
    </cfRule>
    <cfRule type="containsText" dxfId="38" priority="39" operator="containsText" text="MODERADA">
      <formula>NOT(ISERROR(SEARCH("MODERADA",AO623)))</formula>
    </cfRule>
    <cfRule type="containsText" dxfId="37" priority="40" operator="containsText" text="BAJA">
      <formula>NOT(ISERROR(SEARCH("BAJA",AO623)))</formula>
    </cfRule>
  </conditionalFormatting>
  <conditionalFormatting sqref="AQ623:AQ628">
    <cfRule type="containsText" dxfId="36" priority="33" operator="containsText" text="EXTREMA">
      <formula>NOT(ISERROR(SEARCH("EXTREMA",AQ623)))</formula>
    </cfRule>
    <cfRule type="containsText" dxfId="35" priority="34" operator="containsText" text="ALTA">
      <formula>NOT(ISERROR(SEARCH("ALTA",AQ623)))</formula>
    </cfRule>
    <cfRule type="containsText" dxfId="34" priority="35" operator="containsText" text="MODERADA">
      <formula>NOT(ISERROR(SEARCH("MODERADA",AQ623)))</formula>
    </cfRule>
    <cfRule type="containsText" dxfId="33" priority="36" operator="containsText" text="BAJA">
      <formula>NOT(ISERROR(SEARCH("BAJA",AQ623)))</formula>
    </cfRule>
  </conditionalFormatting>
  <conditionalFormatting sqref="AR632:AR637">
    <cfRule type="containsText" dxfId="32" priority="29" operator="containsText" text="EXTREMA">
      <formula>NOT(ISERROR(SEARCH("EXTREMA",AR632)))</formula>
    </cfRule>
    <cfRule type="containsText" dxfId="31" priority="30" operator="containsText" text="ALTA">
      <formula>NOT(ISERROR(SEARCH("ALTA",AR632)))</formula>
    </cfRule>
    <cfRule type="containsText" dxfId="30" priority="31" operator="containsText" text="MODERADA">
      <formula>NOT(ISERROR(SEARCH("MODERADA",AR632)))</formula>
    </cfRule>
    <cfRule type="containsText" dxfId="29" priority="32" operator="containsText" text="BAJA">
      <formula>NOT(ISERROR(SEARCH("BAJA",AR632)))</formula>
    </cfRule>
  </conditionalFormatting>
  <conditionalFormatting sqref="AO632:AO640">
    <cfRule type="containsText" dxfId="28" priority="25" operator="containsText" text="EXTREMA">
      <formula>NOT(ISERROR(SEARCH("EXTREMA",AO632)))</formula>
    </cfRule>
    <cfRule type="containsText" dxfId="27" priority="26" operator="containsText" text="ALTA">
      <formula>NOT(ISERROR(SEARCH("ALTA",AO632)))</formula>
    </cfRule>
    <cfRule type="containsText" dxfId="26" priority="27" operator="containsText" text="MODERADA">
      <formula>NOT(ISERROR(SEARCH("MODERADA",AO632)))</formula>
    </cfRule>
    <cfRule type="containsText" dxfId="25" priority="28" operator="containsText" text="BAJA">
      <formula>NOT(ISERROR(SEARCH("BAJA",AO632)))</formula>
    </cfRule>
  </conditionalFormatting>
  <conditionalFormatting sqref="AQ632:AQ637">
    <cfRule type="containsText" dxfId="24" priority="21" operator="containsText" text="EXTREMA">
      <formula>NOT(ISERROR(SEARCH("EXTREMA",AQ632)))</formula>
    </cfRule>
    <cfRule type="containsText" dxfId="23" priority="22" operator="containsText" text="ALTA">
      <formula>NOT(ISERROR(SEARCH("ALTA",AQ632)))</formula>
    </cfRule>
    <cfRule type="containsText" dxfId="22" priority="23" operator="containsText" text="MODERADA">
      <formula>NOT(ISERROR(SEARCH("MODERADA",AQ632)))</formula>
    </cfRule>
    <cfRule type="containsText" dxfId="21" priority="24" operator="containsText" text="BAJA">
      <formula>NOT(ISERROR(SEARCH("BAJA",AQ632)))</formula>
    </cfRule>
  </conditionalFormatting>
  <conditionalFormatting sqref="AO20:AO28">
    <cfRule type="containsText" dxfId="20" priority="17" operator="containsText" text="EXTREMA">
      <formula>NOT(ISERROR(SEARCH("EXTREMA",AO20)))</formula>
    </cfRule>
    <cfRule type="containsText" dxfId="19" priority="18" operator="containsText" text="ALTA">
      <formula>NOT(ISERROR(SEARCH("ALTA",AO20)))</formula>
    </cfRule>
    <cfRule type="containsText" dxfId="18" priority="19" operator="containsText" text="MODERADA">
      <formula>NOT(ISERROR(SEARCH("MODERADA",AO20)))</formula>
    </cfRule>
    <cfRule type="containsText" dxfId="17" priority="20" operator="containsText" text="BAJA">
      <formula>NOT(ISERROR(SEARCH("BAJA",AO20)))</formula>
    </cfRule>
  </conditionalFormatting>
  <conditionalFormatting sqref="AO29:AO37">
    <cfRule type="containsText" dxfId="16" priority="13" operator="containsText" text="EXTREMA">
      <formula>NOT(ISERROR(SEARCH("EXTREMA",AO29)))</formula>
    </cfRule>
    <cfRule type="containsText" dxfId="15" priority="14" operator="containsText" text="ALTA">
      <formula>NOT(ISERROR(SEARCH("ALTA",AO29)))</formula>
    </cfRule>
    <cfRule type="containsText" dxfId="14" priority="15" operator="containsText" text="MODERADA">
      <formula>NOT(ISERROR(SEARCH("MODERADA",AO29)))</formula>
    </cfRule>
    <cfRule type="containsText" dxfId="13" priority="16" operator="containsText" text="BAJA">
      <formula>NOT(ISERROR(SEARCH("BAJA",AO29)))</formula>
    </cfRule>
  </conditionalFormatting>
  <conditionalFormatting sqref="AO38:AO46">
    <cfRule type="containsText" dxfId="12" priority="9" operator="containsText" text="EXTREMA">
      <formula>NOT(ISERROR(SEARCH("EXTREMA",AO38)))</formula>
    </cfRule>
    <cfRule type="containsText" dxfId="11" priority="10" operator="containsText" text="ALTA">
      <formula>NOT(ISERROR(SEARCH("ALTA",AO38)))</formula>
    </cfRule>
    <cfRule type="containsText" dxfId="10" priority="11" operator="containsText" text="MODERADA">
      <formula>NOT(ISERROR(SEARCH("MODERADA",AO38)))</formula>
    </cfRule>
    <cfRule type="containsText" dxfId="9" priority="12" operator="containsText" text="BAJA">
      <formula>NOT(ISERROR(SEARCH("BAJA",AO38)))</formula>
    </cfRule>
  </conditionalFormatting>
  <conditionalFormatting sqref="AO47:AO55">
    <cfRule type="containsText" dxfId="8" priority="5" operator="containsText" text="EXTREMA">
      <formula>NOT(ISERROR(SEARCH("EXTREMA",AO47)))</formula>
    </cfRule>
    <cfRule type="containsText" dxfId="7" priority="6" operator="containsText" text="ALTA">
      <formula>NOT(ISERROR(SEARCH("ALTA",AO47)))</formula>
    </cfRule>
    <cfRule type="containsText" dxfId="6" priority="7" operator="containsText" text="MODERADA">
      <formula>NOT(ISERROR(SEARCH("MODERADA",AO47)))</formula>
    </cfRule>
    <cfRule type="containsText" dxfId="5" priority="8" operator="containsText" text="BAJA">
      <formula>NOT(ISERROR(SEARCH("BAJA",AO47)))</formula>
    </cfRule>
  </conditionalFormatting>
  <conditionalFormatting sqref="U128:U133">
    <cfRule type="containsText" dxfId="4" priority="1" operator="containsText" text="EXTREMA">
      <formula>NOT(ISERROR(SEARCH("EXTREMA",U128)))</formula>
    </cfRule>
    <cfRule type="containsText" dxfId="3" priority="2" operator="containsText" text="ALTA">
      <formula>NOT(ISERROR(SEARCH("ALTA",U128)))</formula>
    </cfRule>
    <cfRule type="containsText" dxfId="2" priority="3" operator="containsText" text="MODERADA">
      <formula>NOT(ISERROR(SEARCH("MODERADA",U128)))</formula>
    </cfRule>
    <cfRule type="containsText" dxfId="1" priority="4" operator="containsText" text="BAJA">
      <formula>NOT(ISERROR(SEARCH("BAJA",U128)))</formula>
    </cfRule>
  </conditionalFormatting>
  <pageMargins left="0.7" right="0.7" top="0.75" bottom="0.75" header="0.3" footer="0.3"/>
  <pageSetup paperSize="9" orientation="portrait" r:id="rId1"/>
  <cellWatches>
    <cellWatch r="BD11"/>
  </cellWatches>
  <ignoredErrors>
    <ignoredError sqref="AD11:AE640" unlockedFormula="1"/>
  </ignoredErrors>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INF!$A$174:$A$263</xm:f>
          </x14:formula1>
          <xm:sqref>W14:W37 W43:W55 W58:W640</xm:sqref>
        </x14:dataValidation>
        <x14:dataValidation type="list" allowBlank="1" showInputMessage="1" showErrorMessage="1" xr:uid="{00000000-0002-0000-0100-000001000000}">
          <x14:formula1>
            <xm:f>Controles!$D$8:$D$9</xm:f>
          </x14:formula1>
          <xm:sqref>AC14:AC19 AC21:AC28 AC36:AC37 AC43:AC640</xm:sqref>
        </x14:dataValidation>
        <x14:dataValidation type="list" allowBlank="1" showInputMessage="1" showErrorMessage="1" xr:uid="{00000000-0002-0000-0100-000002000000}">
          <x14:formula1>
            <xm:f>Controles!$D$5:$D$7</xm:f>
          </x14:formula1>
          <xm:sqref>AA14:AA19 AA21:AA28 AA36:AA37 AA43:AA55 AA58:AA640</xm:sqref>
        </x14:dataValidation>
        <x14:dataValidation type="list" allowBlank="1" showInputMessage="1" showErrorMessage="1" xr:uid="{00000000-0002-0000-0100-000003000000}">
          <x14:formula1>
            <xm:f>Clasificación!$B$3:$B$5</xm:f>
          </x14:formula1>
          <xm:sqref>D11:D640</xm:sqref>
        </x14:dataValidation>
        <x14:dataValidation type="list" allowBlank="1" showInputMessage="1" showErrorMessage="1" xr:uid="{00000000-0002-0000-0100-000004000000}">
          <x14:formula1>
            <xm:f>Controles!$D$10:$D$11</xm:f>
          </x14:formula1>
          <xm:sqref>AF14:AF19 AF21:AF28 AF36:AF37 AF43:AF640</xm:sqref>
        </x14:dataValidation>
        <x14:dataValidation type="list" allowBlank="1" showInputMessage="1" showErrorMessage="1" xr:uid="{00000000-0002-0000-0100-000005000000}">
          <x14:formula1>
            <xm:f>Controles!$D$12:$D$21</xm:f>
          </x14:formula1>
          <xm:sqref>AG14:AG19 AG21:AG28 AG36:AG37 AG43:AG640</xm:sqref>
        </x14:dataValidation>
        <x14:dataValidation type="list" allowBlank="1" showInputMessage="1" showErrorMessage="1" xr:uid="{00000000-0002-0000-0100-000006000000}">
          <x14:formula1>
            <xm:f>Controles!$D$22:$D$23</xm:f>
          </x14:formula1>
          <xm:sqref>AH14:AH19 AH21:AH22 AH24:AH28 AH36:AH37 AH43:AH640</xm:sqref>
        </x14:dataValidation>
        <x14:dataValidation type="list" allowBlank="1" showInputMessage="1" showErrorMessage="1" xr:uid="{00000000-0002-0000-0100-000007000000}">
          <x14:formula1>
            <xm:f>INF!$A$277:$A$282</xm:f>
          </x14:formula1>
          <xm:sqref>G11:G640</xm:sqref>
        </x14:dataValidation>
        <x14:dataValidation type="list" allowBlank="1" showInputMessage="1" showErrorMessage="1" xr:uid="{00000000-0002-0000-0100-000008000000}">
          <x14:formula1>
            <xm:f>INF!$A$2:$A$90</xm:f>
          </x14:formula1>
          <xm:sqref>B11:B640</xm:sqref>
        </x14:dataValidation>
        <x14:dataValidation type="list" allowBlank="1" showInputMessage="1" showErrorMessage="1" xr:uid="{00000000-0002-0000-0100-000009000000}">
          <x14:formula1>
            <xm:f>INF!$A$268:$A$272</xm:f>
          </x14:formula1>
          <xm:sqref>Q11:Q640</xm:sqref>
        </x14:dataValidation>
        <x14:dataValidation type="list" allowBlank="1" showInputMessage="1" showErrorMessage="1" xr:uid="{00000000-0002-0000-0100-00000A000000}">
          <x14:formula1>
            <xm:f>Contexto!$B$6:$B$13</xm:f>
          </x14:formula1>
          <xm:sqref>L11:L640</xm:sqref>
        </x14:dataValidation>
        <x14:dataValidation type="list" allowBlank="1" showInputMessage="1" showErrorMessage="1" xr:uid="{00000000-0002-0000-0100-00000B000000}">
          <x14:formula1>
            <xm:f>Contexto!$B$16:$B$25</xm:f>
          </x14:formula1>
          <xm:sqref>M11:M640</xm:sqref>
        </x14:dataValidation>
        <x14:dataValidation type="list" allowBlank="1" showInputMessage="1" showErrorMessage="1" xr:uid="{00000000-0002-0000-0100-00000C000000}">
          <x14:formula1>
            <xm:f>Contexto!$B$28:$B$33</xm:f>
          </x14:formula1>
          <xm:sqref>N11:N640</xm:sqref>
        </x14:dataValidation>
        <x14:dataValidation type="list" allowBlank="1" showInputMessage="1" showErrorMessage="1" xr:uid="{B47D30B6-287E-468A-8BE2-7C55BAFC643A}">
          <x14:formula1>
            <xm:f>INF!$A$171:$A$172</xm:f>
          </x14:formula1>
          <xm:sqref>BC11:BC640</xm:sqref>
        </x14:dataValidation>
        <x14:dataValidation type="list" allowBlank="1" showInputMessage="1" showErrorMessage="1" xr:uid="{00000000-0002-0000-0100-00000E000000}">
          <x14:formula1>
            <xm:f>INF!A$92:A$161</xm:f>
          </x14:formula1>
          <xm:sqref>E11:E16 E20:E25 E29:E34 E38:E43 E47:E52 E56:E61 E65:E70 E74:E79 E83:E88 E92:E97 E101:E106 E110:E115 E119:E124 E632:E637 E137:E142 E146:E151 E155:E160 E164:E169 E173:E178 E182:E187 E191:E196 E200:E205 E209:E214 E218:E223 E227:E232 E236:E241 E245:E250 E254:E259 E263:E268 E272:E277 E281:E286 E290:E295 E299:E304 E308:E313 E317:E322 E326:E331 E335:E340 E344:E349 E353:E358 E362:E367 E371:E376 E380:E385 E389:E394 E398:E403 E407:E412 E416:E421 E425:E430 E434:E439 E443:E448 E452:E457 E461:E466 E470:E475 E479:E484 E488:E493 E497:E502 E506:E511 E515:E520 E524:E529 E533:E538 E542:E547 E551:E556 E560:E565 E569:E574 E578:E583 E587:E592 E596:E601 E605:E610 E614:E619 E623:E628 E128:E133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9"/>
  </sheetPr>
  <dimension ref="B1:BE82"/>
  <sheetViews>
    <sheetView showGridLines="0" topLeftCell="A19" zoomScale="80" zoomScaleNormal="80" workbookViewId="0">
      <selection activeCell="BE27" sqref="BE27"/>
    </sheetView>
  </sheetViews>
  <sheetFormatPr baseColWidth="10" defaultColWidth="11.42578125" defaultRowHeight="15" x14ac:dyDescent="0.25"/>
  <cols>
    <col min="1" max="1" width="8" customWidth="1"/>
    <col min="2" max="2" width="19.28515625" customWidth="1"/>
    <col min="3" max="3" width="8.28515625" customWidth="1"/>
    <col min="4" max="53" width="4.140625" style="159" customWidth="1"/>
    <col min="54" max="54" width="4.85546875" customWidth="1"/>
    <col min="57" max="57" width="41.28515625" customWidth="1"/>
  </cols>
  <sheetData>
    <row r="1" spans="2:57" ht="30" customHeight="1" x14ac:dyDescent="0.25">
      <c r="B1" s="409" t="s">
        <v>86</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row>
    <row r="2" spans="2:57" ht="30" customHeight="1" x14ac:dyDescent="0.25">
      <c r="B2" s="410" t="s">
        <v>87</v>
      </c>
      <c r="C2" s="410"/>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0"/>
      <c r="AR2" s="410"/>
      <c r="AS2" s="410"/>
      <c r="AT2" s="410"/>
      <c r="AU2" s="410"/>
      <c r="AV2" s="410"/>
      <c r="AW2" s="410"/>
      <c r="AX2" s="410"/>
      <c r="AY2" s="410"/>
      <c r="AZ2" s="410"/>
      <c r="BA2" s="410"/>
      <c r="BB2" s="60"/>
    </row>
    <row r="3" spans="2:57" ht="15.75" x14ac:dyDescent="0.25">
      <c r="B3" s="387" t="s">
        <v>88</v>
      </c>
      <c r="C3" s="388"/>
      <c r="D3" s="404" t="s">
        <v>66</v>
      </c>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5"/>
      <c r="AR3" s="405"/>
      <c r="AS3" s="405"/>
      <c r="AT3" s="405"/>
      <c r="AU3" s="405"/>
      <c r="AV3" s="405"/>
      <c r="AW3" s="405"/>
      <c r="AX3" s="405"/>
      <c r="AY3" s="405"/>
      <c r="AZ3" s="405"/>
      <c r="BA3" s="406"/>
    </row>
    <row r="4" spans="2:57" ht="33.75" customHeight="1" x14ac:dyDescent="0.25">
      <c r="B4" s="389" t="s">
        <v>65</v>
      </c>
      <c r="C4" s="390"/>
      <c r="D4" s="412" t="s">
        <v>89</v>
      </c>
      <c r="E4" s="412"/>
      <c r="F4" s="412"/>
      <c r="G4" s="412"/>
      <c r="H4" s="412"/>
      <c r="I4" s="412"/>
      <c r="J4" s="412"/>
      <c r="K4" s="412"/>
      <c r="L4" s="412"/>
      <c r="M4" s="412"/>
      <c r="N4" s="412" t="s">
        <v>90</v>
      </c>
      <c r="O4" s="412"/>
      <c r="P4" s="412"/>
      <c r="Q4" s="412"/>
      <c r="R4" s="412"/>
      <c r="S4" s="412"/>
      <c r="T4" s="412"/>
      <c r="U4" s="412"/>
      <c r="V4" s="412"/>
      <c r="W4" s="412"/>
      <c r="X4" s="412" t="s">
        <v>91</v>
      </c>
      <c r="Y4" s="412"/>
      <c r="Z4" s="412"/>
      <c r="AA4" s="412"/>
      <c r="AB4" s="412"/>
      <c r="AC4" s="412"/>
      <c r="AD4" s="412"/>
      <c r="AE4" s="412"/>
      <c r="AF4" s="412"/>
      <c r="AG4" s="412"/>
      <c r="AH4" s="412" t="s">
        <v>92</v>
      </c>
      <c r="AI4" s="412"/>
      <c r="AJ4" s="412"/>
      <c r="AK4" s="412"/>
      <c r="AL4" s="412"/>
      <c r="AM4" s="412"/>
      <c r="AN4" s="412"/>
      <c r="AO4" s="412"/>
      <c r="AP4" s="412"/>
      <c r="AQ4" s="412"/>
      <c r="AR4" s="412" t="s">
        <v>93</v>
      </c>
      <c r="AS4" s="412"/>
      <c r="AT4" s="412"/>
      <c r="AU4" s="412"/>
      <c r="AV4" s="412"/>
      <c r="AW4" s="412"/>
      <c r="AX4" s="412"/>
      <c r="AY4" s="412"/>
      <c r="AZ4" s="412"/>
      <c r="BA4" s="412"/>
      <c r="BC4" s="393" t="s">
        <v>94</v>
      </c>
      <c r="BD4" s="394"/>
      <c r="BE4" s="415" t="s">
        <v>95</v>
      </c>
    </row>
    <row r="5" spans="2:57" ht="15.75" x14ac:dyDescent="0.25">
      <c r="B5" s="391"/>
      <c r="C5" s="392"/>
      <c r="D5" s="411">
        <v>0.2</v>
      </c>
      <c r="E5" s="412"/>
      <c r="F5" s="412"/>
      <c r="G5" s="412"/>
      <c r="H5" s="412"/>
      <c r="I5" s="412"/>
      <c r="J5" s="412"/>
      <c r="K5" s="412"/>
      <c r="L5" s="412"/>
      <c r="M5" s="412"/>
      <c r="N5" s="411">
        <v>0.4</v>
      </c>
      <c r="O5" s="412"/>
      <c r="P5" s="412"/>
      <c r="Q5" s="412"/>
      <c r="R5" s="412"/>
      <c r="S5" s="412"/>
      <c r="T5" s="412"/>
      <c r="U5" s="412"/>
      <c r="V5" s="412"/>
      <c r="W5" s="412"/>
      <c r="X5" s="411">
        <v>0.6</v>
      </c>
      <c r="Y5" s="412"/>
      <c r="Z5" s="412"/>
      <c r="AA5" s="412"/>
      <c r="AB5" s="412"/>
      <c r="AC5" s="412"/>
      <c r="AD5" s="412"/>
      <c r="AE5" s="412"/>
      <c r="AF5" s="412"/>
      <c r="AG5" s="412"/>
      <c r="AH5" s="411">
        <v>0.8</v>
      </c>
      <c r="AI5" s="412"/>
      <c r="AJ5" s="412"/>
      <c r="AK5" s="412"/>
      <c r="AL5" s="412"/>
      <c r="AM5" s="412"/>
      <c r="AN5" s="412"/>
      <c r="AO5" s="412"/>
      <c r="AP5" s="412"/>
      <c r="AQ5" s="412"/>
      <c r="AR5" s="411">
        <v>1</v>
      </c>
      <c r="AS5" s="412"/>
      <c r="AT5" s="412"/>
      <c r="AU5" s="412"/>
      <c r="AV5" s="412"/>
      <c r="AW5" s="412"/>
      <c r="AX5" s="412"/>
      <c r="AY5" s="412"/>
      <c r="AZ5" s="412"/>
      <c r="BA5" s="412"/>
      <c r="BC5" s="395"/>
      <c r="BD5" s="396"/>
      <c r="BE5" s="415"/>
    </row>
    <row r="6" spans="2:57" ht="12" customHeight="1" x14ac:dyDescent="0.25">
      <c r="B6" s="400" t="s">
        <v>96</v>
      </c>
      <c r="C6" s="402">
        <v>0.2</v>
      </c>
      <c r="D6" s="160" t="str">
        <f>IF('Matriz de Riesgos'!$U$11="","",IF('Matriz de Riesgos'!$U$11='Matriz Calificación'!$D$54,'Matriz de Riesgos'!$E$11,IF('Matriz de Riesgos'!$U$11&lt;&gt;'Matriz Calificación'!$D$54,"")))</f>
        <v/>
      </c>
      <c r="E6" s="161" t="str">
        <f>IF('Matriz de Riesgos'!$U$20="","",IF('Matriz de Riesgos'!$U$20='Matriz Calificación'!$D$54,'Matriz de Riesgos'!$E$20,IF('Matriz de Riesgos'!$U$20&lt;&gt;'Matriz Calificación'!$D$54,"")))</f>
        <v/>
      </c>
      <c r="F6" s="161" t="str">
        <f>IF('Matriz de Riesgos'!$U$29="","",IF('Matriz de Riesgos'!$U$29='Matriz Calificación'!$D$54,'Matriz de Riesgos'!$E$29,IF('Matriz de Riesgos'!$U$29&lt;&gt;'Matriz Calificación'!$D$54,"")))</f>
        <v/>
      </c>
      <c r="G6" s="161" t="str">
        <f>IF('Matriz de Riesgos'!$U$38="","",IF('Matriz de Riesgos'!$U$38='Matriz Calificación'!$D$54,'Matriz de Riesgos'!$E$38,IF('Matriz de Riesgos'!$U$38&lt;&gt;'Matriz Calificación'!$D$54,"")))</f>
        <v/>
      </c>
      <c r="H6" s="161" t="str">
        <f>IF('Matriz de Riesgos'!$U$47="","",IF('Matriz de Riesgos'!$U$47='Matriz Calificación'!$D$54,'Matriz de Riesgos'!$E$47,IF('Matriz de Riesgos'!$U$47&lt;&gt;'Matriz Calificación'!$D$54,"")))</f>
        <v/>
      </c>
      <c r="I6" s="161" t="str">
        <f>IF('Matriz de Riesgos'!$U$56="","",IF('Matriz de Riesgos'!$U$56='Matriz Calificación'!$D$54,'Matriz de Riesgos'!$E$56,IF('Matriz de Riesgos'!$U$56&lt;&gt;'Matriz Calificación'!$D$54,"")))</f>
        <v/>
      </c>
      <c r="J6" s="161" t="str">
        <f>IF('Matriz de Riesgos'!$U$65="","",IF('Matriz de Riesgos'!$U$65='Matriz Calificación'!$D$54,'Matriz de Riesgos'!$E$65,IF('Matriz de Riesgos'!$U$65&lt;&gt;'Matriz Calificación'!$D$54,"")))</f>
        <v/>
      </c>
      <c r="K6" s="161" t="str">
        <f>IF('Matriz de Riesgos'!$U$74="","",IF('Matriz de Riesgos'!$U$74='Matriz Calificación'!$D$54,'Matriz de Riesgos'!$E$74,IF('Matriz de Riesgos'!$U$74&lt;&gt;'Matriz Calificación'!$D$54,"")))</f>
        <v/>
      </c>
      <c r="L6" s="161" t="str">
        <f>IF('Matriz de Riesgos'!$U$83="","",IF('Matriz de Riesgos'!$U$83='Matriz Calificación'!$D$54,'Matriz de Riesgos'!$E$83,IF('Matriz de Riesgos'!$U$83&lt;&gt;'Matriz Calificación'!$D$54,"")))</f>
        <v/>
      </c>
      <c r="M6" s="161" t="str">
        <f>IF('Matriz de Riesgos'!$U$92="","",IF('Matriz de Riesgos'!$U$92='Matriz Calificación'!$D$54,'Matriz de Riesgos'!$E$92,IF('Matriz de Riesgos'!$U$92&lt;&gt;'Matriz Calificación'!$D$54,"")))</f>
        <v/>
      </c>
      <c r="N6" s="160" t="str">
        <f>IF('Matriz de Riesgos'!$U$11="","",IF('Matriz de Riesgos'!$U$11='Matriz Calificación'!$D$55,'Matriz de Riesgos'!$E$11,IF('Matriz de Riesgos'!$U$11&lt;&gt;'Matriz Calificación'!$D$55,"")))</f>
        <v/>
      </c>
      <c r="O6" s="161" t="str">
        <f>IF('Matriz de Riesgos'!$U$20="","",IF('Matriz de Riesgos'!$U$20='Matriz Calificación'!$D$55,'Matriz de Riesgos'!$E$20,IF('Matriz de Riesgos'!$U$20&lt;&gt;'Matriz Calificación'!$D$55,"")))</f>
        <v/>
      </c>
      <c r="P6" s="161" t="str">
        <f>IF('Matriz de Riesgos'!$U$29="","",IF('Matriz de Riesgos'!$U$29='Matriz Calificación'!$D$55,'Matriz de Riesgos'!$E$29,IF('Matriz de Riesgos'!$U$29&lt;&gt;'Matriz Calificación'!$D$55,"")))</f>
        <v/>
      </c>
      <c r="Q6" s="161" t="str">
        <f>IF('Matriz de Riesgos'!$U$38="","",IF('Matriz de Riesgos'!$U$38='Matriz Calificación'!$D$55,'Matriz de Riesgos'!$E$38,IF('Matriz de Riesgos'!$U$38&lt;&gt;'Matriz Calificación'!$D$55,"")))</f>
        <v/>
      </c>
      <c r="R6" s="161" t="str">
        <f>IF('Matriz de Riesgos'!$U$47="","",IF('Matriz de Riesgos'!$U$47='Matriz Calificación'!$D$55,'Matriz de Riesgos'!$E$47,IF('Matriz de Riesgos'!$U$47&lt;&gt;'Matriz Calificación'!$D$55,"")))</f>
        <v/>
      </c>
      <c r="S6" s="161" t="str">
        <f>IF('Matriz de Riesgos'!$U$56="","",IF('Matriz de Riesgos'!$U$56='Matriz Calificación'!$D$55,'Matriz de Riesgos'!$E$56,IF('Matriz de Riesgos'!$U$56&lt;&gt;'Matriz Calificación'!$D$55,"")))</f>
        <v/>
      </c>
      <c r="T6" s="161" t="str">
        <f>IF('Matriz de Riesgos'!$U$65="","",IF('Matriz de Riesgos'!$U$65='Matriz Calificación'!$D$55,'Matriz de Riesgos'!$E$65,IF('Matriz de Riesgos'!$U$65&lt;&gt;'Matriz Calificación'!$D$55,"")))</f>
        <v/>
      </c>
      <c r="U6" s="161" t="str">
        <f>IF('Matriz de Riesgos'!$U$74="","",IF('Matriz de Riesgos'!$U$74='Matriz Calificación'!$D$55,'Matriz de Riesgos'!$E$74,IF('Matriz de Riesgos'!$U$74&lt;&gt;'Matriz Calificación'!$D$55,"")))</f>
        <v/>
      </c>
      <c r="V6" s="161" t="str">
        <f>IF('Matriz de Riesgos'!$U$83="","",IF('Matriz de Riesgos'!$U$83='Matriz Calificación'!$D$55,'Matriz de Riesgos'!$E$83,IF('Matriz de Riesgos'!$U$83&lt;&gt;'Matriz Calificación'!$D$55,"")))</f>
        <v/>
      </c>
      <c r="W6" s="161" t="str">
        <f>IF('Matriz de Riesgos'!$U$92="","",IF('Matriz de Riesgos'!$U$92='Matriz Calificación'!$D$55,'Matriz de Riesgos'!$E$92,IF('Matriz de Riesgos'!$U$92&lt;&gt;'Matriz Calificación'!$D$55,"")))</f>
        <v/>
      </c>
      <c r="X6" s="162" t="str">
        <f>IF('Matriz de Riesgos'!$U$11="","",IF('Matriz de Riesgos'!$U$11='Matriz Calificación'!$D$57,'Matriz de Riesgos'!$E$11,IF('Matriz de Riesgos'!$U$11&lt;&gt;'Matriz Calificación'!$D$57,"")))</f>
        <v/>
      </c>
      <c r="Y6" s="121" t="str">
        <f>IF('Matriz de Riesgos'!$U$20="","",IF('Matriz de Riesgos'!$U$20='Matriz Calificación'!$D$57,'Matriz de Riesgos'!$E$20,IF('Matriz de Riesgos'!$U$20&lt;&gt;'Matriz Calificación'!$D$57,"")))</f>
        <v/>
      </c>
      <c r="Z6" s="121" t="str">
        <f>IF('Matriz de Riesgos'!$U$29="","",IF('Matriz de Riesgos'!$U$29='Matriz Calificación'!$D$57,'Matriz de Riesgos'!$E$29,IF('Matriz de Riesgos'!$U$29&lt;&gt;'Matriz Calificación'!$D$57,"")))</f>
        <v/>
      </c>
      <c r="AA6" s="121" t="str">
        <f>IF('Matriz de Riesgos'!$U$38="","",IF('Matriz de Riesgos'!$U$38='Matriz Calificación'!$D$57,'Matriz de Riesgos'!$E$38,IF('Matriz de Riesgos'!$U$38&lt;&gt;'Matriz Calificación'!$D$57,"")))</f>
        <v/>
      </c>
      <c r="AB6" s="121" t="str">
        <f>IF('Matriz de Riesgos'!$U$47="","",IF('Matriz de Riesgos'!$U$47='Matriz Calificación'!$D$57,'Matriz de Riesgos'!$E$47,IF('Matriz de Riesgos'!$U$47&lt;&gt;'Matriz Calificación'!$D$57,"")))</f>
        <v/>
      </c>
      <c r="AC6" s="121" t="str">
        <f>IF('Matriz de Riesgos'!$U$56="","",IF('Matriz de Riesgos'!$U$56='Matriz Calificación'!$D$57,'Matriz de Riesgos'!$E$56,IF('Matriz de Riesgos'!$U$56&lt;&gt;'Matriz Calificación'!$D$57,"")))</f>
        <v/>
      </c>
      <c r="AD6" s="121" t="str">
        <f>IF('Matriz de Riesgos'!$U$65="","",IF('Matriz de Riesgos'!$U$65='Matriz Calificación'!$D$57,'Matriz de Riesgos'!$E$65,IF('Matriz de Riesgos'!$U$65&lt;&gt;'Matriz Calificación'!$D$57,"")))</f>
        <v/>
      </c>
      <c r="AE6" s="121" t="str">
        <f>IF('Matriz de Riesgos'!$U$74="","",IF('Matriz de Riesgos'!$U$74='Matriz Calificación'!$D$57,'Matriz de Riesgos'!$E$74,IF('Matriz de Riesgos'!$U$74&lt;&gt;'Matriz Calificación'!$D$57,"")))</f>
        <v/>
      </c>
      <c r="AF6" s="121" t="str">
        <f>IF('Matriz de Riesgos'!$U$83="","",IF('Matriz de Riesgos'!$U$83='Matriz Calificación'!$D$57,'Matriz de Riesgos'!$E$83,IF('Matriz de Riesgos'!$U$83&lt;&gt;'Matriz Calificación'!$D$57,"")))</f>
        <v>R9</v>
      </c>
      <c r="AG6" s="122" t="str">
        <f>IF('Matriz de Riesgos'!$U$92="","",IF('Matriz de Riesgos'!$U$92='Matriz Calificación'!$D$57,'Matriz de Riesgos'!$E$92,IF('Matriz de Riesgos'!$U$92&lt;&gt;'Matriz Calificación'!$D$57,"")))</f>
        <v/>
      </c>
      <c r="AH6" s="123" t="str">
        <f>IF('Matriz de Riesgos'!$U$11="","",IF('Matriz de Riesgos'!$U$11='Matriz Calificación'!$D$65,'Matriz de Riesgos'!$E$11,IF('Matriz de Riesgos'!$U$11&lt;&gt;'Matriz Calificación'!$D$65,"")))</f>
        <v/>
      </c>
      <c r="AI6" s="124" t="str">
        <f>IF('Matriz de Riesgos'!$U$20="","",IF('Matriz de Riesgos'!$U$20='Matriz Calificación'!$D$65,'Matriz de Riesgos'!$E$20,IF('Matriz de Riesgos'!$U$20&lt;&gt;'Matriz Calificación'!$D$65,"")))</f>
        <v/>
      </c>
      <c r="AJ6" s="124" t="str">
        <f>IF('Matriz de Riesgos'!$U$29="","",IF('Matriz de Riesgos'!$U$29='Matriz Calificación'!$D$65,'Matriz de Riesgos'!$E$29,IF('Matriz de Riesgos'!$U$29&lt;&gt;'Matriz Calificación'!$D$65,"")))</f>
        <v/>
      </c>
      <c r="AK6" s="124" t="str">
        <f>IF('Matriz de Riesgos'!$U$38="","",IF('Matriz de Riesgos'!$U$38='Matriz Calificación'!$D$65,'Matriz de Riesgos'!$E$38,IF('Matriz de Riesgos'!$U$38&lt;&gt;'Matriz Calificación'!$D$65,"")))</f>
        <v/>
      </c>
      <c r="AL6" s="124" t="str">
        <f>IF('Matriz de Riesgos'!$U$47="","",IF('Matriz de Riesgos'!$U$47='Matriz Calificación'!$D$65,'Matriz de Riesgos'!$E$47,IF('Matriz de Riesgos'!$U$47&lt;&gt;'Matriz Calificación'!$D$65,"")))</f>
        <v/>
      </c>
      <c r="AM6" s="124" t="str">
        <f>IF('Matriz de Riesgos'!$U$56="","",IF('Matriz de Riesgos'!$U$56='Matriz Calificación'!$D$65,'Matriz de Riesgos'!$E$56,IF('Matriz de Riesgos'!$U$56&lt;&gt;'Matriz Calificación'!$D$65,"")))</f>
        <v/>
      </c>
      <c r="AN6" s="124" t="str">
        <f>IF('Matriz de Riesgos'!$U$65="","",IF('Matriz de Riesgos'!$U$65='Matriz Calificación'!$D$65,'Matriz de Riesgos'!$E$65,IF('Matriz de Riesgos'!$U$65&lt;&gt;'Matriz Calificación'!$D$65,"")))</f>
        <v/>
      </c>
      <c r="AO6" s="124" t="str">
        <f>IF('Matriz de Riesgos'!$U$74="","",IF('Matriz de Riesgos'!$U$74='Matriz Calificación'!$D$65,'Matriz de Riesgos'!$E$74,IF('Matriz de Riesgos'!$U$74&lt;&gt;'Matriz Calificación'!$D$65,"")))</f>
        <v/>
      </c>
      <c r="AP6" s="124" t="str">
        <f>IF('Matriz de Riesgos'!$U$83="","",IF('Matriz de Riesgos'!$U$83='Matriz Calificación'!$D$65,'Matriz de Riesgos'!$E$83,IF('Matriz de Riesgos'!$U$83&lt;&gt;'Matriz Calificación'!$D$65,"")))</f>
        <v/>
      </c>
      <c r="AQ6" s="125" t="str">
        <f>IF('Matriz de Riesgos'!$U$92="","",IF('Matriz de Riesgos'!$U$92='Matriz Calificación'!$D$65,'Matriz de Riesgos'!$E$92,IF('Matriz de Riesgos'!$U$92&lt;&gt;'Matriz Calificación'!$D$65,"")))</f>
        <v/>
      </c>
      <c r="AR6" s="126" t="str">
        <f>IF('Matriz de Riesgos'!$U$11="","",IF('Matriz de Riesgos'!$U$11='Matriz Calificación'!$D$74,'Matriz de Riesgos'!$E$11,IF('Matriz de Riesgos'!$U$11&lt;&gt;'Matriz Calificación'!$D$74,"")))</f>
        <v/>
      </c>
      <c r="AS6" s="127" t="str">
        <f>IF('Matriz de Riesgos'!$U$20="","",IF('Matriz de Riesgos'!$U$20='Matriz Calificación'!$D$74,'Matriz de Riesgos'!$E$20,IF('Matriz de Riesgos'!$U$20&lt;&gt;'Matriz Calificación'!$D$74,"")))</f>
        <v/>
      </c>
      <c r="AT6" s="127" t="str">
        <f>IF('Matriz de Riesgos'!$U$29="","",IF('Matriz de Riesgos'!$U$29='Matriz Calificación'!$D$74,'Matriz de Riesgos'!$E$29,IF('Matriz de Riesgos'!$U$29&lt;&gt;'Matriz Calificación'!$D$74,"")))</f>
        <v/>
      </c>
      <c r="AU6" s="127" t="str">
        <f>IF('Matriz de Riesgos'!$U$38="","",IF('Matriz de Riesgos'!$U$38='Matriz Calificación'!$D$74,'Matriz de Riesgos'!$E$38,IF('Matriz de Riesgos'!$U$38&lt;&gt;'Matriz Calificación'!$D$74,"")))</f>
        <v/>
      </c>
      <c r="AV6" s="153" t="str">
        <f>IF('Matriz de Riesgos'!$U$47="","",IF('Matriz de Riesgos'!$U$47='Matriz Calificación'!$D$74,'Matriz de Riesgos'!$E$47,IF('Matriz de Riesgos'!$U$47&lt;&gt;'Matriz Calificación'!$D$74,"")))</f>
        <v/>
      </c>
      <c r="AW6" s="153" t="str">
        <f>IF('Matriz de Riesgos'!$U$56="","",IF('Matriz de Riesgos'!$U$56='Matriz Calificación'!$D$74,'Matriz de Riesgos'!$E$56,IF('Matriz de Riesgos'!$U$56&lt;&gt;'Matriz Calificación'!$D$74,"")))</f>
        <v/>
      </c>
      <c r="AX6" s="153" t="str">
        <f>IF('Matriz de Riesgos'!$U$65="","",IF('Matriz de Riesgos'!$U$65='Matriz Calificación'!$D$74,'Matriz de Riesgos'!$E$65,IF('Matriz de Riesgos'!$U$65&lt;&gt;'Matriz Calificación'!$D$74,"")))</f>
        <v/>
      </c>
      <c r="AY6" s="153" t="str">
        <f>IF('Matriz de Riesgos'!$U$74="","",IF('Matriz de Riesgos'!$U$74='Matriz Calificación'!$D$74,'Matriz de Riesgos'!$E$74,IF('Matriz de Riesgos'!$U$74&lt;&gt;'Matriz Calificación'!$D$74,"")))</f>
        <v/>
      </c>
      <c r="AZ6" s="153" t="str">
        <f>IF('Matriz de Riesgos'!$U$83="","",IF('Matriz de Riesgos'!$U$83='Matriz Calificación'!$D$74,'Matriz de Riesgos'!$E$83,IF('Matriz de Riesgos'!$U$83&lt;&gt;'Matriz Calificación'!$D$74,"")))</f>
        <v/>
      </c>
      <c r="BA6" s="128" t="str">
        <f>IF('Matriz de Riesgos'!$U$92="","",IF('Matriz de Riesgos'!$U$92='Matriz Calificación'!$D$74,'Matriz de Riesgos'!$E$92,IF('Matriz de Riesgos'!$U$92&lt;&gt;'Matriz Calificación'!$D$74,"")))</f>
        <v/>
      </c>
      <c r="BC6" s="403" t="s">
        <v>97</v>
      </c>
      <c r="BD6" s="403"/>
      <c r="BE6" s="399" t="s">
        <v>98</v>
      </c>
    </row>
    <row r="7" spans="2:57" ht="12" customHeight="1" x14ac:dyDescent="0.25">
      <c r="B7" s="401"/>
      <c r="C7" s="401"/>
      <c r="D7" s="129" t="str">
        <f>IF('Matriz de Riesgos'!$U$101="","",IF('Matriz de Riesgos'!$U$101='Matriz Calificación'!$D$54,'Matriz de Riesgos'!$E$101,IF('Matriz de Riesgos'!$U$101&lt;&gt;'Matriz Calificación'!$D$54,"")))</f>
        <v/>
      </c>
      <c r="E7" s="130" t="str">
        <f>IF('Matriz de Riesgos'!$U$110="","",IF('Matriz de Riesgos'!$U$110='Matriz Calificación'!$D$54,'Matriz de Riesgos'!$E$110,IF('Matriz de Riesgos'!$U$110&lt;&gt;'Matriz Calificación'!$D$54,"")))</f>
        <v/>
      </c>
      <c r="F7" s="130" t="str">
        <f>IF('Matriz de Riesgos'!$U$119="","",IF('Matriz de Riesgos'!$U$119='Matriz Calificación'!$D$54,'Matriz de Riesgos'!$E$119,IF('Matriz de Riesgos'!$U$119&lt;&gt;'Matriz Calificación'!$D$54,"")))</f>
        <v/>
      </c>
      <c r="G7" s="130" t="str">
        <f>IF('Matriz de Riesgos'!$U$128="","",IF('Matriz de Riesgos'!$U$128='Matriz Calificación'!$D$54,'Matriz de Riesgos'!$E$128,IF('Matriz de Riesgos'!$U$128&lt;&gt;'Matriz Calificación'!$D$54,"")))</f>
        <v/>
      </c>
      <c r="H7" s="130" t="str">
        <f>IF('Matriz de Riesgos'!$U$137="","",IF('Matriz de Riesgos'!$U$137='Matriz Calificación'!$D$54,'Matriz de Riesgos'!$E$137,IF('Matriz de Riesgos'!$U$137&lt;&gt;'Matriz Calificación'!$D$54,"")))</f>
        <v/>
      </c>
      <c r="I7" s="130" t="str">
        <f>IF('Matriz de Riesgos'!$U$146="","",IF('Matriz de Riesgos'!$U$146='Matriz Calificación'!$D$54,'Matriz de Riesgos'!$E$146,IF('Matriz de Riesgos'!$U$146&lt;&gt;'Matriz Calificación'!$D$54,"")))</f>
        <v/>
      </c>
      <c r="J7" s="130" t="str">
        <f>IF('Matriz de Riesgos'!$U$155="","",IF('Matriz de Riesgos'!$U$155='Matriz Calificación'!$D$54,'Matriz de Riesgos'!$E$155,IF('Matriz de Riesgos'!$U$155&lt;&gt;'Matriz Calificación'!$D$54,"")))</f>
        <v/>
      </c>
      <c r="K7" s="130" t="str">
        <f>IF('Matriz de Riesgos'!$U$164="","",IF('Matriz de Riesgos'!$U$164='Matriz Calificación'!$D$54,'Matriz de Riesgos'!$E$164,IF('Matriz de Riesgos'!$U$164&lt;&gt;'Matriz Calificación'!$D$54,"")))</f>
        <v/>
      </c>
      <c r="L7" s="130" t="str">
        <f>IF('Matriz de Riesgos'!$U$173="","",IF('Matriz de Riesgos'!$U$173='Matriz Calificación'!$D$54,'Matriz de Riesgos'!$E$173,IF('Matriz de Riesgos'!$U$173&lt;&gt;'Matriz Calificación'!$D$54,"")))</f>
        <v/>
      </c>
      <c r="M7" s="130" t="str">
        <f>IF('Matriz de Riesgos'!$U$182="","",IF('Matriz de Riesgos'!$U$182='Matriz Calificación'!$D$54,'Matriz de Riesgos'!$E$182,IF('Matriz de Riesgos'!$U$182&lt;&gt;'Matriz Calificación'!$D$54,"")))</f>
        <v/>
      </c>
      <c r="N7" s="129" t="str">
        <f>IF('Matriz de Riesgos'!$U$101="","",IF('Matriz de Riesgos'!$U$101='Matriz Calificación'!$D$55,'Matriz de Riesgos'!$E$101,IF('Matriz de Riesgos'!$U$101&lt;&gt;'Matriz Calificación'!$D$55,"")))</f>
        <v/>
      </c>
      <c r="O7" s="130" t="str">
        <f>IF('Matriz de Riesgos'!$U$110="","",IF('Matriz de Riesgos'!$U$110='Matriz Calificación'!$D$55,'Matriz de Riesgos'!$E$110,IF('Matriz de Riesgos'!$U$110&lt;&gt;'Matriz Calificación'!$D$55,"")))</f>
        <v/>
      </c>
      <c r="P7" s="130" t="str">
        <f>IF('Matriz de Riesgos'!$U$119="","",IF('Matriz de Riesgos'!$U$119='Matriz Calificación'!$D$55,'Matriz de Riesgos'!$E$119,IF('Matriz de Riesgos'!$U$119&lt;&gt;'Matriz Calificación'!$D$55,"")))</f>
        <v/>
      </c>
      <c r="Q7" s="130" t="str">
        <f>IF('Matriz de Riesgos'!$U$128="","",IF('Matriz de Riesgos'!$U$128='Matriz Calificación'!$D$55,'Matriz de Riesgos'!$E$128,IF('Matriz de Riesgos'!$U$128&lt;&gt;'Matriz Calificación'!$D$55,"")))</f>
        <v/>
      </c>
      <c r="R7" s="130" t="str">
        <f>IF('Matriz de Riesgos'!$U$137="","",IF('Matriz de Riesgos'!$U$137='Matriz Calificación'!$D$55,'Matriz de Riesgos'!$E$137,IF('Matriz de Riesgos'!$U$137&lt;&gt;'Matriz Calificación'!$D$55,"")))</f>
        <v/>
      </c>
      <c r="S7" s="130" t="str">
        <f>IF('Matriz de Riesgos'!$U$146="","",IF('Matriz de Riesgos'!$U$146='Matriz Calificación'!$D$55,'Matriz de Riesgos'!$E$146,IF('Matriz de Riesgos'!$U$146&lt;&gt;'Matriz Calificación'!$D$55,"")))</f>
        <v/>
      </c>
      <c r="T7" s="130" t="str">
        <f>IF('Matriz de Riesgos'!$U$155="","",IF('Matriz de Riesgos'!$U$155='Matriz Calificación'!$D$55,'Matriz de Riesgos'!$E$155,IF('Matriz de Riesgos'!$U$155&lt;&gt;'Matriz Calificación'!$D$55,"")))</f>
        <v/>
      </c>
      <c r="U7" s="130" t="str">
        <f>IF('Matriz de Riesgos'!$U$164="","",IF('Matriz de Riesgos'!$U$164='Matriz Calificación'!$D$55,'Matriz de Riesgos'!$E$164,IF('Matriz de Riesgos'!$U$164&lt;&gt;'Matriz Calificación'!$D$55,"")))</f>
        <v/>
      </c>
      <c r="V7" s="130" t="str">
        <f>IF('Matriz de Riesgos'!$U$173="","",IF('Matriz de Riesgos'!$U$173='Matriz Calificación'!$D$55,'Matriz de Riesgos'!$E$173,IF('Matriz de Riesgos'!$U$173&lt;&gt;'Matriz Calificación'!$D$55,"")))</f>
        <v/>
      </c>
      <c r="W7" s="130" t="str">
        <f>IF('Matriz de Riesgos'!$U$182="","",IF('Matriz de Riesgos'!$U$182='Matriz Calificación'!$D$55,'Matriz de Riesgos'!$E$182,IF('Matriz de Riesgos'!$U$182&lt;&gt;'Matriz Calificación'!$D$55,"")))</f>
        <v/>
      </c>
      <c r="X7" s="133" t="str">
        <f>IF('Matriz de Riesgos'!$U$101="","",IF('Matriz de Riesgos'!$U$101='Matriz Calificación'!$D$57,'Matriz de Riesgos'!$E$101,IF('Matriz de Riesgos'!$U$101&lt;&gt;'Matriz Calificación'!$D$57,"")))</f>
        <v/>
      </c>
      <c r="Y7" s="134" t="str">
        <f>IF('Matriz de Riesgos'!$U$110="","",IF('Matriz de Riesgos'!$U$110='Matriz Calificación'!$D$57,'Matriz de Riesgos'!$E$110,IF('Matriz de Riesgos'!$U$110&lt;&gt;'Matriz Calificación'!$D$57,"")))</f>
        <v/>
      </c>
      <c r="Z7" s="134" t="str">
        <f>IF('Matriz de Riesgos'!$U$119="","",IF('Matriz de Riesgos'!$U$119='Matriz Calificación'!$D$57,'Matriz de Riesgos'!$E$119,IF('Matriz de Riesgos'!$U$119&lt;&gt;'Matriz Calificación'!$D$57,"")))</f>
        <v/>
      </c>
      <c r="AA7" s="134" t="str">
        <f>IF('Matriz de Riesgos'!$U$128="","",IF('Matriz de Riesgos'!$U$128='Matriz Calificación'!$D$57,'Matriz de Riesgos'!$E$128,IF('Matriz de Riesgos'!$U$128&lt;&gt;'Matriz Calificación'!$D$57,"")))</f>
        <v/>
      </c>
      <c r="AB7" s="134" t="str">
        <f>IF('Matriz de Riesgos'!$U$137="","",IF('Matriz de Riesgos'!$U$137='Matriz Calificación'!$D$57,'Matriz de Riesgos'!$E$137,IF('Matriz de Riesgos'!$U$137&lt;&gt;'Matriz Calificación'!$D$57,"")))</f>
        <v/>
      </c>
      <c r="AC7" s="134" t="str">
        <f>IF('Matriz de Riesgos'!$U$146="","",IF('Matriz de Riesgos'!$U$146='Matriz Calificación'!$D$57,'Matriz de Riesgos'!$E$146,IF('Matriz de Riesgos'!$U$146&lt;&gt;'Matriz Calificación'!$D$57,"")))</f>
        <v/>
      </c>
      <c r="AD7" s="134" t="str">
        <f>IF('Matriz de Riesgos'!$U$155="","",IF('Matriz de Riesgos'!$U$155='Matriz Calificación'!$D$57,'Matriz de Riesgos'!$E$155,IF('Matriz de Riesgos'!$U$155&lt;&gt;'Matriz Calificación'!$D$57,"")))</f>
        <v/>
      </c>
      <c r="AE7" s="134" t="str">
        <f>IF('Matriz de Riesgos'!$U$164="","",IF('Matriz de Riesgos'!$U$164='Matriz Calificación'!$D$57,'Matriz de Riesgos'!$E$164,IF('Matriz de Riesgos'!$U$164&lt;&gt;'Matriz Calificación'!$D$57,"")))</f>
        <v/>
      </c>
      <c r="AF7" s="134" t="str">
        <f>IF('Matriz de Riesgos'!$U$173="","",IF('Matriz de Riesgos'!$U$173='Matriz Calificación'!$D$57,'Matriz de Riesgos'!$E$173,IF('Matriz de Riesgos'!$U$173&lt;&gt;'Matriz Calificación'!$D$57,"")))</f>
        <v/>
      </c>
      <c r="AG7" s="135" t="str">
        <f>IF('Matriz de Riesgos'!$U$182="","",IF('Matriz de Riesgos'!$U$182='Matriz Calificación'!$D$57,'Matriz de Riesgos'!$E$182,IF('Matriz de Riesgos'!$U$182&lt;&gt;'Matriz Calificación'!$D$57,"")))</f>
        <v/>
      </c>
      <c r="AH7" s="131" t="str">
        <f>IF('Matriz de Riesgos'!$U$101="","",IF('Matriz de Riesgos'!$U$101='Matriz Calificación'!$D$65,'Matriz de Riesgos'!$E$101,IF('Matriz de Riesgos'!$U$101&lt;&gt;'Matriz Calificación'!$D$65,"")))</f>
        <v/>
      </c>
      <c r="AI7" s="132" t="str">
        <f>IF('Matriz de Riesgos'!$U$110="","",IF('Matriz de Riesgos'!$U$110='Matriz Calificación'!$D$65,'Matriz de Riesgos'!$E$110,IF('Matriz de Riesgos'!$U$110&lt;&gt;'Matriz Calificación'!$D$65,"")))</f>
        <v/>
      </c>
      <c r="AJ7" s="132" t="str">
        <f>IF('Matriz de Riesgos'!$U$119="","",IF('Matriz de Riesgos'!$U$119='Matriz Calificación'!$D$65,'Matriz de Riesgos'!$E$119,IF('Matriz de Riesgos'!$U$119&lt;&gt;'Matriz Calificación'!$D$65,"")))</f>
        <v/>
      </c>
      <c r="AK7" s="132" t="str">
        <f>IF('Matriz de Riesgos'!$U$128="","",IF('Matriz de Riesgos'!$U$128='Matriz Calificación'!$D$65,'Matriz de Riesgos'!$E$128,IF('Matriz de Riesgos'!$U$128&lt;&gt;'Matriz Calificación'!$D$65,"")))</f>
        <v/>
      </c>
      <c r="AL7" s="132" t="str">
        <f>IF('Matriz de Riesgos'!$U$137="","",IF('Matriz de Riesgos'!$U$137='Matriz Calificación'!$D$65,'Matriz de Riesgos'!$E$137,IF('Matriz de Riesgos'!$U$137&lt;&gt;'Matriz Calificación'!$D$65,"")))</f>
        <v/>
      </c>
      <c r="AM7" s="132" t="str">
        <f>IF('Matriz de Riesgos'!$U$146="","",IF('Matriz de Riesgos'!$U$146='Matriz Calificación'!$D$65,'Matriz de Riesgos'!$E$146,IF('Matriz de Riesgos'!$U$146&lt;&gt;'Matriz Calificación'!$D$65,"")))</f>
        <v/>
      </c>
      <c r="AN7" s="132" t="str">
        <f>IF('Matriz de Riesgos'!$U$155="","",IF('Matriz de Riesgos'!$U$155='Matriz Calificación'!$D$65,'Matriz de Riesgos'!$E$155,IF('Matriz de Riesgos'!$U$155&lt;&gt;'Matriz Calificación'!$D$65,"")))</f>
        <v/>
      </c>
      <c r="AO7" s="132" t="str">
        <f>IF('Matriz de Riesgos'!$U$164="","",IF('Matriz de Riesgos'!$U$164='Matriz Calificación'!$D$65,'Matriz de Riesgos'!$E$164,IF('Matriz de Riesgos'!$U$164&lt;&gt;'Matriz Calificación'!$D$65,"")))</f>
        <v/>
      </c>
      <c r="AP7" s="132" t="str">
        <f>IF('Matriz de Riesgos'!$U$173="","",IF('Matriz de Riesgos'!$U$173='Matriz Calificación'!$D$65,'Matriz de Riesgos'!$E$173,IF('Matriz de Riesgos'!$U$173&lt;&gt;'Matriz Calificación'!$D$65,"")))</f>
        <v/>
      </c>
      <c r="AQ7" s="136" t="str">
        <f>IF('Matriz de Riesgos'!$U$182="","",IF('Matriz de Riesgos'!$U$182='Matriz Calificación'!$D$65,'Matriz de Riesgos'!$E$182,IF('Matriz de Riesgos'!$U$182&lt;&gt;'Matriz Calificación'!$D$65,"")))</f>
        <v/>
      </c>
      <c r="AR7" s="137" t="str">
        <f>IF('Matriz de Riesgos'!$U$101="","",IF('Matriz de Riesgos'!$U$101='Matriz Calificación'!$D$74,'Matriz de Riesgos'!$E$101,IF('Matriz de Riesgos'!$U$101&lt;&gt;'Matriz Calificación'!$D$74,"")))</f>
        <v/>
      </c>
      <c r="AS7" s="138" t="str">
        <f>IF('Matriz de Riesgos'!$U$110="","",IF('Matriz de Riesgos'!$U$110='Matriz Calificación'!$D$74,'Matriz de Riesgos'!$E$110,IF('Matriz de Riesgos'!$U$110&lt;&gt;'Matriz Calificación'!$D$74,"")))</f>
        <v/>
      </c>
      <c r="AT7" s="138" t="str">
        <f>IF('Matriz de Riesgos'!$U$119="","",IF('Matriz de Riesgos'!$U$119='Matriz Calificación'!$D$74,'Matriz de Riesgos'!$E$119,IF('Matriz de Riesgos'!$U$119&lt;&gt;'Matriz Calificación'!$D$74,"")))</f>
        <v/>
      </c>
      <c r="AU7" s="138" t="str">
        <f>IF('Matriz de Riesgos'!$U$128="","",IF('Matriz de Riesgos'!$U$128='Matriz Calificación'!$D$74,'Matriz de Riesgos'!$E$128,IF('Matriz de Riesgos'!$U$128&lt;&gt;'Matriz Calificación'!$D$74,"")))</f>
        <v/>
      </c>
      <c r="AV7" s="154" t="str">
        <f>IF('Matriz de Riesgos'!$U$137="","",IF('Matriz de Riesgos'!$U$137='Matriz Calificación'!$D$74,'Matriz de Riesgos'!$E$137,IF('Matriz de Riesgos'!$U$137&lt;&gt;'Matriz Calificación'!$D$74,"")))</f>
        <v>R15</v>
      </c>
      <c r="AW7" s="154" t="str">
        <f>IF('Matriz de Riesgos'!$U$146="","",IF('Matriz de Riesgos'!$U$146='Matriz Calificación'!$D$74,'Matriz de Riesgos'!$E$146,IF('Matriz de Riesgos'!$U$146&lt;&gt;'Matriz Calificación'!$D$74,"")))</f>
        <v/>
      </c>
      <c r="AX7" s="154" t="str">
        <f>IF('Matriz de Riesgos'!$U$155="","",IF('Matriz de Riesgos'!$U$155='Matriz Calificación'!$D$74,'Matriz de Riesgos'!$E$155,IF('Matriz de Riesgos'!$U$155&lt;&gt;'Matriz Calificación'!$D$74,"")))</f>
        <v/>
      </c>
      <c r="AY7" s="154" t="str">
        <f>IF('Matriz de Riesgos'!$U$164="","",IF('Matriz de Riesgos'!$U$164='Matriz Calificación'!$D$74,'Matriz de Riesgos'!$E$164,IF('Matriz de Riesgos'!$U$164&lt;&gt;'Matriz Calificación'!$D$74,"")))</f>
        <v/>
      </c>
      <c r="AZ7" s="154" t="str">
        <f>IF('Matriz de Riesgos'!$U$173="","",IF('Matriz de Riesgos'!$U$173='Matriz Calificación'!$D$74,'Matriz de Riesgos'!$E$173,IF('Matriz de Riesgos'!$U$173&lt;&gt;'Matriz Calificación'!$D$74,"")))</f>
        <v/>
      </c>
      <c r="BA7" s="139" t="str">
        <f>IF('Matriz de Riesgos'!$U$182="","",IF('Matriz de Riesgos'!$U$182='Matriz Calificación'!$D$74,'Matriz de Riesgos'!$E$182,IF('Matriz de Riesgos'!$U$182&lt;&gt;'Matriz Calificación'!$D$74,"")))</f>
        <v/>
      </c>
      <c r="BC7" s="403"/>
      <c r="BD7" s="403"/>
      <c r="BE7" s="399"/>
    </row>
    <row r="8" spans="2:57" ht="12" customHeight="1" x14ac:dyDescent="0.25">
      <c r="B8" s="401"/>
      <c r="C8" s="401"/>
      <c r="D8" s="129" t="str">
        <f>IF('Matriz de Riesgos'!$U$191="","",IF('Matriz de Riesgos'!$U$191='Matriz Calificación'!$D$54,'Matriz de Riesgos'!$E$191,IF('Matriz de Riesgos'!$U$191&lt;&gt;'Matriz Calificación'!$D$54,"")))</f>
        <v/>
      </c>
      <c r="E8" s="130" t="str">
        <f>IF('Matriz de Riesgos'!$U$200="","",IF('Matriz de Riesgos'!$U$200='Matriz Calificación'!$D$54,'Matriz de Riesgos'!$E$200,IF('Matriz de Riesgos'!$U$200&lt;&gt;'Matriz Calificación'!$D$54,"")))</f>
        <v/>
      </c>
      <c r="F8" s="130" t="str">
        <f>IF('Matriz de Riesgos'!$U$209="","",IF('Matriz de Riesgos'!$U$209='Matriz Calificación'!$D$54,'Matriz de Riesgos'!$E$209,IF('Matriz de Riesgos'!$U$209&lt;&gt;'Matriz Calificación'!$D$54,"")))</f>
        <v/>
      </c>
      <c r="G8" s="130" t="str">
        <f>IF('Matriz de Riesgos'!$U$218="","",IF('Matriz de Riesgos'!$U$218='Matriz Calificación'!$D$54,'Matriz de Riesgos'!$E$218,IF('Matriz de Riesgos'!$U$218&lt;&gt;'Matriz Calificación'!$D$54,"")))</f>
        <v/>
      </c>
      <c r="H8" s="130" t="str">
        <f>IF('Matriz de Riesgos'!$U$227="","",IF('Matriz de Riesgos'!$U$227='Matriz Calificación'!$D$54,'Matriz de Riesgos'!$E$227,IF('Matriz de Riesgos'!$U$227&lt;&gt;'Matriz Calificación'!$D$54,"")))</f>
        <v/>
      </c>
      <c r="I8" s="130" t="str">
        <f>IF('Matriz de Riesgos'!$U$236="","",IF('Matriz de Riesgos'!$U$236='Matriz Calificación'!$D$54,'Matriz de Riesgos'!$E$236,IF('Matriz de Riesgos'!$U$236&lt;&gt;'Matriz Calificación'!$D$54,"")))</f>
        <v/>
      </c>
      <c r="J8" s="130" t="str">
        <f>IF('Matriz de Riesgos'!$U$245="","",IF('Matriz de Riesgos'!$U$245='Matriz Calificación'!$D$54,'Matriz de Riesgos'!$E$245,IF('Matriz de Riesgos'!$U$245&lt;&gt;'Matriz Calificación'!$D$54,"")))</f>
        <v/>
      </c>
      <c r="K8" s="130" t="str">
        <f>IF('Matriz de Riesgos'!$U$254="","",IF('Matriz de Riesgos'!$U$254='Matriz Calificación'!$D$54,'Matriz de Riesgos'!$E$254,IF('Matriz de Riesgos'!$U$254&lt;&gt;'Matriz Calificación'!$D$54,"")))</f>
        <v/>
      </c>
      <c r="L8" s="130" t="str">
        <f>IF('Matriz de Riesgos'!$U$263="","",IF('Matriz de Riesgos'!$U$263='Matriz Calificación'!$D$54,'Matriz de Riesgos'!$E$263,IF('Matriz de Riesgos'!$U$263&lt;&gt;'Matriz Calificación'!$D$54,"")))</f>
        <v/>
      </c>
      <c r="M8" s="130" t="str">
        <f>IF('Matriz de Riesgos'!$U$272="","",IF('Matriz de Riesgos'!$U$272='Matriz Calificación'!$D$54,'Matriz de Riesgos'!$E$272,IF('Matriz de Riesgos'!$U$272&lt;&gt;'Matriz Calificación'!$D$54,"")))</f>
        <v/>
      </c>
      <c r="N8" s="129" t="str">
        <f>IF('Matriz de Riesgos'!$U$191="","",IF('Matriz de Riesgos'!$U$191='Matriz Calificación'!$D$55,'Matriz de Riesgos'!$E$191,IF('Matriz de Riesgos'!$U$191&lt;&gt;'Matriz Calificación'!$D$55,"")))</f>
        <v/>
      </c>
      <c r="O8" s="130" t="str">
        <f>IF('Matriz de Riesgos'!$U$200="","",IF('Matriz de Riesgos'!$U$200='Matriz Calificación'!$D$55,'Matriz de Riesgos'!$E$200,IF('Matriz de Riesgos'!$U$200&lt;&gt;'Matriz Calificación'!$D$55,"")))</f>
        <v/>
      </c>
      <c r="P8" s="130" t="str">
        <f>IF('Matriz de Riesgos'!$U$209="","",IF('Matriz de Riesgos'!$U$209='Matriz Calificación'!$D$55,'Matriz de Riesgos'!$E$209,IF('Matriz de Riesgos'!$U$209&lt;&gt;'Matriz Calificación'!$D$55,"")))</f>
        <v/>
      </c>
      <c r="Q8" s="130" t="str">
        <f>IF('Matriz de Riesgos'!$U$218="","",IF('Matriz de Riesgos'!$U$218='Matriz Calificación'!$D$55,'Matriz de Riesgos'!$E$218,IF('Matriz de Riesgos'!$U$218&lt;&gt;'Matriz Calificación'!$D$55,"")))</f>
        <v/>
      </c>
      <c r="R8" s="130" t="str">
        <f>IF('Matriz de Riesgos'!$U$227="","",IF('Matriz de Riesgos'!$U$227='Matriz Calificación'!$D$55,'Matriz de Riesgos'!$E$227,IF('Matriz de Riesgos'!$U$227&lt;&gt;'Matriz Calificación'!$D$55,"")))</f>
        <v/>
      </c>
      <c r="S8" s="130" t="str">
        <f>IF('Matriz de Riesgos'!$U$236="","",IF('Matriz de Riesgos'!$U$236='Matriz Calificación'!$D$55,'Matriz de Riesgos'!$E$236,IF('Matriz de Riesgos'!$U$236&lt;&gt;'Matriz Calificación'!$D$55,"")))</f>
        <v/>
      </c>
      <c r="T8" s="130" t="str">
        <f>IF('Matriz de Riesgos'!$U$245="","",IF('Matriz de Riesgos'!$U$245='Matriz Calificación'!$D$55,'Matriz de Riesgos'!$E$245,IF('Matriz de Riesgos'!$U$245&lt;&gt;'Matriz Calificación'!$D$55,"")))</f>
        <v/>
      </c>
      <c r="U8" s="130" t="str">
        <f>IF('Matriz de Riesgos'!$U$254="","",IF('Matriz de Riesgos'!$U$254='Matriz Calificación'!$D$55,'Matriz de Riesgos'!$E$254,IF('Matriz de Riesgos'!$U$254&lt;&gt;'Matriz Calificación'!$D$55,"")))</f>
        <v/>
      </c>
      <c r="V8" s="130" t="str">
        <f>IF('Matriz de Riesgos'!$U$263="","",IF('Matriz de Riesgos'!$U$263='Matriz Calificación'!$D$55,'Matriz de Riesgos'!$E$263,IF('Matriz de Riesgos'!$U$263&lt;&gt;'Matriz Calificación'!$D$55,"")))</f>
        <v/>
      </c>
      <c r="W8" s="130" t="str">
        <f>IF('Matriz de Riesgos'!$U$272="","",IF('Matriz de Riesgos'!$U$272='Matriz Calificación'!$D$55,'Matriz de Riesgos'!$E$272,IF('Matriz de Riesgos'!$U$272&lt;&gt;'Matriz Calificación'!$D$55,"")))</f>
        <v/>
      </c>
      <c r="X8" s="133" t="str">
        <f>IF('Matriz de Riesgos'!$U$191="","",IF('Matriz de Riesgos'!$U$191='Matriz Calificación'!$D$57,'Matriz de Riesgos'!$E$191,IF('Matriz de Riesgos'!$U$191&lt;&gt;'Matriz Calificación'!$D$57,"")))</f>
        <v/>
      </c>
      <c r="Y8" s="134" t="str">
        <f>IF('Matriz de Riesgos'!$U$200="","",IF('Matriz de Riesgos'!$U$200='Matriz Calificación'!$D$57,'Matriz de Riesgos'!$E$200,IF('Matriz de Riesgos'!$U$200&lt;&gt;'Matriz Calificación'!$D$57,"")))</f>
        <v/>
      </c>
      <c r="Z8" s="134" t="str">
        <f>IF('Matriz de Riesgos'!$U$209="","",IF('Matriz de Riesgos'!$U$209='Matriz Calificación'!$D$57,'Matriz de Riesgos'!$E$209,IF('Matriz de Riesgos'!$U$209&lt;&gt;'Matriz Calificación'!$D$57,"")))</f>
        <v/>
      </c>
      <c r="AA8" s="134" t="str">
        <f>IF('Matriz de Riesgos'!$U$218="","",IF('Matriz de Riesgos'!$U$218='Matriz Calificación'!$D$57,'Matriz de Riesgos'!$E$218,IF('Matriz de Riesgos'!$U$218&lt;&gt;'Matriz Calificación'!$D$57,"")))</f>
        <v/>
      </c>
      <c r="AB8" s="134" t="str">
        <f>IF('Matriz de Riesgos'!$U$227="","",IF('Matriz de Riesgos'!$U$227='Matriz Calificación'!$D$57,'Matriz de Riesgos'!$E$227,IF('Matriz de Riesgos'!$U$227&lt;&gt;'Matriz Calificación'!$D$57,"")))</f>
        <v/>
      </c>
      <c r="AC8" s="134" t="str">
        <f>IF('Matriz de Riesgos'!$U$236="","",IF('Matriz de Riesgos'!$U$236='Matriz Calificación'!$D$57,'Matriz de Riesgos'!$E$236,IF('Matriz de Riesgos'!$U$236&lt;&gt;'Matriz Calificación'!$D$57,"")))</f>
        <v/>
      </c>
      <c r="AD8" s="134" t="str">
        <f>IF('Matriz de Riesgos'!$U$245="","",IF('Matriz de Riesgos'!$U$245='Matriz Calificación'!$D$57,'Matriz de Riesgos'!$E$245,IF('Matriz de Riesgos'!$U$245&lt;&gt;'Matriz Calificación'!$D$57,"")))</f>
        <v/>
      </c>
      <c r="AE8" s="134" t="str">
        <f>IF('Matriz de Riesgos'!$U$254="","",IF('Matriz de Riesgos'!$U$254='Matriz Calificación'!$D$57,'Matriz de Riesgos'!$E$254,IF('Matriz de Riesgos'!$U$254&lt;&gt;'Matriz Calificación'!$D$57,"")))</f>
        <v/>
      </c>
      <c r="AF8" s="134" t="str">
        <f>IF('Matriz de Riesgos'!$U$263="","",IF('Matriz de Riesgos'!$U$263='Matriz Calificación'!$D$57,'Matriz de Riesgos'!$E$263,IF('Matriz de Riesgos'!$U$263&lt;&gt;'Matriz Calificación'!$D$57,"")))</f>
        <v/>
      </c>
      <c r="AG8" s="135" t="str">
        <f>IF('Matriz de Riesgos'!$U$272="","",IF('Matriz de Riesgos'!$U$272='Matriz Calificación'!$D$57,'Matriz de Riesgos'!$E$272,IF('Matriz de Riesgos'!$U$272&lt;&gt;'Matriz Calificación'!$D$57,"")))</f>
        <v/>
      </c>
      <c r="AH8" s="131" t="str">
        <f>IF('Matriz de Riesgos'!$U$191="","",IF('Matriz de Riesgos'!$U$191='Matriz Calificación'!$D$65,'Matriz de Riesgos'!$E$191,IF('Matriz de Riesgos'!$U$191&lt;&gt;'Matriz Calificación'!$D$65,"")))</f>
        <v/>
      </c>
      <c r="AI8" s="132" t="str">
        <f>IF('Matriz de Riesgos'!$U$200="","",IF('Matriz de Riesgos'!$U$200='Matriz Calificación'!$D$65,'Matriz de Riesgos'!$E$200,IF('Matriz de Riesgos'!$U$200&lt;&gt;'Matriz Calificación'!$D$65,"")))</f>
        <v/>
      </c>
      <c r="AJ8" s="132" t="str">
        <f>IF('Matriz de Riesgos'!$U$209="","",IF('Matriz de Riesgos'!$U$209='Matriz Calificación'!$D$65,'Matriz de Riesgos'!$E$209,IF('Matriz de Riesgos'!$U$209&lt;&gt;'Matriz Calificación'!$D$65,"")))</f>
        <v/>
      </c>
      <c r="AK8" s="132" t="str">
        <f>IF('Matriz de Riesgos'!$U$218="","",IF('Matriz de Riesgos'!$U$218='Matriz Calificación'!$D$65,'Matriz de Riesgos'!$E$218,IF('Matriz de Riesgos'!$U$218&lt;&gt;'Matriz Calificación'!$D$65,"")))</f>
        <v/>
      </c>
      <c r="AL8" s="132" t="str">
        <f>IF('Matriz de Riesgos'!$U$227="","",IF('Matriz de Riesgos'!$U$227='Matriz Calificación'!$D$65,'Matriz de Riesgos'!$E$227,IF('Matriz de Riesgos'!$U$227&lt;&gt;'Matriz Calificación'!$D$65,"")))</f>
        <v/>
      </c>
      <c r="AM8" s="132" t="str">
        <f>IF('Matriz de Riesgos'!$U$236="","",IF('Matriz de Riesgos'!$U$236='Matriz Calificación'!$D$65,'Matriz de Riesgos'!$E$236,IF('Matriz de Riesgos'!$U$236&lt;&gt;'Matriz Calificación'!$D$65,"")))</f>
        <v/>
      </c>
      <c r="AN8" s="132" t="str">
        <f>IF('Matriz de Riesgos'!$U$245="","",IF('Matriz de Riesgos'!$U$245='Matriz Calificación'!$D$65,'Matriz de Riesgos'!$E$245,IF('Matriz de Riesgos'!$U$245&lt;&gt;'Matriz Calificación'!$D$65,"")))</f>
        <v/>
      </c>
      <c r="AO8" s="132" t="str">
        <f>IF('Matriz de Riesgos'!$U$254="","",IF('Matriz de Riesgos'!$U$254='Matriz Calificación'!$D$65,'Matriz de Riesgos'!$E$254,IF('Matriz de Riesgos'!$U$254&lt;&gt;'Matriz Calificación'!$D$65,"")))</f>
        <v/>
      </c>
      <c r="AP8" s="132" t="str">
        <f>IF('Matriz de Riesgos'!$U$263="","",IF('Matriz de Riesgos'!$U$263='Matriz Calificación'!$D$65,'Matriz de Riesgos'!$E$263,IF('Matriz de Riesgos'!$U$263&lt;&gt;'Matriz Calificación'!$D$65,"")))</f>
        <v/>
      </c>
      <c r="AQ8" s="136" t="str">
        <f>IF('Matriz de Riesgos'!$U$272="","",IF('Matriz de Riesgos'!$U$272='Matriz Calificación'!$D$65,'Matriz de Riesgos'!$E$272,IF('Matriz de Riesgos'!$U$272&lt;&gt;'Matriz Calificación'!$D$65,"")))</f>
        <v/>
      </c>
      <c r="AR8" s="137" t="str">
        <f>IF('Matriz de Riesgos'!$U$191="","",IF('Matriz de Riesgos'!$U$191='Matriz Calificación'!$D$74,'Matriz de Riesgos'!$E$191,IF('Matriz de Riesgos'!$U$191&lt;&gt;'Matriz Calificación'!$D$74,"")))</f>
        <v/>
      </c>
      <c r="AS8" s="138" t="str">
        <f>IF('Matriz de Riesgos'!$U$200="","",IF('Matriz de Riesgos'!$U$200='Matriz Calificación'!$D$74,'Matriz de Riesgos'!$E$200,IF('Matriz de Riesgos'!$U$200&lt;&gt;'Matriz Calificación'!$D$74,"")))</f>
        <v/>
      </c>
      <c r="AT8" s="138" t="str">
        <f>IF('Matriz de Riesgos'!$U$209="","",IF('Matriz de Riesgos'!$U$209='Matriz Calificación'!$D$74,'Matriz de Riesgos'!$E$209,IF('Matriz de Riesgos'!$U$209&lt;&gt;'Matriz Calificación'!$D$74,"")))</f>
        <v/>
      </c>
      <c r="AU8" s="138" t="str">
        <f>IF('Matriz de Riesgos'!$U$218="","",IF('Matriz de Riesgos'!$U$218='Matriz Calificación'!$D$74,'Matriz de Riesgos'!$E$218,IF('Matriz de Riesgos'!$U$218&lt;&gt;'Matriz Calificación'!$D$74,"")))</f>
        <v/>
      </c>
      <c r="AV8" s="154" t="str">
        <f>IF('Matriz de Riesgos'!$U$227="","",IF('Matriz de Riesgos'!$U$227='Matriz Calificación'!$D$74,'Matriz de Riesgos'!$E$227,IF('Matriz de Riesgos'!$U$227&lt;&gt;'Matriz Calificación'!$D$74,"")))</f>
        <v/>
      </c>
      <c r="AW8" s="154" t="str">
        <f>IF('Matriz de Riesgos'!$U$236="","",IF('Matriz de Riesgos'!$U$236='Matriz Calificación'!$D$74,'Matriz de Riesgos'!$E$236,IF('Matriz de Riesgos'!$U$236&lt;&gt;'Matriz Calificación'!$D$74,"")))</f>
        <v/>
      </c>
      <c r="AX8" s="154" t="str">
        <f>IF('Matriz de Riesgos'!$U$245="","",IF('Matriz de Riesgos'!$U$245='Matriz Calificación'!$D$74,'Matriz de Riesgos'!$E$245,IF('Matriz de Riesgos'!$U$245&lt;&gt;'Matriz Calificación'!$D$74,"")))</f>
        <v/>
      </c>
      <c r="AY8" s="154" t="str">
        <f>IF('Matriz de Riesgos'!$U$254="","",IF('Matriz de Riesgos'!$U$254='Matriz Calificación'!$D$74,'Matriz de Riesgos'!$E$254,IF('Matriz de Riesgos'!$U$254&lt;&gt;'Matriz Calificación'!$D$74,"")))</f>
        <v/>
      </c>
      <c r="AZ8" s="154" t="str">
        <f>IF('Matriz de Riesgos'!$U$263="","",IF('Matriz de Riesgos'!$U$263='Matriz Calificación'!$D$74,'Matriz de Riesgos'!$E$263,IF('Matriz de Riesgos'!$U$263&lt;&gt;'Matriz Calificación'!$D$74,"")))</f>
        <v/>
      </c>
      <c r="BA8" s="139" t="str">
        <f>IF('Matriz de Riesgos'!$U$272="","",IF('Matriz de Riesgos'!$U$272='Matriz Calificación'!$D$74,'Matriz de Riesgos'!$E$272,IF('Matriz de Riesgos'!$U$272&lt;&gt;'Matriz Calificación'!$D$74,"")))</f>
        <v/>
      </c>
      <c r="BC8" s="416" t="s">
        <v>99</v>
      </c>
      <c r="BD8" s="417"/>
      <c r="BE8" s="386" t="s">
        <v>100</v>
      </c>
    </row>
    <row r="9" spans="2:57" ht="12" customHeight="1" x14ac:dyDescent="0.25">
      <c r="B9" s="401"/>
      <c r="C9" s="401"/>
      <c r="D9" s="129" t="str">
        <f>IF('Matriz de Riesgos'!$U$281="","",IF('Matriz de Riesgos'!$U$281='Matriz Calificación'!$D$54,'Matriz de Riesgos'!$E$281,IF('Matriz de Riesgos'!$U$281&lt;&gt;'Matriz Calificación'!$D$54,"")))</f>
        <v/>
      </c>
      <c r="E9" s="130" t="str">
        <f>IF('Matriz de Riesgos'!$U$290="","",IF('Matriz de Riesgos'!$U$290='Matriz Calificación'!$D$54,'Matriz de Riesgos'!$E$290,IF('Matriz de Riesgos'!$U$290&lt;&gt;'Matriz Calificación'!$D$54,"")))</f>
        <v/>
      </c>
      <c r="F9" s="130" t="str">
        <f>IF('Matriz de Riesgos'!$U$299="","",IF('Matriz de Riesgos'!$U$299='Matriz Calificación'!$D$54,'Matriz de Riesgos'!$E$299,IF('Matriz de Riesgos'!$U$299&lt;&gt;'Matriz Calificación'!$D$54,"")))</f>
        <v/>
      </c>
      <c r="G9" s="130" t="str">
        <f>IF('Matriz de Riesgos'!$U$308="","",IF('Matriz de Riesgos'!$U$308='Matriz Calificación'!$D$54,'Matriz de Riesgos'!$E$308,IF('Matriz de Riesgos'!$U$308&lt;&gt;'Matriz Calificación'!$D$54,"")))</f>
        <v/>
      </c>
      <c r="H9" s="130" t="str">
        <f>IF('Matriz de Riesgos'!$U$317="","",IF('Matriz de Riesgos'!$U$317='Matriz Calificación'!$D$54,'Matriz de Riesgos'!$E$317,IF('Matriz de Riesgos'!$U$317&lt;&gt;'Matriz Calificación'!$D$54,"")))</f>
        <v/>
      </c>
      <c r="I9" s="130" t="str">
        <f>IF('Matriz de Riesgos'!$U$326="","",IF('Matriz de Riesgos'!$U$326='Matriz Calificación'!$D$54,'Matriz de Riesgos'!$E$326,IF('Matriz de Riesgos'!$U$326&lt;&gt;'Matriz Calificación'!$D$54,"")))</f>
        <v/>
      </c>
      <c r="J9" s="130" t="str">
        <f>IF('Matriz de Riesgos'!$U$335="","",IF('Matriz de Riesgos'!$U$335='Matriz Calificación'!$D$54,'Matriz de Riesgos'!$E$335,IF('Matriz de Riesgos'!$U$335&lt;&gt;'Matriz Calificación'!$D$54,"")))</f>
        <v/>
      </c>
      <c r="K9" s="130" t="str">
        <f>IF('Matriz de Riesgos'!$U$344="","",IF('Matriz de Riesgos'!$U$344='Matriz Calificación'!$D$54,'Matriz de Riesgos'!$E$344,IF('Matriz de Riesgos'!$U$344&lt;&gt;'Matriz Calificación'!$D$54,"")))</f>
        <v/>
      </c>
      <c r="L9" s="130" t="str">
        <f>IF('Matriz de Riesgos'!$U$353="","",IF('Matriz de Riesgos'!$U$353='Matriz Calificación'!$D$54,'Matriz de Riesgos'!$E$353,IF('Matriz de Riesgos'!$U$353&lt;&gt;'Matriz Calificación'!$D$54,"")))</f>
        <v/>
      </c>
      <c r="M9" s="130" t="str">
        <f>IF('Matriz de Riesgos'!$U$362="","",IF('Matriz de Riesgos'!$U$362='Matriz Calificación'!$D$54,'Matriz de Riesgos'!$E$362,IF('Matriz de Riesgos'!$U$362&lt;&gt;'Matriz Calificación'!$D$54,"")))</f>
        <v/>
      </c>
      <c r="N9" s="129" t="str">
        <f>IF('Matriz de Riesgos'!$U$281="","",IF('Matriz de Riesgos'!$U$281='Matriz Calificación'!$D$55,'Matriz de Riesgos'!$E$281,IF('Matriz de Riesgos'!$U$281&lt;&gt;'Matriz Calificación'!$D$55,"")))</f>
        <v/>
      </c>
      <c r="O9" s="130" t="str">
        <f>IF('Matriz de Riesgos'!$U$290="","",IF('Matriz de Riesgos'!$U$290='Matriz Calificación'!$D$55,'Matriz de Riesgos'!$E$290,IF('Matriz de Riesgos'!$U$290&lt;&gt;'Matriz Calificación'!$D$55,"")))</f>
        <v/>
      </c>
      <c r="P9" s="130" t="str">
        <f>IF('Matriz de Riesgos'!$U$299="","",IF('Matriz de Riesgos'!$U$299='Matriz Calificación'!$D$55,'Matriz de Riesgos'!$E$299,IF('Matriz de Riesgos'!$U$299&lt;&gt;'Matriz Calificación'!$D$55,"")))</f>
        <v/>
      </c>
      <c r="Q9" s="130" t="str">
        <f>IF('Matriz de Riesgos'!$U$308="","",IF('Matriz de Riesgos'!$U$308='Matriz Calificación'!$D$55,'Matriz de Riesgos'!$E$308,IF('Matriz de Riesgos'!$U$308&lt;&gt;'Matriz Calificación'!$D$55,"")))</f>
        <v/>
      </c>
      <c r="R9" s="130" t="str">
        <f>IF('Matriz de Riesgos'!$U$317="","",IF('Matriz de Riesgos'!$U$317='Matriz Calificación'!$D$55,'Matriz de Riesgos'!$E$317,IF('Matriz de Riesgos'!$U$317&lt;&gt;'Matriz Calificación'!$D$55,"")))</f>
        <v/>
      </c>
      <c r="S9" s="130" t="str">
        <f>IF('Matriz de Riesgos'!$U$326="","",IF('Matriz de Riesgos'!$U$326='Matriz Calificación'!$D$55,'Matriz de Riesgos'!$E$326,IF('Matriz de Riesgos'!$U$326&lt;&gt;'Matriz Calificación'!$D$55,"")))</f>
        <v/>
      </c>
      <c r="T9" s="130" t="str">
        <f>IF('Matriz de Riesgos'!$U$335="","",IF('Matriz de Riesgos'!$U$335='Matriz Calificación'!$D$55,'Matriz de Riesgos'!$E$335,IF('Matriz de Riesgos'!$U$335&lt;&gt;'Matriz Calificación'!$D$55,"")))</f>
        <v/>
      </c>
      <c r="U9" s="130" t="str">
        <f>IF('Matriz de Riesgos'!$U$344="","",IF('Matriz de Riesgos'!$U$344='Matriz Calificación'!$D$55,'Matriz de Riesgos'!$E$344,IF('Matriz de Riesgos'!$U$344&lt;&gt;'Matriz Calificación'!$D$55,"")))</f>
        <v/>
      </c>
      <c r="V9" s="130" t="str">
        <f>IF('Matriz de Riesgos'!$U$353="","",IF('Matriz de Riesgos'!$U$353='Matriz Calificación'!$D$55,'Matriz de Riesgos'!$E$353,IF('Matriz de Riesgos'!$U$353&lt;&gt;'Matriz Calificación'!$D$55,"")))</f>
        <v/>
      </c>
      <c r="W9" s="130" t="str">
        <f>IF('Matriz de Riesgos'!$U$362="","",IF('Matriz de Riesgos'!$U$362='Matriz Calificación'!$D$55,'Matriz de Riesgos'!$E$362,IF('Matriz de Riesgos'!$U$362&lt;&gt;'Matriz Calificación'!$D$55,"")))</f>
        <v/>
      </c>
      <c r="X9" s="133" t="str">
        <f>IF('Matriz de Riesgos'!$U$281="","",IF('Matriz de Riesgos'!$U$281='Matriz Calificación'!$D$57,'Matriz de Riesgos'!$E$281,IF('Matriz de Riesgos'!$U$281&lt;&gt;'Matriz Calificación'!$D$57,"")))</f>
        <v/>
      </c>
      <c r="Y9" s="134" t="str">
        <f>IF('Matriz de Riesgos'!$U$290="","",IF('Matriz de Riesgos'!$U$290='Matriz Calificación'!$D$57,'Matriz de Riesgos'!$E$290,IF('Matriz de Riesgos'!$U$290&lt;&gt;'Matriz Calificación'!$D$57,"")))</f>
        <v/>
      </c>
      <c r="Z9" s="134" t="str">
        <f>IF('Matriz de Riesgos'!$U$299="","",IF('Matriz de Riesgos'!$U$299='Matriz Calificación'!$D$57,'Matriz de Riesgos'!$E$299,IF('Matriz de Riesgos'!$U$299&lt;&gt;'Matriz Calificación'!$D$57,"")))</f>
        <v/>
      </c>
      <c r="AA9" s="134" t="str">
        <f>IF('Matriz de Riesgos'!$U$308="","",IF('Matriz de Riesgos'!$U$308='Matriz Calificación'!$D$57,'Matriz de Riesgos'!$E$308,IF('Matriz de Riesgos'!$U$308&lt;&gt;'Matriz Calificación'!$D$57,"")))</f>
        <v/>
      </c>
      <c r="AB9" s="134" t="str">
        <f>IF('Matriz de Riesgos'!$U$317="","",IF('Matriz de Riesgos'!$U$317='Matriz Calificación'!$D$57,'Matriz de Riesgos'!$E$317,IF('Matriz de Riesgos'!$U$317&lt;&gt;'Matriz Calificación'!$D$57,"")))</f>
        <v/>
      </c>
      <c r="AC9" s="134" t="str">
        <f>IF('Matriz de Riesgos'!$U$326="","",IF('Matriz de Riesgos'!$U$326='Matriz Calificación'!$D$57,'Matriz de Riesgos'!$E$326,IF('Matriz de Riesgos'!$U$326&lt;&gt;'Matriz Calificación'!$D$57,"")))</f>
        <v/>
      </c>
      <c r="AD9" s="134" t="str">
        <f>IF('Matriz de Riesgos'!$U$335="","",IF('Matriz de Riesgos'!$U$335='Matriz Calificación'!$D$57,'Matriz de Riesgos'!$E$335,IF('Matriz de Riesgos'!$U$335&lt;&gt;'Matriz Calificación'!$D$57,"")))</f>
        <v/>
      </c>
      <c r="AE9" s="134" t="str">
        <f>IF('Matriz de Riesgos'!$U$344="","",IF('Matriz de Riesgos'!$U$344='Matriz Calificación'!$D$57,'Matriz de Riesgos'!$E$344,IF('Matriz de Riesgos'!$U$344&lt;&gt;'Matriz Calificación'!$D$57,"")))</f>
        <v/>
      </c>
      <c r="AF9" s="134" t="str">
        <f>IF('Matriz de Riesgos'!$U$353="","",IF('Matriz de Riesgos'!$U$353='Matriz Calificación'!$D$57,'Matriz de Riesgos'!$E$353,IF('Matriz de Riesgos'!$U$353&lt;&gt;'Matriz Calificación'!$D$57,"")))</f>
        <v/>
      </c>
      <c r="AG9" s="135" t="str">
        <f>IF('Matriz de Riesgos'!$U$362="","",IF('Matriz de Riesgos'!$U$362='Matriz Calificación'!$D$57,'Matriz de Riesgos'!$E$362,IF('Matriz de Riesgos'!$U$362&lt;&gt;'Matriz Calificación'!$D$57,"")))</f>
        <v/>
      </c>
      <c r="AH9" s="131" t="str">
        <f>IF('Matriz de Riesgos'!$U$281="","",IF('Matriz de Riesgos'!$U$281='Matriz Calificación'!$D$65,'Matriz de Riesgos'!$E$281,IF('Matriz de Riesgos'!$U$281&lt;&gt;'Matriz Calificación'!$D$65,"")))</f>
        <v/>
      </c>
      <c r="AI9" s="132" t="str">
        <f>IF('Matriz de Riesgos'!$U$290="","",IF('Matriz de Riesgos'!$U$290='Matriz Calificación'!$D$65,'Matriz de Riesgos'!$E$290,IF('Matriz de Riesgos'!$U$290&lt;&gt;'Matriz Calificación'!$D$65,"")))</f>
        <v/>
      </c>
      <c r="AJ9" s="132" t="str">
        <f>IF('Matriz de Riesgos'!$U$299="","",IF('Matriz de Riesgos'!$U$299='Matriz Calificación'!$D$65,'Matriz de Riesgos'!$E$299,IF('Matriz de Riesgos'!$U$299&lt;&gt;'Matriz Calificación'!$D$65,"")))</f>
        <v/>
      </c>
      <c r="AK9" s="132" t="str">
        <f>IF('Matriz de Riesgos'!$U$308="","",IF('Matriz de Riesgos'!$U$308='Matriz Calificación'!$D$65,'Matriz de Riesgos'!$E$308,IF('Matriz de Riesgos'!$U$308&lt;&gt;'Matriz Calificación'!$D$65,"")))</f>
        <v/>
      </c>
      <c r="AL9" s="132" t="str">
        <f>IF('Matriz de Riesgos'!$U$317="","",IF('Matriz de Riesgos'!$U$317='Matriz Calificación'!$D$65,'Matriz de Riesgos'!$E$317,IF('Matriz de Riesgos'!$U$317&lt;&gt;'Matriz Calificación'!$D$65,"")))</f>
        <v/>
      </c>
      <c r="AM9" s="132" t="str">
        <f>IF('Matriz de Riesgos'!$U$326="","",IF('Matriz de Riesgos'!$U$326='Matriz Calificación'!$D$65,'Matriz de Riesgos'!$E$326,IF('Matriz de Riesgos'!$U$326&lt;&gt;'Matriz Calificación'!$D$65,"")))</f>
        <v/>
      </c>
      <c r="AN9" s="132" t="str">
        <f>IF('Matriz de Riesgos'!$U$335="","",IF('Matriz de Riesgos'!$U$335='Matriz Calificación'!$D$65,'Matriz de Riesgos'!$E$335,IF('Matriz de Riesgos'!$U$335&lt;&gt;'Matriz Calificación'!$D$65,"")))</f>
        <v/>
      </c>
      <c r="AO9" s="132" t="str">
        <f>IF('Matriz de Riesgos'!$U$344="","",IF('Matriz de Riesgos'!$U$344='Matriz Calificación'!$D$65,'Matriz de Riesgos'!$E$344,IF('Matriz de Riesgos'!$U$344&lt;&gt;'Matriz Calificación'!$D$65,"")))</f>
        <v/>
      </c>
      <c r="AP9" s="132" t="str">
        <f>IF('Matriz de Riesgos'!$U$353="","",IF('Matriz de Riesgos'!$U$353='Matriz Calificación'!$D$65,'Matriz de Riesgos'!$E$353,IF('Matriz de Riesgos'!$U$353&lt;&gt;'Matriz Calificación'!$D$65,"")))</f>
        <v/>
      </c>
      <c r="AQ9" s="136" t="str">
        <f>IF('Matriz de Riesgos'!$U$362="","",IF('Matriz de Riesgos'!$U$362='Matriz Calificación'!$D$65,'Matriz de Riesgos'!$E$362,IF('Matriz de Riesgos'!$U$362&lt;&gt;'Matriz Calificación'!$D$65,"")))</f>
        <v/>
      </c>
      <c r="AR9" s="137" t="str">
        <f>IF('Matriz de Riesgos'!$U$281="","",IF('Matriz de Riesgos'!$U$281='Matriz Calificación'!$D$74,'Matriz de Riesgos'!$E$281,IF('Matriz de Riesgos'!$U$281&lt;&gt;'Matriz Calificación'!$D$74,"")))</f>
        <v/>
      </c>
      <c r="AS9" s="138" t="str">
        <f>IF('Matriz de Riesgos'!$U$290="","",IF('Matriz de Riesgos'!$U$290='Matriz Calificación'!$D$74,'Matriz de Riesgos'!$E$290,IF('Matriz de Riesgos'!$U$290&lt;&gt;'Matriz Calificación'!$D$74,"")))</f>
        <v/>
      </c>
      <c r="AT9" s="138" t="str">
        <f>IF('Matriz de Riesgos'!$U$299="","",IF('Matriz de Riesgos'!$U$299='Matriz Calificación'!$D$74,'Matriz de Riesgos'!$E$299,IF('Matriz de Riesgos'!$U$299&lt;&gt;'Matriz Calificación'!$D$74,"")))</f>
        <v/>
      </c>
      <c r="AU9" s="138" t="str">
        <f>IF('Matriz de Riesgos'!$U$308="","",IF('Matriz de Riesgos'!$U$308='Matriz Calificación'!$D$74,'Matriz de Riesgos'!$E$308,IF('Matriz de Riesgos'!$U$308&lt;&gt;'Matriz Calificación'!$D$74,"")))</f>
        <v/>
      </c>
      <c r="AV9" s="154" t="str">
        <f>IF('Matriz de Riesgos'!$U$317="","",IF('Matriz de Riesgos'!$U$317='Matriz Calificación'!$D$74,'Matriz de Riesgos'!$E$317,IF('Matriz de Riesgos'!$U$317&lt;&gt;'Matriz Calificación'!$D$74,"")))</f>
        <v/>
      </c>
      <c r="AW9" s="154" t="str">
        <f>IF('Matriz de Riesgos'!$U$326="","",IF('Matriz de Riesgos'!$U$326='Matriz Calificación'!$D$74,'Matriz de Riesgos'!$E$326,IF('Matriz de Riesgos'!$U$326&lt;&gt;'Matriz Calificación'!$D$74,"")))</f>
        <v/>
      </c>
      <c r="AX9" s="154" t="str">
        <f>IF('Matriz de Riesgos'!$U$335="","",IF('Matriz de Riesgos'!$U$335='Matriz Calificación'!$D$74,'Matriz de Riesgos'!$E$335,IF('Matriz de Riesgos'!$U$335&lt;&gt;'Matriz Calificación'!$D$74,"")))</f>
        <v/>
      </c>
      <c r="AY9" s="154" t="str">
        <f>IF('Matriz de Riesgos'!$U$344="","",IF('Matriz de Riesgos'!$U$344='Matriz Calificación'!$D$74,'Matriz de Riesgos'!$E$344,IF('Matriz de Riesgos'!$U$344&lt;&gt;'Matriz Calificación'!$D$74,"")))</f>
        <v/>
      </c>
      <c r="AZ9" s="154" t="str">
        <f>IF('Matriz de Riesgos'!$U$353="","",IF('Matriz de Riesgos'!$U$353='Matriz Calificación'!$D$74,'Matriz de Riesgos'!$E$353,IF('Matriz de Riesgos'!$U$353&lt;&gt;'Matriz Calificación'!$D$74,"")))</f>
        <v/>
      </c>
      <c r="BA9" s="139" t="str">
        <f>IF('Matriz de Riesgos'!$U$362="","",IF('Matriz de Riesgos'!$U$362='Matriz Calificación'!$D$74,'Matriz de Riesgos'!$E$362,IF('Matriz de Riesgos'!$U$362&lt;&gt;'Matriz Calificación'!$D$74,"")))</f>
        <v/>
      </c>
      <c r="BC9" s="418"/>
      <c r="BD9" s="419"/>
      <c r="BE9" s="386"/>
    </row>
    <row r="10" spans="2:57" ht="12" customHeight="1" x14ac:dyDescent="0.25">
      <c r="B10" s="401"/>
      <c r="C10" s="401"/>
      <c r="D10" s="129" t="str">
        <f>IF('Matriz de Riesgos'!$U$371="","",IF('Matriz de Riesgos'!$U$371='Matriz Calificación'!$D$54,'Matriz de Riesgos'!$E$371,IF('Matriz de Riesgos'!$U$371&lt;&gt;'Matriz Calificación'!$D$54,"")))</f>
        <v/>
      </c>
      <c r="E10" s="130" t="str">
        <f>IF('Matriz de Riesgos'!$U$380="","",IF('Matriz de Riesgos'!$U$380='Matriz Calificación'!$D$54,'Matriz de Riesgos'!$E$380,IF('Matriz de Riesgos'!$U$380&lt;&gt;'Matriz Calificación'!$D$54,"")))</f>
        <v/>
      </c>
      <c r="F10" s="130" t="str">
        <f>IF('Matriz de Riesgos'!$U$389="","",IF('Matriz de Riesgos'!$U$389='Matriz Calificación'!$D$54,'Matriz de Riesgos'!$E$389,IF('Matriz de Riesgos'!$U$389&lt;&gt;'Matriz Calificación'!$D$54,"")))</f>
        <v/>
      </c>
      <c r="G10" s="130" t="str">
        <f>IF('Matriz de Riesgos'!$U$398="","",IF('Matriz de Riesgos'!$U$398='Matriz Calificación'!$D$54,'Matriz de Riesgos'!$E$398,IF('Matriz de Riesgos'!$U$398&lt;&gt;'Matriz Calificación'!$D$54,"")))</f>
        <v/>
      </c>
      <c r="H10" s="130" t="str">
        <f>IF('Matriz de Riesgos'!$U$407="","",IF('Matriz de Riesgos'!$U$407='Matriz Calificación'!$D$54,'Matriz de Riesgos'!$E$407,IF('Matriz de Riesgos'!$U$407&lt;&gt;'Matriz Calificación'!$D$54,"")))</f>
        <v/>
      </c>
      <c r="I10" s="130" t="str">
        <f>IF('Matriz de Riesgos'!$U$416="","",IF('Matriz de Riesgos'!$U$416='Matriz Calificación'!$D$54,'Matriz de Riesgos'!$E$416,IF('Matriz de Riesgos'!$U$416&lt;&gt;'Matriz Calificación'!$D$54,"")))</f>
        <v/>
      </c>
      <c r="J10" s="130" t="str">
        <f>IF('Matriz de Riesgos'!$U$425="","",IF('Matriz de Riesgos'!$U$425='Matriz Calificación'!$D$54,'Matriz de Riesgos'!$E$425,IF('Matriz de Riesgos'!$U$425&lt;&gt;'Matriz Calificación'!$D$54,"")))</f>
        <v/>
      </c>
      <c r="K10" s="130" t="str">
        <f>IF('Matriz de Riesgos'!$U$434="","",IF('Matriz de Riesgos'!$U$434='Matriz Calificación'!$D$54,'Matriz de Riesgos'!$E$434,IF('Matriz de Riesgos'!$U$434&lt;&gt;'Matriz Calificación'!$D$54,"")))</f>
        <v/>
      </c>
      <c r="L10" s="130" t="str">
        <f>IF('Matriz de Riesgos'!$U$443="","",IF('Matriz de Riesgos'!$U$443='Matriz Calificación'!$D$54,'Matriz de Riesgos'!$E$443,IF('Matriz de Riesgos'!$U$443&lt;&gt;'Matriz Calificación'!$D$54,"")))</f>
        <v/>
      </c>
      <c r="M10" s="130" t="str">
        <f>IF('Matriz de Riesgos'!$U$452="","",IF('Matriz de Riesgos'!$U$452='Matriz Calificación'!$D$54,'Matriz de Riesgos'!$E$452,IF('Matriz de Riesgos'!$U$452&lt;&gt;'Matriz Calificación'!$D$54,"")))</f>
        <v/>
      </c>
      <c r="N10" s="129" t="str">
        <f>IF('Matriz de Riesgos'!$U$371="","",IF('Matriz de Riesgos'!$U$371='Matriz Calificación'!$D$55,'Matriz de Riesgos'!$E$371,IF('Matriz de Riesgos'!$U$371&lt;&gt;'Matriz Calificación'!$D$55,"")))</f>
        <v/>
      </c>
      <c r="O10" s="130" t="str">
        <f>IF('Matriz de Riesgos'!$U$380="","",IF('Matriz de Riesgos'!$U$380='Matriz Calificación'!$D$55,'Matriz de Riesgos'!$E$380,IF('Matriz de Riesgos'!$U$380&lt;&gt;'Matriz Calificación'!$D$55,"")))</f>
        <v/>
      </c>
      <c r="P10" s="130" t="str">
        <f>IF('Matriz de Riesgos'!$U$389="","",IF('Matriz de Riesgos'!$U$389='Matriz Calificación'!$D$55,'Matriz de Riesgos'!$E$389,IF('Matriz de Riesgos'!$U$389&lt;&gt;'Matriz Calificación'!$D$55,"")))</f>
        <v/>
      </c>
      <c r="Q10" s="130" t="str">
        <f>IF('Matriz de Riesgos'!$U$398="","",IF('Matriz de Riesgos'!$U$398='Matriz Calificación'!$D$55,'Matriz de Riesgos'!$E$398,IF('Matriz de Riesgos'!$U$398&lt;&gt;'Matriz Calificación'!$D$55,"")))</f>
        <v/>
      </c>
      <c r="R10" s="130" t="str">
        <f>IF('Matriz de Riesgos'!$U$407="","",IF('Matriz de Riesgos'!$U$407='Matriz Calificación'!$D$55,'Matriz de Riesgos'!$E$407,IF('Matriz de Riesgos'!$U$407&lt;&gt;'Matriz Calificación'!$D$55,"")))</f>
        <v/>
      </c>
      <c r="S10" s="130" t="str">
        <f>IF('Matriz de Riesgos'!$U$416="","",IF('Matriz de Riesgos'!$U$416='Matriz Calificación'!$D$55,'Matriz de Riesgos'!$E$416,IF('Matriz de Riesgos'!$U$416&lt;&gt;'Matriz Calificación'!$D$55,"")))</f>
        <v/>
      </c>
      <c r="T10" s="130" t="str">
        <f>IF('Matriz de Riesgos'!$U$425="","",IF('Matriz de Riesgos'!$U$425='Matriz Calificación'!$D$55,'Matriz de Riesgos'!$E$425,IF('Matriz de Riesgos'!$U$425&lt;&gt;'Matriz Calificación'!$D$55,"")))</f>
        <v/>
      </c>
      <c r="U10" s="130" t="str">
        <f>IF('Matriz de Riesgos'!$U$434="","",IF('Matriz de Riesgos'!$U$434='Matriz Calificación'!$D$55,'Matriz de Riesgos'!$E$434,IF('Matriz de Riesgos'!$U$434&lt;&gt;'Matriz Calificación'!$D$55,"")))</f>
        <v/>
      </c>
      <c r="V10" s="130" t="str">
        <f>IF('Matriz de Riesgos'!$U$443="","",IF('Matriz de Riesgos'!$U$443='Matriz Calificación'!$D$55,'Matriz de Riesgos'!$E$443,IF('Matriz de Riesgos'!$U$443&lt;&gt;'Matriz Calificación'!$D$55,"")))</f>
        <v/>
      </c>
      <c r="W10" s="130" t="str">
        <f>IF('Matriz de Riesgos'!$U$452="","",IF('Matriz de Riesgos'!$U$452='Matriz Calificación'!$D$55,'Matriz de Riesgos'!$E$452,IF('Matriz de Riesgos'!$U$452&lt;&gt;'Matriz Calificación'!$D$55,"")))</f>
        <v/>
      </c>
      <c r="X10" s="133" t="str">
        <f>IF('Matriz de Riesgos'!$U$371="","",IF('Matriz de Riesgos'!$U$371='Matriz Calificación'!$D$57,'Matriz de Riesgos'!$E$371,IF('Matriz de Riesgos'!$U$371&lt;&gt;'Matriz Calificación'!$D$57,"")))</f>
        <v/>
      </c>
      <c r="Y10" s="134" t="str">
        <f>IF('Matriz de Riesgos'!$U$380="","",IF('Matriz de Riesgos'!$U$380='Matriz Calificación'!$D$57,'Matriz de Riesgos'!$E$380,IF('Matriz de Riesgos'!$U$380&lt;&gt;'Matriz Calificación'!$D$57,"")))</f>
        <v/>
      </c>
      <c r="Z10" s="134" t="str">
        <f>IF('Matriz de Riesgos'!$U$389="","",IF('Matriz de Riesgos'!$U$389='Matriz Calificación'!$D$57,'Matriz de Riesgos'!$E$389,IF('Matriz de Riesgos'!$U$389&lt;&gt;'Matriz Calificación'!$D$57,"")))</f>
        <v/>
      </c>
      <c r="AA10" s="134" t="str">
        <f>IF('Matriz de Riesgos'!$U$398="","",IF('Matriz de Riesgos'!$U$398='Matriz Calificación'!$D$57,'Matriz de Riesgos'!$E$398,IF('Matriz de Riesgos'!$U$398&lt;&gt;'Matriz Calificación'!$D$57,"")))</f>
        <v/>
      </c>
      <c r="AB10" s="134" t="str">
        <f>IF('Matriz de Riesgos'!$U$407="","",IF('Matriz de Riesgos'!$U$407='Matriz Calificación'!$D$57,'Matriz de Riesgos'!$E$407,IF('Matriz de Riesgos'!$U$407&lt;&gt;'Matriz Calificación'!$D$57,"")))</f>
        <v/>
      </c>
      <c r="AC10" s="134" t="str">
        <f>IF('Matriz de Riesgos'!$U$416="","",IF('Matriz de Riesgos'!$U$416='Matriz Calificación'!$D$57,'Matriz de Riesgos'!$E$416,IF('Matriz de Riesgos'!$U$416&lt;&gt;'Matriz Calificación'!$D$57,"")))</f>
        <v/>
      </c>
      <c r="AD10" s="134" t="str">
        <f>IF('Matriz de Riesgos'!$U$425="","",IF('Matriz de Riesgos'!$U$425='Matriz Calificación'!$D$57,'Matriz de Riesgos'!$E$425,IF('Matriz de Riesgos'!$U$425&lt;&gt;'Matriz Calificación'!$D$57,"")))</f>
        <v/>
      </c>
      <c r="AE10" s="134" t="str">
        <f>IF('Matriz de Riesgos'!$U$434="","",IF('Matriz de Riesgos'!$U$434='Matriz Calificación'!$D$57,'Matriz de Riesgos'!$E$434,IF('Matriz de Riesgos'!$U$434&lt;&gt;'Matriz Calificación'!$D$57,"")))</f>
        <v/>
      </c>
      <c r="AF10" s="134" t="str">
        <f>IF('Matriz de Riesgos'!$U$443="","",IF('Matriz de Riesgos'!$U$443='Matriz Calificación'!$D$57,'Matriz de Riesgos'!$E$443,IF('Matriz de Riesgos'!$U$443&lt;&gt;'Matriz Calificación'!$D$57,"")))</f>
        <v/>
      </c>
      <c r="AG10" s="135" t="str">
        <f>IF('Matriz de Riesgos'!$U$452="","",IF('Matriz de Riesgos'!$U$452='Matriz Calificación'!$D$57,'Matriz de Riesgos'!$E$452,IF('Matriz de Riesgos'!$U$452&lt;&gt;'Matriz Calificación'!$D$57,"")))</f>
        <v/>
      </c>
      <c r="AH10" s="131" t="str">
        <f>IF('Matriz de Riesgos'!$U$371="","",IF('Matriz de Riesgos'!$U$371='Matriz Calificación'!$D$65,'Matriz de Riesgos'!$E$371,IF('Matriz de Riesgos'!$U$371&lt;&gt;'Matriz Calificación'!$D$65,"")))</f>
        <v/>
      </c>
      <c r="AI10" s="132" t="str">
        <f>IF('Matriz de Riesgos'!$U$380="","",IF('Matriz de Riesgos'!$U$380='Matriz Calificación'!$D$65,'Matriz de Riesgos'!$E$380,IF('Matriz de Riesgos'!$U$380&lt;&gt;'Matriz Calificación'!$D$65,"")))</f>
        <v/>
      </c>
      <c r="AJ10" s="132" t="str">
        <f>IF('Matriz de Riesgos'!$U$389="","",IF('Matriz de Riesgos'!$U$389='Matriz Calificación'!$D$65,'Matriz de Riesgos'!$E$389,IF('Matriz de Riesgos'!$U$389&lt;&gt;'Matriz Calificación'!$D$65,"")))</f>
        <v/>
      </c>
      <c r="AK10" s="132" t="str">
        <f>IF('Matriz de Riesgos'!$U$398="","",IF('Matriz de Riesgos'!$U$398='Matriz Calificación'!$D$65,'Matriz de Riesgos'!$E$398,IF('Matriz de Riesgos'!$U$398&lt;&gt;'Matriz Calificación'!$D$65,"")))</f>
        <v/>
      </c>
      <c r="AL10" s="132" t="str">
        <f>IF('Matriz de Riesgos'!$U$407="","",IF('Matriz de Riesgos'!$U$407='Matriz Calificación'!$D$65,'Matriz de Riesgos'!$E$407,IF('Matriz de Riesgos'!$U$407&lt;&gt;'Matriz Calificación'!$D$65,"")))</f>
        <v/>
      </c>
      <c r="AM10" s="132" t="str">
        <f>IF('Matriz de Riesgos'!$U$416="","",IF('Matriz de Riesgos'!$U$416='Matriz Calificación'!$D$65,'Matriz de Riesgos'!$E$416,IF('Matriz de Riesgos'!$U$416&lt;&gt;'Matriz Calificación'!$D$65,"")))</f>
        <v/>
      </c>
      <c r="AN10" s="132" t="str">
        <f>IF('Matriz de Riesgos'!$U$425="","",IF('Matriz de Riesgos'!$U$425='Matriz Calificación'!$D$65,'Matriz de Riesgos'!$E$425,IF('Matriz de Riesgos'!$U$425&lt;&gt;'Matriz Calificación'!$D$65,"")))</f>
        <v/>
      </c>
      <c r="AO10" s="132" t="str">
        <f>IF('Matriz de Riesgos'!$U$434="","",IF('Matriz de Riesgos'!$U$434='Matriz Calificación'!$D$65,'Matriz de Riesgos'!$E$434,IF('Matriz de Riesgos'!$U$434&lt;&gt;'Matriz Calificación'!$D$65,"")))</f>
        <v/>
      </c>
      <c r="AP10" s="132" t="str">
        <f>IF('Matriz de Riesgos'!$U$443="","",IF('Matriz de Riesgos'!$U$443='Matriz Calificación'!$D$65,'Matriz de Riesgos'!$E$443,IF('Matriz de Riesgos'!$U$443&lt;&gt;'Matriz Calificación'!$D$65,"")))</f>
        <v/>
      </c>
      <c r="AQ10" s="136" t="str">
        <f>IF('Matriz de Riesgos'!$U$452="","",IF('Matriz de Riesgos'!$U$452='Matriz Calificación'!$D$65,'Matriz de Riesgos'!$E$452,IF('Matriz de Riesgos'!$U$452&lt;&gt;'Matriz Calificación'!$D$65,"")))</f>
        <v/>
      </c>
      <c r="AR10" s="137" t="str">
        <f>IF('Matriz de Riesgos'!$U$371="","",IF('Matriz de Riesgos'!$U$371='Matriz Calificación'!$D$74,'Matriz de Riesgos'!$E$371,IF('Matriz de Riesgos'!$U$371&lt;&gt;'Matriz Calificación'!$D$74,"")))</f>
        <v/>
      </c>
      <c r="AS10" s="138" t="str">
        <f>IF('Matriz de Riesgos'!$U$380="","",IF('Matriz de Riesgos'!$U$380='Matriz Calificación'!$D$74,'Matriz de Riesgos'!$E$380,IF('Matriz de Riesgos'!$U$380&lt;&gt;'Matriz Calificación'!$D$74,"")))</f>
        <v/>
      </c>
      <c r="AT10" s="138" t="str">
        <f>IF('Matriz de Riesgos'!$U$389="","",IF('Matriz de Riesgos'!$U$389='Matriz Calificación'!$D$74,'Matriz de Riesgos'!$E$389,IF('Matriz de Riesgos'!$U$389&lt;&gt;'Matriz Calificación'!$D$74,"")))</f>
        <v/>
      </c>
      <c r="AU10" s="138" t="str">
        <f>IF('Matriz de Riesgos'!$U$398="","",IF('Matriz de Riesgos'!$U$398='Matriz Calificación'!$D$74,'Matriz de Riesgos'!$E$398,IF('Matriz de Riesgos'!$U$398&lt;&gt;'Matriz Calificación'!$D$74,"")))</f>
        <v/>
      </c>
      <c r="AV10" s="154" t="str">
        <f>IF('Matriz de Riesgos'!$U$407="","",IF('Matriz de Riesgos'!$U$407='Matriz Calificación'!$D$74,'Matriz de Riesgos'!$E$407,IF('Matriz de Riesgos'!$U$407&lt;&gt;'Matriz Calificación'!$D$74,"")))</f>
        <v/>
      </c>
      <c r="AW10" s="154" t="str">
        <f>IF('Matriz de Riesgos'!$U$416="","",IF('Matriz de Riesgos'!$U$416='Matriz Calificación'!$D$74,'Matriz de Riesgos'!$E$416,IF('Matriz de Riesgos'!$U$416&lt;&gt;'Matriz Calificación'!$D$74,"")))</f>
        <v/>
      </c>
      <c r="AX10" s="154" t="str">
        <f>IF('Matriz de Riesgos'!$U$425="","",IF('Matriz de Riesgos'!$U$425='Matriz Calificación'!$D$74,'Matriz de Riesgos'!$E$425,IF('Matriz de Riesgos'!$U$425&lt;&gt;'Matriz Calificación'!$D$74,"")))</f>
        <v/>
      </c>
      <c r="AY10" s="154" t="str">
        <f>IF('Matriz de Riesgos'!$U$434="","",IF('Matriz de Riesgos'!$U$434='Matriz Calificación'!$D$74,'Matriz de Riesgos'!$E$434,IF('Matriz de Riesgos'!$U$434&lt;&gt;'Matriz Calificación'!$D$74,"")))</f>
        <v/>
      </c>
      <c r="AZ10" s="154" t="str">
        <f>IF('Matriz de Riesgos'!$U$443="","",IF('Matriz de Riesgos'!$U$443='Matriz Calificación'!$D$74,'Matriz de Riesgos'!$E$443,IF('Matriz de Riesgos'!$U$443&lt;&gt;'Matriz Calificación'!$D$74,"")))</f>
        <v/>
      </c>
      <c r="BA10" s="139" t="str">
        <f>IF('Matriz de Riesgos'!$U$452="","",IF('Matriz de Riesgos'!$U$452='Matriz Calificación'!$D$74,'Matriz de Riesgos'!$E$452,IF('Matriz de Riesgos'!$U$452&lt;&gt;'Matriz Calificación'!$D$74,"")))</f>
        <v/>
      </c>
      <c r="BC10" s="407" t="s">
        <v>101</v>
      </c>
      <c r="BD10" s="407"/>
      <c r="BE10" s="386" t="s">
        <v>102</v>
      </c>
    </row>
    <row r="11" spans="2:57" ht="12" customHeight="1" x14ac:dyDescent="0.25">
      <c r="B11" s="401"/>
      <c r="C11" s="401"/>
      <c r="D11" s="129" t="str">
        <f>IF('Matriz de Riesgos'!$U$461="","",IF('Matriz de Riesgos'!$U$461='Matriz Calificación'!$D$54,'Matriz de Riesgos'!$E$461,IF('Matriz de Riesgos'!$U$461&lt;&gt;'Matriz Calificación'!$D$54,"")))</f>
        <v/>
      </c>
      <c r="E11" s="130" t="str">
        <f>IF('Matriz de Riesgos'!$U$470="","",IF('Matriz de Riesgos'!$U$470='Matriz Calificación'!$D$54,'Matriz de Riesgos'!$E$470,IF('Matriz de Riesgos'!$U$470&lt;&gt;'Matriz Calificación'!$D$54,"")))</f>
        <v/>
      </c>
      <c r="F11" s="130" t="str">
        <f>IF('Matriz de Riesgos'!$U$479="","",IF('Matriz de Riesgos'!$U$479='Matriz Calificación'!$D$54,'Matriz de Riesgos'!$E$479,IF('Matriz de Riesgos'!$U$479&lt;&gt;'Matriz Calificación'!$D$54,"")))</f>
        <v/>
      </c>
      <c r="G11" s="130" t="str">
        <f>IF('Matriz de Riesgos'!$U$488="","",IF('Matriz de Riesgos'!$U$488='Matriz Calificación'!$D$54,'Matriz de Riesgos'!$E$488,IF('Matriz de Riesgos'!$U$488&lt;&gt;'Matriz Calificación'!$D$54,"")))</f>
        <v/>
      </c>
      <c r="H11" s="130" t="str">
        <f>IF('Matriz de Riesgos'!$U$497="","",IF('Matriz de Riesgos'!$U$497='Matriz Calificación'!$D$54,'Matriz de Riesgos'!$E$497,IF('Matriz de Riesgos'!$U$497&lt;&gt;'Matriz Calificación'!$D$54,"")))</f>
        <v/>
      </c>
      <c r="I11" s="130" t="str">
        <f>IF('Matriz de Riesgos'!$U$506="","",IF('Matriz de Riesgos'!$U$506='Matriz Calificación'!$D$54,'Matriz de Riesgos'!$E$506,IF('Matriz de Riesgos'!$U$506&lt;&gt;'Matriz Calificación'!$D$54,"")))</f>
        <v/>
      </c>
      <c r="J11" s="130" t="str">
        <f>IF('Matriz de Riesgos'!$U$515="","",IF('Matriz de Riesgos'!$U$515='Matriz Calificación'!$D$54,'Matriz de Riesgos'!$E$515,IF('Matriz de Riesgos'!$U$515&lt;&gt;'Matriz Calificación'!$D$54,"")))</f>
        <v/>
      </c>
      <c r="K11" s="130" t="str">
        <f>IF('Matriz de Riesgos'!$U$524="","",IF('Matriz de Riesgos'!$U$524='Matriz Calificación'!$D$54,'Matriz de Riesgos'!$E$524,IF('Matriz de Riesgos'!$U$524&lt;&gt;'Matriz Calificación'!$D$54,"")))</f>
        <v/>
      </c>
      <c r="L11" s="130" t="str">
        <f>IF('Matriz de Riesgos'!$U$533="","",IF('Matriz de Riesgos'!$U$533='Matriz Calificación'!$D$54,'Matriz de Riesgos'!$E$533,IF('Matriz de Riesgos'!$U$533&lt;&gt;'Matriz Calificación'!$D$54,"")))</f>
        <v/>
      </c>
      <c r="M11" s="130" t="str">
        <f>IF('Matriz de Riesgos'!$U$542="","",IF('Matriz de Riesgos'!$U$542='Matriz Calificación'!$D$54,'Matriz de Riesgos'!$E$542,IF('Matriz de Riesgos'!$U$542&lt;&gt;'Matriz Calificación'!$D$54,"")))</f>
        <v/>
      </c>
      <c r="N11" s="129" t="str">
        <f>IF('Matriz de Riesgos'!$U$461="","",IF('Matriz de Riesgos'!$U$461='Matriz Calificación'!$D$55,'Matriz de Riesgos'!$E$461,IF('Matriz de Riesgos'!$U$461&lt;&gt;'Matriz Calificación'!$D$55,"")))</f>
        <v/>
      </c>
      <c r="O11" s="130" t="str">
        <f>IF('Matriz de Riesgos'!$U$470="","",IF('Matriz de Riesgos'!$U$470='Matriz Calificación'!$D$55,'Matriz de Riesgos'!$E$470,IF('Matriz de Riesgos'!$U$470&lt;&gt;'Matriz Calificación'!$D$55,"")))</f>
        <v/>
      </c>
      <c r="P11" s="130" t="str">
        <f>IF('Matriz de Riesgos'!$U$479="","",IF('Matriz de Riesgos'!$U$479='Matriz Calificación'!$D$55,'Matriz de Riesgos'!$E$479,IF('Matriz de Riesgos'!$U$479&lt;&gt;'Matriz Calificación'!$D$55,"")))</f>
        <v/>
      </c>
      <c r="Q11" s="130" t="str">
        <f>IF('Matriz de Riesgos'!$U$488="","",IF('Matriz de Riesgos'!$U$488='Matriz Calificación'!$D$55,'Matriz de Riesgos'!$E$488,IF('Matriz de Riesgos'!$U$488&lt;&gt;'Matriz Calificación'!$D$55,"")))</f>
        <v/>
      </c>
      <c r="R11" s="130" t="str">
        <f>IF('Matriz de Riesgos'!$U$497="","",IF('Matriz de Riesgos'!$U$497='Matriz Calificación'!$D$55,'Matriz de Riesgos'!$E$497,IF('Matriz de Riesgos'!$U$497&lt;&gt;'Matriz Calificación'!$D$55,"")))</f>
        <v/>
      </c>
      <c r="S11" s="130" t="str">
        <f>IF('Matriz de Riesgos'!$U$506="","",IF('Matriz de Riesgos'!$U$506='Matriz Calificación'!$D$55,'Matriz de Riesgos'!$E$506,IF('Matriz de Riesgos'!$U$506&lt;&gt;'Matriz Calificación'!$D$55,"")))</f>
        <v/>
      </c>
      <c r="T11" s="130" t="str">
        <f>IF('Matriz de Riesgos'!$U$515="","",IF('Matriz de Riesgos'!$U$515='Matriz Calificación'!$D$55,'Matriz de Riesgos'!$E$515,IF('Matriz de Riesgos'!$U$515&lt;&gt;'Matriz Calificación'!$D$55,"")))</f>
        <v/>
      </c>
      <c r="U11" s="130" t="str">
        <f>IF('Matriz de Riesgos'!$U$524="","",IF('Matriz de Riesgos'!$U$524='Matriz Calificación'!$D$55,'Matriz de Riesgos'!$E$524,IF('Matriz de Riesgos'!$U$524&lt;&gt;'Matriz Calificación'!$D$55,"")))</f>
        <v/>
      </c>
      <c r="V11" s="130" t="str">
        <f>IF('Matriz de Riesgos'!$U$533="","",IF('Matriz de Riesgos'!$U$533='Matriz Calificación'!$D$55,'Matriz de Riesgos'!$E$533,IF('Matriz de Riesgos'!$U$533&lt;&gt;'Matriz Calificación'!$D$55,"")))</f>
        <v/>
      </c>
      <c r="W11" s="130" t="str">
        <f>IF('Matriz de Riesgos'!$U$542="","",IF('Matriz de Riesgos'!$U$542='Matriz Calificación'!$D$55,'Matriz de Riesgos'!$E$542,IF('Matriz de Riesgos'!$U$542&lt;&gt;'Matriz Calificación'!$D$55,"")))</f>
        <v/>
      </c>
      <c r="X11" s="133" t="str">
        <f>IF('Matriz de Riesgos'!$U$461="","",IF('Matriz de Riesgos'!$U$461='Matriz Calificación'!$D$57,'Matriz de Riesgos'!$E$461,IF('Matriz de Riesgos'!$U$461&lt;&gt;'Matriz Calificación'!$D$57,"")))</f>
        <v/>
      </c>
      <c r="Y11" s="134" t="str">
        <f>IF('Matriz de Riesgos'!$U$470="","",IF('Matriz de Riesgos'!$U$470='Matriz Calificación'!$D$57,'Matriz de Riesgos'!$E$470,IF('Matriz de Riesgos'!$U$470&lt;&gt;'Matriz Calificación'!$D$57,"")))</f>
        <v/>
      </c>
      <c r="Z11" s="134" t="str">
        <f>IF('Matriz de Riesgos'!$U$479="","",IF('Matriz de Riesgos'!$U$479='Matriz Calificación'!$D$57,'Matriz de Riesgos'!$E$479,IF('Matriz de Riesgos'!$U$479&lt;&gt;'Matriz Calificación'!$D$57,"")))</f>
        <v/>
      </c>
      <c r="AA11" s="134" t="str">
        <f>IF('Matriz de Riesgos'!$U$488="","",IF('Matriz de Riesgos'!$U$488='Matriz Calificación'!$D$57,'Matriz de Riesgos'!$E$488,IF('Matriz de Riesgos'!$U$488&lt;&gt;'Matriz Calificación'!$D$57,"")))</f>
        <v/>
      </c>
      <c r="AB11" s="134" t="str">
        <f>IF('Matriz de Riesgos'!$U$497="","",IF('Matriz de Riesgos'!$U$497='Matriz Calificación'!$D$57,'Matriz de Riesgos'!$E$497,IF('Matriz de Riesgos'!$U$497&lt;&gt;'Matriz Calificación'!$D$57,"")))</f>
        <v/>
      </c>
      <c r="AC11" s="134" t="str">
        <f>IF('Matriz de Riesgos'!$U$506="","",IF('Matriz de Riesgos'!$U$506='Matriz Calificación'!$D$57,'Matriz de Riesgos'!$E$506,IF('Matriz de Riesgos'!$U$506&lt;&gt;'Matriz Calificación'!$D$57,"")))</f>
        <v/>
      </c>
      <c r="AD11" s="134" t="str">
        <f>IF('Matriz de Riesgos'!$U$515="","",IF('Matriz de Riesgos'!$U$515='Matriz Calificación'!$D$57,'Matriz de Riesgos'!$E$515,IF('Matriz de Riesgos'!$U$515&lt;&gt;'Matriz Calificación'!$D$57,"")))</f>
        <v/>
      </c>
      <c r="AE11" s="134" t="str">
        <f>IF('Matriz de Riesgos'!$U$524="","",IF('Matriz de Riesgos'!$U$524='Matriz Calificación'!$D$57,'Matriz de Riesgos'!$E$524,IF('Matriz de Riesgos'!$U$524&lt;&gt;'Matriz Calificación'!$D$57,"")))</f>
        <v/>
      </c>
      <c r="AF11" s="134" t="str">
        <f>IF('Matriz de Riesgos'!$U$533="","",IF('Matriz de Riesgos'!$U$533='Matriz Calificación'!$D$57,'Matriz de Riesgos'!$E$533,IF('Matriz de Riesgos'!$U$533&lt;&gt;'Matriz Calificación'!$D$57,"")))</f>
        <v/>
      </c>
      <c r="AG11" s="135" t="str">
        <f>IF('Matriz de Riesgos'!$U$542="","",IF('Matriz de Riesgos'!$U$542='Matriz Calificación'!$D$57,'Matriz de Riesgos'!$E$542,IF('Matriz de Riesgos'!$U$542&lt;&gt;'Matriz Calificación'!$D$57,"")))</f>
        <v/>
      </c>
      <c r="AH11" s="131" t="str">
        <f>IF('Matriz de Riesgos'!$U$461="","",IF('Matriz de Riesgos'!$U$461='Matriz Calificación'!$D$65,'Matriz de Riesgos'!$E$461,IF('Matriz de Riesgos'!$U$461&lt;&gt;'Matriz Calificación'!$D$65,"")))</f>
        <v/>
      </c>
      <c r="AI11" s="132" t="str">
        <f>IF('Matriz de Riesgos'!$U$470="","",IF('Matriz de Riesgos'!$U$470='Matriz Calificación'!$D$65,'Matriz de Riesgos'!$E$470,IF('Matriz de Riesgos'!$U$470&lt;&gt;'Matriz Calificación'!$D$65,"")))</f>
        <v/>
      </c>
      <c r="AJ11" s="132" t="str">
        <f>IF('Matriz de Riesgos'!$U$479="","",IF('Matriz de Riesgos'!$U$479='Matriz Calificación'!$D$65,'Matriz de Riesgos'!$E$479,IF('Matriz de Riesgos'!$U$479&lt;&gt;'Matriz Calificación'!$D$65,"")))</f>
        <v/>
      </c>
      <c r="AK11" s="132" t="str">
        <f>IF('Matriz de Riesgos'!$U$488="","",IF('Matriz de Riesgos'!$U$488='Matriz Calificación'!$D$65,'Matriz de Riesgos'!$E$488,IF('Matriz de Riesgos'!$U$488&lt;&gt;'Matriz Calificación'!$D$65,"")))</f>
        <v/>
      </c>
      <c r="AL11" s="132" t="str">
        <f>IF('Matriz de Riesgos'!$U$497="","",IF('Matriz de Riesgos'!$U$497='Matriz Calificación'!$D$65,'Matriz de Riesgos'!$E$497,IF('Matriz de Riesgos'!$U$497&lt;&gt;'Matriz Calificación'!$D$65,"")))</f>
        <v/>
      </c>
      <c r="AM11" s="132" t="str">
        <f>IF('Matriz de Riesgos'!$U$506="","",IF('Matriz de Riesgos'!$U$506='Matriz Calificación'!$D$65,'Matriz de Riesgos'!$E$506,IF('Matriz de Riesgos'!$U$506&lt;&gt;'Matriz Calificación'!$D$65,"")))</f>
        <v/>
      </c>
      <c r="AN11" s="132" t="str">
        <f>IF('Matriz de Riesgos'!$U$515="","",IF('Matriz de Riesgos'!$U$515='Matriz Calificación'!$D$65,'Matriz de Riesgos'!$E$515,IF('Matriz de Riesgos'!$U$515&lt;&gt;'Matriz Calificación'!$D$65,"")))</f>
        <v/>
      </c>
      <c r="AO11" s="132" t="str">
        <f>IF('Matriz de Riesgos'!$U$524="","",IF('Matriz de Riesgos'!$U$524='Matriz Calificación'!$D$65,'Matriz de Riesgos'!$E$524,IF('Matriz de Riesgos'!$U$524&lt;&gt;'Matriz Calificación'!$D$65,"")))</f>
        <v/>
      </c>
      <c r="AP11" s="132" t="str">
        <f>IF('Matriz de Riesgos'!$U$533="","",IF('Matriz de Riesgos'!$U$533='Matriz Calificación'!$D$65,'Matriz de Riesgos'!$E$533,IF('Matriz de Riesgos'!$U$533&lt;&gt;'Matriz Calificación'!$D$65,"")))</f>
        <v/>
      </c>
      <c r="AQ11" s="136" t="str">
        <f>IF('Matriz de Riesgos'!$U$542="","",IF('Matriz de Riesgos'!$U$542='Matriz Calificación'!$D$65,'Matriz de Riesgos'!$E$542,IF('Matriz de Riesgos'!$U$542&lt;&gt;'Matriz Calificación'!$D$65,"")))</f>
        <v/>
      </c>
      <c r="AR11" s="137" t="str">
        <f>IF('Matriz de Riesgos'!$U$461="","",IF('Matriz de Riesgos'!$U$461='Matriz Calificación'!$D$74,'Matriz de Riesgos'!$E$461,IF('Matriz de Riesgos'!$U$461&lt;&gt;'Matriz Calificación'!$D$74,"")))</f>
        <v/>
      </c>
      <c r="AS11" s="138" t="str">
        <f>IF('Matriz de Riesgos'!$U$470="","",IF('Matriz de Riesgos'!$U$470='Matriz Calificación'!$D$74,'Matriz de Riesgos'!$E$470,IF('Matriz de Riesgos'!$U$470&lt;&gt;'Matriz Calificación'!$D$74,"")))</f>
        <v/>
      </c>
      <c r="AT11" s="138" t="str">
        <f>IF('Matriz de Riesgos'!$U$479="","",IF('Matriz de Riesgos'!$U$479='Matriz Calificación'!$D$74,'Matriz de Riesgos'!$E$479,IF('Matriz de Riesgos'!$U$479&lt;&gt;'Matriz Calificación'!$D$74,"")))</f>
        <v/>
      </c>
      <c r="AU11" s="138" t="str">
        <f>IF('Matriz de Riesgos'!$U$488="","",IF('Matriz de Riesgos'!$U$488='Matriz Calificación'!$D$74,'Matriz de Riesgos'!$E$488,IF('Matriz de Riesgos'!$U$488&lt;&gt;'Matriz Calificación'!$D$74,"")))</f>
        <v/>
      </c>
      <c r="AV11" s="154" t="str">
        <f>IF('Matriz de Riesgos'!$U$497="","",IF('Matriz de Riesgos'!$U$497='Matriz Calificación'!$D$74,'Matriz de Riesgos'!$E$497,IF('Matriz de Riesgos'!$U$497&lt;&gt;'Matriz Calificación'!$D$74,"")))</f>
        <v/>
      </c>
      <c r="AW11" s="154" t="str">
        <f>IF('Matriz de Riesgos'!$U$506="","",IF('Matriz de Riesgos'!$U$506='Matriz Calificación'!$D$74,'Matriz de Riesgos'!$E$506,IF('Matriz de Riesgos'!$U$506&lt;&gt;'Matriz Calificación'!$D$74,"")))</f>
        <v/>
      </c>
      <c r="AX11" s="154" t="str">
        <f>IF('Matriz de Riesgos'!$U$515="","",IF('Matriz de Riesgos'!$U$515='Matriz Calificación'!$D$74,'Matriz de Riesgos'!$E$515,IF('Matriz de Riesgos'!$U$515&lt;&gt;'Matriz Calificación'!$D$74,"")))</f>
        <v/>
      </c>
      <c r="AY11" s="154" t="str">
        <f>IF('Matriz de Riesgos'!$U$524="","",IF('Matriz de Riesgos'!$U$524='Matriz Calificación'!$D$74,'Matriz de Riesgos'!$E$524,IF('Matriz de Riesgos'!$U$524&lt;&gt;'Matriz Calificación'!$D$74,"")))</f>
        <v/>
      </c>
      <c r="AZ11" s="154" t="str">
        <f>IF('Matriz de Riesgos'!$U$533="","",IF('Matriz de Riesgos'!$U$533='Matriz Calificación'!$D$74,'Matriz de Riesgos'!$E$533,IF('Matriz de Riesgos'!$U$533&lt;&gt;'Matriz Calificación'!$D$74,"")))</f>
        <v/>
      </c>
      <c r="BA11" s="139" t="str">
        <f>IF('Matriz de Riesgos'!$U$542="","",IF('Matriz de Riesgos'!$U$542='Matriz Calificación'!$D$74,'Matriz de Riesgos'!$E$542,IF('Matriz de Riesgos'!$U$542&lt;&gt;'Matriz Calificación'!$D$74,"")))</f>
        <v/>
      </c>
      <c r="BC11" s="407"/>
      <c r="BD11" s="407"/>
      <c r="BE11" s="386"/>
    </row>
    <row r="12" spans="2:57" ht="12" customHeight="1" x14ac:dyDescent="0.25">
      <c r="B12" s="401"/>
      <c r="C12" s="401"/>
      <c r="D12" s="129" t="str">
        <f>IF('Matriz de Riesgos'!$U$551="","",IF('Matriz de Riesgos'!$U$551='Matriz Calificación'!$D$54,'Matriz de Riesgos'!$E$551,IF('Matriz de Riesgos'!$U$551&lt;&gt;'Matriz Calificación'!$D$54,"")))</f>
        <v/>
      </c>
      <c r="E12" s="130" t="str">
        <f>IF('Matriz de Riesgos'!$U$560="","",IF('Matriz de Riesgos'!$U$560='Matriz Calificación'!$D$54,'Matriz de Riesgos'!$E$560,IF('Matriz de Riesgos'!$U$560&lt;&gt;'Matriz Calificación'!$D$54,"")))</f>
        <v/>
      </c>
      <c r="F12" s="130" t="str">
        <f>IF('Matriz de Riesgos'!$U$569="","",IF('Matriz de Riesgos'!$U$569='Matriz Calificación'!$D$54,'Matriz de Riesgos'!$E$569,IF('Matriz de Riesgos'!$U$569&lt;&gt;'Matriz Calificación'!$D$54,"")))</f>
        <v/>
      </c>
      <c r="G12" s="130" t="str">
        <f>IF('Matriz de Riesgos'!$U$578="","",IF('Matriz de Riesgos'!$U$578='Matriz Calificación'!$D$54,'Matriz de Riesgos'!$E$578,IF('Matriz de Riesgos'!$U$578&lt;&gt;'Matriz Calificación'!$D$54,"")))</f>
        <v/>
      </c>
      <c r="H12" s="130" t="str">
        <f>IF('Matriz de Riesgos'!$U$587="","",IF('Matriz de Riesgos'!$U$587='Matriz Calificación'!$D$54,'Matriz de Riesgos'!$E$587,IF('Matriz de Riesgos'!$U$587&lt;&gt;'Matriz Calificación'!$D$54,"")))</f>
        <v/>
      </c>
      <c r="I12" s="130" t="str">
        <f>IF('Matriz de Riesgos'!$U$596="","",IF('Matriz de Riesgos'!$U$596='Matriz Calificación'!$D$54,'Matriz de Riesgos'!$E$596,IF('Matriz de Riesgos'!$U$596&lt;&gt;'Matriz Calificación'!$D$54,"")))</f>
        <v/>
      </c>
      <c r="J12" s="130" t="str">
        <f>IF('Matriz de Riesgos'!$U$605="","",IF('Matriz de Riesgos'!$U$605='Matriz Calificación'!$D$54,'Matriz de Riesgos'!$E$605,IF('Matriz de Riesgos'!$U$605&lt;&gt;'Matriz Calificación'!$D$54,"")))</f>
        <v/>
      </c>
      <c r="K12" s="130" t="str">
        <f>IF('Matriz de Riesgos'!$U$614="","",IF('Matriz de Riesgos'!$U$614='Matriz Calificación'!$D$54,'Matriz de Riesgos'!$E$614,IF('Matriz de Riesgos'!$U$614&lt;&gt;'Matriz Calificación'!$D$54,"")))</f>
        <v/>
      </c>
      <c r="L12" s="130" t="str">
        <f>IF('Matriz de Riesgos'!$U$623="","",IF('Matriz de Riesgos'!$U$623='Matriz Calificación'!$D$54,'Matriz de Riesgos'!$E$623,IF('Matriz de Riesgos'!$U$623&lt;&gt;'Matriz Calificación'!$D$54,"")))</f>
        <v/>
      </c>
      <c r="M12" s="130" t="str">
        <f>IF('Matriz de Riesgos'!$U$632="","",IF('Matriz de Riesgos'!$U$632='Matriz Calificación'!$D$54,'Matriz de Riesgos'!$E$632,IF('Matriz de Riesgos'!$U$632&lt;&gt;'Matriz Calificación'!$D$54,"")))</f>
        <v/>
      </c>
      <c r="N12" s="129" t="str">
        <f>IF('Matriz de Riesgos'!$U$551="","",IF('Matriz de Riesgos'!$U$551='Matriz Calificación'!$D$55,'Matriz de Riesgos'!$E$551,IF('Matriz de Riesgos'!$U$551&lt;&gt;'Matriz Calificación'!$D$55,"")))</f>
        <v/>
      </c>
      <c r="O12" s="130" t="str">
        <f>IF('Matriz de Riesgos'!$U$560="","",IF('Matriz de Riesgos'!$U$560='Matriz Calificación'!$D$55,'Matriz de Riesgos'!$E$560,IF('Matriz de Riesgos'!$U$560&lt;&gt;'Matriz Calificación'!$D$54,"")))</f>
        <v/>
      </c>
      <c r="P12" s="130" t="str">
        <f>IF('Matriz de Riesgos'!$U$569="","",IF('Matriz de Riesgos'!$U$569='Matriz Calificación'!$D$55,'Matriz de Riesgos'!$E$569,IF('Matriz de Riesgos'!$U$569&lt;&gt;'Matriz Calificación'!$D$55,"")))</f>
        <v/>
      </c>
      <c r="Q12" s="130" t="str">
        <f>IF('Matriz de Riesgos'!$U$578="","",IF('Matriz de Riesgos'!$U$578='Matriz Calificación'!$D$55,'Matriz de Riesgos'!$E$578,IF('Matriz de Riesgos'!$U$578&lt;&gt;'Matriz Calificación'!$D$55,"")))</f>
        <v/>
      </c>
      <c r="R12" s="130" t="str">
        <f>IF('Matriz de Riesgos'!$U$587="","",IF('Matriz de Riesgos'!$U$587='Matriz Calificación'!$D$55,'Matriz de Riesgos'!$E$587,IF('Matriz de Riesgos'!$U$587&lt;&gt;'Matriz Calificación'!$D$55,"")))</f>
        <v/>
      </c>
      <c r="S12" s="130" t="str">
        <f>IF('Matriz de Riesgos'!$U$596="","",IF('Matriz de Riesgos'!$U$596='Matriz Calificación'!$D$55,'Matriz de Riesgos'!$E$596,IF('Matriz de Riesgos'!$U$596&lt;&gt;'Matriz Calificación'!$D$55,"")))</f>
        <v/>
      </c>
      <c r="T12" s="130" t="str">
        <f>IF('Matriz de Riesgos'!$U$605="","",IF('Matriz de Riesgos'!$U$605='Matriz Calificación'!$D$55,'Matriz de Riesgos'!$E$605,IF('Matriz de Riesgos'!$U$605&lt;&gt;'Matriz Calificación'!$D$55,"")))</f>
        <v/>
      </c>
      <c r="U12" s="130" t="str">
        <f>IF('Matriz de Riesgos'!$U$614="","",IF('Matriz de Riesgos'!$U$614='Matriz Calificación'!$D$55,'Matriz de Riesgos'!$E$614,IF('Matriz de Riesgos'!$U$614&lt;&gt;'Matriz Calificación'!$D$55,"")))</f>
        <v/>
      </c>
      <c r="V12" s="130" t="str">
        <f>IF('Matriz de Riesgos'!$U$623="","",IF('Matriz de Riesgos'!$U$623='Matriz Calificación'!$D$55,'Matriz de Riesgos'!$E$623,IF('Matriz de Riesgos'!$U$623&lt;&gt;'Matriz Calificación'!$D$55,"")))</f>
        <v/>
      </c>
      <c r="W12" s="130" t="str">
        <f>IF('Matriz de Riesgos'!$U$632="","",IF('Matriz de Riesgos'!$U$632='Matriz Calificación'!$D$55,'Matriz de Riesgos'!$E$632,IF('Matriz de Riesgos'!$U$632&lt;&gt;'Matriz Calificación'!$D$55,"")))</f>
        <v/>
      </c>
      <c r="X12" s="163" t="str">
        <f>IF('Matriz de Riesgos'!$U$551="","",IF('Matriz de Riesgos'!$U$551='Matriz Calificación'!$D$57,'Matriz de Riesgos'!$E$551,IF('Matriz de Riesgos'!$U$551&lt;&gt;'Matriz Calificación'!$D$57,"")))</f>
        <v/>
      </c>
      <c r="Y12" s="164" t="str">
        <f>IF('Matriz de Riesgos'!$U$560="","",IF('Matriz de Riesgos'!$U$560='Matriz Calificación'!$D$57,'Matriz de Riesgos'!$E$560,IF('Matriz de Riesgos'!$U$560&lt;&gt;'Matriz Calificación'!$D$57,"")))</f>
        <v/>
      </c>
      <c r="Z12" s="164" t="str">
        <f>IF('Matriz de Riesgos'!$U$569="","",IF('Matriz de Riesgos'!$U$569='Matriz Calificación'!$D$57,'Matriz de Riesgos'!$E$569,IF('Matriz de Riesgos'!$U$569&lt;&gt;'Matriz Calificación'!$D$57,"")))</f>
        <v/>
      </c>
      <c r="AA12" s="164" t="str">
        <f>IF('Matriz de Riesgos'!$U$578="","",IF('Matriz de Riesgos'!$U$578='Matriz Calificación'!$D$57,'Matriz de Riesgos'!$E$578,IF('Matriz de Riesgos'!$U$578&lt;&gt;'Matriz Calificación'!$D$57,"")))</f>
        <v/>
      </c>
      <c r="AB12" s="165" t="str">
        <f>IF('Matriz de Riesgos'!$U$587="","",IF('Matriz de Riesgos'!$U$587='Matriz Calificación'!$D$57,'Matriz de Riesgos'!$E$587,IF('Matriz de Riesgos'!$U$587&lt;&gt;'Matriz Calificación'!$D$57,"")))</f>
        <v/>
      </c>
      <c r="AC12" s="165" t="str">
        <f>IF('Matriz de Riesgos'!$U$596="","",IF('Matriz de Riesgos'!$U$596='Matriz Calificación'!$D$57,'Matriz de Riesgos'!$E$596,IF('Matriz de Riesgos'!$U$596&lt;&gt;'Matriz Calificación'!$D$57,"")))</f>
        <v/>
      </c>
      <c r="AD12" s="165" t="str">
        <f>IF('Matriz de Riesgos'!$U$605="","",IF('Matriz de Riesgos'!$U$605='Matriz Calificación'!$D$57,'Matriz de Riesgos'!$E$605,IF('Matriz de Riesgos'!$U$605&lt;&gt;'Matriz Calificación'!$D$57,"")))</f>
        <v/>
      </c>
      <c r="AE12" s="165" t="str">
        <f>IF('Matriz de Riesgos'!$U$614="","",IF('Matriz de Riesgos'!$U$614='Matriz Calificación'!$D$57,'Matriz de Riesgos'!$E$614,IF('Matriz de Riesgos'!$U$614&lt;&gt;'Matriz Calificación'!$D$57,"")))</f>
        <v/>
      </c>
      <c r="AF12" s="165" t="str">
        <f>IF('Matriz de Riesgos'!$U$623="","",IF('Matriz de Riesgos'!$U$623='Matriz Calificación'!$D$57,'Matriz de Riesgos'!$E$623,IF('Matriz de Riesgos'!$U$623&lt;&gt;'Matriz Calificación'!$D$57,"")))</f>
        <v/>
      </c>
      <c r="AG12" s="166" t="str">
        <f>IF('Matriz de Riesgos'!$U$632="","",IF('Matriz de Riesgos'!$U$632='Matriz Calificación'!$D$57,'Matriz de Riesgos'!$E$632,IF('Matriz de Riesgos'!$U$632&lt;&gt;'Matriz Calificación'!$D$57,"")))</f>
        <v/>
      </c>
      <c r="AH12" s="131" t="str">
        <f>IF('Matriz de Riesgos'!$U$551="","",IF('Matriz de Riesgos'!$U$551='Matriz Calificación'!$D$65,'Matriz de Riesgos'!$E$551,IF('Matriz de Riesgos'!$U$551&lt;&gt;'Matriz Calificación'!$D$65,"")))</f>
        <v/>
      </c>
      <c r="AI12" s="132" t="str">
        <f>IF('Matriz de Riesgos'!$U$560="","",IF('Matriz de Riesgos'!$U$560='Matriz Calificación'!$D$65,'Matriz de Riesgos'!$E$560,IF('Matriz de Riesgos'!$U$560&lt;&gt;'Matriz Calificación'!$D$65,"")))</f>
        <v/>
      </c>
      <c r="AJ12" s="132" t="str">
        <f>IF('Matriz de Riesgos'!$U$569="","",IF('Matriz de Riesgos'!$U$569='Matriz Calificación'!$D$65,'Matriz de Riesgos'!$E$569,IF('Matriz de Riesgos'!$U$569&lt;&gt;'Matriz Calificación'!$D$65,"")))</f>
        <v/>
      </c>
      <c r="AK12" s="132" t="str">
        <f>IF('Matriz de Riesgos'!$U$578="","",IF('Matriz de Riesgos'!$U$578='Matriz Calificación'!$D$65,'Matriz de Riesgos'!$E$578,IF('Matriz de Riesgos'!$U$578&lt;&gt;'Matriz Calificación'!$D$65,"")))</f>
        <v/>
      </c>
      <c r="AL12" s="132" t="str">
        <f>IF('Matriz de Riesgos'!$U$587="","",IF('Matriz de Riesgos'!$U$587='Matriz Calificación'!$D$65,'Matriz de Riesgos'!$E$587,IF('Matriz de Riesgos'!$U$587&lt;&gt;'Matriz Calificación'!$D$65,"")))</f>
        <v/>
      </c>
      <c r="AM12" s="132" t="str">
        <f>IF('Matriz de Riesgos'!$U$596="","",IF('Matriz de Riesgos'!$U$596='Matriz Calificación'!$D$65,'Matriz de Riesgos'!$E$596,IF('Matriz de Riesgos'!$U$596&lt;&gt;'Matriz Calificación'!$D$65,"")))</f>
        <v/>
      </c>
      <c r="AN12" s="132" t="str">
        <f>IF('Matriz de Riesgos'!$U$605="","",IF('Matriz de Riesgos'!$U$605='Matriz Calificación'!$D$65,'Matriz de Riesgos'!$E$605,IF('Matriz de Riesgos'!$U$605&lt;&gt;'Matriz Calificación'!$D$65,"")))</f>
        <v/>
      </c>
      <c r="AO12" s="132" t="str">
        <f>IF('Matriz de Riesgos'!$U$614="","",IF('Matriz de Riesgos'!$U$614='Matriz Calificación'!$D$65,'Matriz de Riesgos'!$E$614,IF('Matriz de Riesgos'!$U$614&lt;&gt;'Matriz Calificación'!$D$65,"")))</f>
        <v/>
      </c>
      <c r="AP12" s="132" t="str">
        <f>IF('Matriz de Riesgos'!$U$623="","",IF('Matriz de Riesgos'!$U$623='Matriz Calificación'!$D$65,'Matriz de Riesgos'!$E$623,IF('Matriz de Riesgos'!$U$623&lt;&gt;'Matriz Calificación'!$D$65,"")))</f>
        <v/>
      </c>
      <c r="AQ12" s="136" t="str">
        <f>IF('Matriz de Riesgos'!$U$632="","",IF('Matriz de Riesgos'!$U$632='Matriz Calificación'!$D$65,'Matriz de Riesgos'!$E$632,IF('Matriz de Riesgos'!$U$632&lt;&gt;'Matriz Calificación'!$D$65,"")))</f>
        <v/>
      </c>
      <c r="AR12" s="137" t="str">
        <f>IF('Matriz de Riesgos'!$U$551="","",IF('Matriz de Riesgos'!$U$551='Matriz Calificación'!$D$74,'Matriz de Riesgos'!$E$551,IF('Matriz de Riesgos'!$U$551&lt;&gt;'Matriz Calificación'!$D$74,"")))</f>
        <v/>
      </c>
      <c r="AS12" s="138" t="str">
        <f>IF('Matriz de Riesgos'!$U$560="","",IF('Matriz de Riesgos'!$U$560='Matriz Calificación'!$D$74,'Matriz de Riesgos'!$E$560,IF('Matriz de Riesgos'!$U$560&lt;&gt;'Matriz Calificación'!$D$74,"")))</f>
        <v/>
      </c>
      <c r="AT12" s="138" t="str">
        <f>IF('Matriz de Riesgos'!$U$569="","",IF('Matriz de Riesgos'!$U$569='Matriz Calificación'!$D$74,'Matriz de Riesgos'!$E$569,IF('Matriz de Riesgos'!$U$569&lt;&gt;'Matriz Calificación'!$D$74,"")))</f>
        <v/>
      </c>
      <c r="AU12" s="138" t="str">
        <f>IF('Matriz de Riesgos'!$U$578="","",IF('Matriz de Riesgos'!$U$578='Matriz Calificación'!$D$74,'Matriz de Riesgos'!$E$578,IF('Matriz de Riesgos'!$U$578&lt;&gt;'Matriz Calificación'!$D$74,"")))</f>
        <v/>
      </c>
      <c r="AV12" s="154" t="str">
        <f>IF('Matriz de Riesgos'!$U$587="","",IF('Matriz de Riesgos'!$U$587='Matriz Calificación'!$D$74,'Matriz de Riesgos'!$E$587,IF('Matriz de Riesgos'!$U$587&lt;&gt;'Matriz Calificación'!$D$74,"")))</f>
        <v/>
      </c>
      <c r="AW12" s="154" t="str">
        <f>IF('Matriz de Riesgos'!$U$596="","",IF('Matriz de Riesgos'!$U$596='Matriz Calificación'!$D$74,'Matriz de Riesgos'!$E$596,IF('Matriz de Riesgos'!$U$596&lt;&gt;'Matriz Calificación'!$D$74,"")))</f>
        <v/>
      </c>
      <c r="AX12" s="154" t="str">
        <f>IF('Matriz de Riesgos'!$U$605="","",IF('Matriz de Riesgos'!$U$605='Matriz Calificación'!$D$74,'Matriz de Riesgos'!$E$605,IF('Matriz de Riesgos'!$U$605&lt;&gt;'Matriz Calificación'!$D$74,"")))</f>
        <v/>
      </c>
      <c r="AY12" s="154" t="str">
        <f>IF('Matriz de Riesgos'!$U$614="","",IF('Matriz de Riesgos'!$U$614='Matriz Calificación'!$D$74,'Matriz de Riesgos'!$E$614,IF('Matriz de Riesgos'!$U$614&lt;&gt;'Matriz Calificación'!$D$74,"")))</f>
        <v/>
      </c>
      <c r="AZ12" s="154" t="str">
        <f>IF('Matriz de Riesgos'!$U$623="","",IF('Matriz de Riesgos'!$U$623='Matriz Calificación'!$D$74,'Matriz de Riesgos'!$E$623,IF('Matriz de Riesgos'!$U$623&lt;&gt;'Matriz Calificación'!$D$74,"")))</f>
        <v/>
      </c>
      <c r="BA12" s="139" t="str">
        <f>IF('Matriz de Riesgos'!$U$632="","",IF('Matriz de Riesgos'!$U$632='Matriz Calificación'!$D$74,'Matriz de Riesgos'!$E$632,IF('Matriz de Riesgos'!$U$632&lt;&gt;'Matriz Calificación'!$D$74,"")))</f>
        <v/>
      </c>
      <c r="BC12" s="408" t="s">
        <v>103</v>
      </c>
      <c r="BD12" s="408"/>
      <c r="BE12" s="386" t="s">
        <v>104</v>
      </c>
    </row>
    <row r="13" spans="2:57" ht="12" customHeight="1" x14ac:dyDescent="0.25">
      <c r="B13" s="400" t="s">
        <v>105</v>
      </c>
      <c r="C13" s="402">
        <v>0.4</v>
      </c>
      <c r="D13" s="160" t="str">
        <f>IF('Matriz de Riesgos'!$U$11="","",IF('Matriz de Riesgos'!$U$11='Matriz Calificación'!$D$56,'Matriz de Riesgos'!$E$11,IF('Matriz de Riesgos'!$U$11&lt;&gt;'Matriz Calificación'!$D$56,"")))</f>
        <v/>
      </c>
      <c r="E13" s="161" t="str">
        <f>IF('Matriz de Riesgos'!$U$20="","",IF('Matriz de Riesgos'!$U$20='Matriz Calificación'!$D$56,'Matriz de Riesgos'!$E$20,IF('Matriz de Riesgos'!$U$20&lt;&gt;'Matriz Calificación'!$D$56,"")))</f>
        <v/>
      </c>
      <c r="F13" s="161" t="str">
        <f>IF('Matriz de Riesgos'!$U$29="","",IF('Matriz de Riesgos'!$U$29='Matriz Calificación'!$D$56,'Matriz de Riesgos'!$E$29,IF('Matriz de Riesgos'!$U$29&lt;&gt;'Matriz Calificación'!$D$56,"")))</f>
        <v/>
      </c>
      <c r="G13" s="161" t="str">
        <f>IF('Matriz de Riesgos'!$U$38="","",IF('Matriz de Riesgos'!$U$38='Matriz Calificación'!$D$56,'Matriz de Riesgos'!$E$38,IF('Matriz de Riesgos'!$U$38&lt;&gt;'Matriz Calificación'!$D$56,"")))</f>
        <v/>
      </c>
      <c r="H13" s="161" t="str">
        <f>IF('Matriz de Riesgos'!$U$47="","",IF('Matriz de Riesgos'!$U$47='Matriz Calificación'!$D$56,'Matriz de Riesgos'!$E$47,IF('Matriz de Riesgos'!$U$47&lt;&gt;'Matriz Calificación'!$D$56,"")))</f>
        <v/>
      </c>
      <c r="I13" s="161" t="str">
        <f>IF('Matriz de Riesgos'!$U$56="","",IF('Matriz de Riesgos'!$U$56='Matriz Calificación'!$D$56,'Matriz de Riesgos'!$E$56,IF('Matriz de Riesgos'!$U$56&lt;&gt;'Matriz Calificación'!$D$56,"")))</f>
        <v/>
      </c>
      <c r="J13" s="161" t="str">
        <f>IF('Matriz de Riesgos'!$U$65="","",IF('Matriz de Riesgos'!$U$65='Matriz Calificación'!$D$56,'Matriz de Riesgos'!$E$65,IF('Matriz de Riesgos'!$U$65&lt;&gt;'Matriz Calificación'!$D$56,"")))</f>
        <v/>
      </c>
      <c r="K13" s="161" t="str">
        <f>IF('Matriz de Riesgos'!$U$74="","",IF('Matriz de Riesgos'!$U$74='Matriz Calificación'!$D$56,'Matriz de Riesgos'!$E$74,IF('Matriz de Riesgos'!$U$74&lt;&gt;'Matriz Calificación'!$D$56,"")))</f>
        <v/>
      </c>
      <c r="L13" s="161" t="str">
        <f>IF('Matriz de Riesgos'!$U$83="","",IF('Matriz de Riesgos'!$U$83='Matriz Calificación'!$D$56,'Matriz de Riesgos'!$E$83,IF('Matriz de Riesgos'!$U$83&lt;&gt;'Matriz Calificación'!$D$56,"")))</f>
        <v/>
      </c>
      <c r="M13" s="161" t="str">
        <f>IF('Matriz de Riesgos'!$U$92="","",IF('Matriz de Riesgos'!$U$92='Matriz Calificación'!$D$56,'Matriz de Riesgos'!$E$92,IF('Matriz de Riesgos'!$U$92&lt;&gt;'Matriz Calificación'!$D$56,"")))</f>
        <v/>
      </c>
      <c r="N13" s="162" t="str">
        <f>IF('Matriz de Riesgos'!$U$11="","",IF('Matriz de Riesgos'!$U$11='Matriz Calificación'!$D$58,'Matriz de Riesgos'!$E$11,IF('Matriz de Riesgos'!$U$11&lt;&gt;'Matriz Calificación'!$D$58,"")))</f>
        <v>R1</v>
      </c>
      <c r="O13" s="121" t="str">
        <f>IF('Matriz de Riesgos'!$U$20="","",IF('Matriz de Riesgos'!$U$20='Matriz Calificación'!$D$58,'Matriz de Riesgos'!$E$20,IF('Matriz de Riesgos'!$U$20&lt;&gt;'Matriz Calificación'!$D$58,"")))</f>
        <v/>
      </c>
      <c r="P13" s="121" t="str">
        <f>IF('Matriz de Riesgos'!$U$29="","",IF('Matriz de Riesgos'!$U$29='Matriz Calificación'!$D$58,'Matriz de Riesgos'!$E$29,IF('Matriz de Riesgos'!$U$29&lt;&gt;'Matriz Calificación'!$D$58,"")))</f>
        <v/>
      </c>
      <c r="Q13" s="121" t="str">
        <f>IF('Matriz de Riesgos'!$U$38="","",IF('Matriz de Riesgos'!$U$38='Matriz Calificación'!$D$58,'Matriz de Riesgos'!$E$38,IF('Matriz de Riesgos'!$U$38&lt;&gt;'Matriz Calificación'!$D$58,"")))</f>
        <v/>
      </c>
      <c r="R13" s="121" t="str">
        <f>IF('Matriz de Riesgos'!$U$47="","",IF('Matriz de Riesgos'!$U$47='Matriz Calificación'!$D$58,'Matriz de Riesgos'!$E$47,IF('Matriz de Riesgos'!$U$47&lt;&gt;'Matriz Calificación'!$D$58,"")))</f>
        <v/>
      </c>
      <c r="S13" s="121" t="str">
        <f>IF('Matriz de Riesgos'!$U$56="","",IF('Matriz de Riesgos'!$U$56='Matriz Calificación'!$D$58,'Matriz de Riesgos'!$E$56,IF('Matriz de Riesgos'!$U$56&lt;&gt;'Matriz Calificación'!$D$58,"")))</f>
        <v/>
      </c>
      <c r="T13" s="121" t="str">
        <f>IF('Matriz de Riesgos'!$U$65="","",IF('Matriz de Riesgos'!$U$65='Matriz Calificación'!$D$58,'Matriz de Riesgos'!$E$65,IF('Matriz de Riesgos'!$U$65&lt;&gt;'Matriz Calificación'!$D$58,"")))</f>
        <v/>
      </c>
      <c r="U13" s="121" t="str">
        <f>IF('Matriz de Riesgos'!$U$74="","",IF('Matriz de Riesgos'!$U$74='Matriz Calificación'!$D$58,'Matriz de Riesgos'!$E$74,IF('Matriz de Riesgos'!$U$74&lt;&gt;'Matriz Calificación'!$D$58,"")))</f>
        <v/>
      </c>
      <c r="V13" s="121" t="str">
        <f>IF('Matriz de Riesgos'!$U$83="","",IF('Matriz de Riesgos'!$U$83='Matriz Calificación'!$D$58,'Matriz de Riesgos'!$E$83,IF('Matriz de Riesgos'!$U$83&lt;&gt;'Matriz Calificación'!$D$58,"")))</f>
        <v/>
      </c>
      <c r="W13" s="122" t="str">
        <f>IF('Matriz de Riesgos'!$U$92="","",IF('Matriz de Riesgos'!$U$92='Matriz Calificación'!$D$58,'Matriz de Riesgos'!$E$92,IF('Matriz de Riesgos'!$U$92&lt;&gt;'Matriz Calificación'!$D$58,"")))</f>
        <v/>
      </c>
      <c r="X13" s="162" t="str">
        <f>IF('Matriz de Riesgos'!$U$11="","",IF('Matriz de Riesgos'!$U$11='Matriz Calificación'!$D$59,'Matriz de Riesgos'!$E$11,IF('Matriz de Riesgos'!$U$11&lt;&gt;'Matriz Calificación'!$D$59,"")))</f>
        <v/>
      </c>
      <c r="Y13" s="121" t="str">
        <f>IF('Matriz de Riesgos'!$U$20="","",IF('Matriz de Riesgos'!$U$20='Matriz Calificación'!$D$59,'Matriz de Riesgos'!$E$20,IF('Matriz de Riesgos'!$U$20&lt;&gt;'Matriz Calificación'!$D$59,"")))</f>
        <v/>
      </c>
      <c r="Z13" s="121" t="str">
        <f>IF('Matriz de Riesgos'!$U$29="","",IF('Matriz de Riesgos'!$U$29='Matriz Calificación'!$D$59,'Matriz de Riesgos'!$E$29,IF('Matriz de Riesgos'!$U$29&lt;&gt;'Matriz Calificación'!$D$59,"")))</f>
        <v/>
      </c>
      <c r="AA13" s="121" t="str">
        <f>IF('Matriz de Riesgos'!$U$38="","",IF('Matriz de Riesgos'!$U$38='Matriz Calificación'!$D$59,'Matriz de Riesgos'!$E$38,IF('Matriz de Riesgos'!$U$38&lt;&gt;'Matriz Calificación'!$D$59,"")))</f>
        <v/>
      </c>
      <c r="AB13" s="121" t="str">
        <f>IF('Matriz de Riesgos'!$U$47="","",IF('Matriz de Riesgos'!$U$47='Matriz Calificación'!$D$59,'Matriz de Riesgos'!$E$47,IF('Matriz de Riesgos'!$U$47&lt;&gt;'Matriz Calificación'!$D$59,"")))</f>
        <v/>
      </c>
      <c r="AC13" s="121" t="str">
        <f>IF('Matriz de Riesgos'!$U$56="","",IF('Matriz de Riesgos'!$U$56='Matriz Calificación'!$D$59,'Matriz de Riesgos'!$E$56,IF('Matriz de Riesgos'!$U$56&lt;&gt;'Matriz Calificación'!$D$59,"")))</f>
        <v/>
      </c>
      <c r="AD13" s="121" t="str">
        <f>IF('Matriz de Riesgos'!$U$65="","",IF('Matriz de Riesgos'!$U$65='Matriz Calificación'!$D$59,'Matriz de Riesgos'!$E$65,IF('Matriz de Riesgos'!$U$65&lt;&gt;'Matriz Calificación'!$D$59,"")))</f>
        <v/>
      </c>
      <c r="AE13" s="121" t="str">
        <f>IF('Matriz de Riesgos'!$U$74="","",IF('Matriz de Riesgos'!$U$74='Matriz Calificación'!$D$59,'Matriz de Riesgos'!$E$74,IF('Matriz de Riesgos'!$U$74&lt;&gt;'Matriz Calificación'!$D$59,"")))</f>
        <v/>
      </c>
      <c r="AF13" s="121" t="str">
        <f>IF('Matriz de Riesgos'!$U$83="","",IF('Matriz de Riesgos'!$U$83='Matriz Calificación'!$D$59,'Matriz de Riesgos'!$E$83,IF('Matriz de Riesgos'!$U$83&lt;&gt;'Matriz Calificación'!$D$59,"")))</f>
        <v/>
      </c>
      <c r="AG13" s="122" t="str">
        <f>IF('Matriz de Riesgos'!$U$92="","",IF('Matriz de Riesgos'!$U$92='Matriz Calificación'!$D$59,'Matriz de Riesgos'!$E$92,IF('Matriz de Riesgos'!$U$92&lt;&gt;'Matriz Calificación'!$D$59,"")))</f>
        <v/>
      </c>
      <c r="AH13" s="123" t="str">
        <f>IF('Matriz de Riesgos'!$U$11="","",IF('Matriz de Riesgos'!$U$11='Matriz Calificación'!$D$66,'Matriz de Riesgos'!$E$11,IF('Matriz de Riesgos'!$U$11&lt;&gt;'Matriz Calificación'!$D$66,"")))</f>
        <v/>
      </c>
      <c r="AI13" s="124" t="str">
        <f>IF('Matriz de Riesgos'!$U$20="","",IF('Matriz de Riesgos'!$U$20='Matriz Calificación'!$D$66,'Matriz de Riesgos'!$E$20,IF('Matriz de Riesgos'!$U$20&lt;&gt;'Matriz Calificación'!$D$66,"")))</f>
        <v/>
      </c>
      <c r="AJ13" s="124" t="str">
        <f>IF('Matriz de Riesgos'!$U$29="","",IF('Matriz de Riesgos'!$U$29='Matriz Calificación'!$D$66,'Matriz de Riesgos'!$E$29,IF('Matriz de Riesgos'!$U$29&lt;&gt;'Matriz Calificación'!$D$66,"")))</f>
        <v/>
      </c>
      <c r="AK13" s="124" t="str">
        <f>IF('Matriz de Riesgos'!$U$38="","",IF('Matriz de Riesgos'!$U$38='Matriz Calificación'!$D$66,'Matriz de Riesgos'!$E$38,IF('Matriz de Riesgos'!$U$38&lt;&gt;'Matriz Calificación'!$D$66,"")))</f>
        <v/>
      </c>
      <c r="AL13" s="124" t="str">
        <f>IF('Matriz de Riesgos'!$U$47="","",IF('Matriz de Riesgos'!$U$47='Matriz Calificación'!$D$66,'Matriz de Riesgos'!$E$47,IF('Matriz de Riesgos'!$U$47&lt;&gt;'Matriz Calificación'!$D$66,"")))</f>
        <v/>
      </c>
      <c r="AM13" s="124" t="str">
        <f>IF('Matriz de Riesgos'!$U$56="","",IF('Matriz de Riesgos'!$U$56='Matriz Calificación'!$D$66,'Matriz de Riesgos'!$E$56,IF('Matriz de Riesgos'!$U$56&lt;&gt;'Matriz Calificación'!$D$66,"")))</f>
        <v/>
      </c>
      <c r="AN13" s="124" t="str">
        <f>IF('Matriz de Riesgos'!$U$65="","",IF('Matriz de Riesgos'!$U$65='Matriz Calificación'!$D$66,'Matriz de Riesgos'!$E$65,IF('Matriz de Riesgos'!$U$65&lt;&gt;'Matriz Calificación'!$D$66,"")))</f>
        <v/>
      </c>
      <c r="AO13" s="124" t="str">
        <f>IF('Matriz de Riesgos'!$U$74="","",IF('Matriz de Riesgos'!$U$74='Matriz Calificación'!$D$66,'Matriz de Riesgos'!$E$74,IF('Matriz de Riesgos'!$U$74&lt;&gt;'Matriz Calificación'!$D$66,"")))</f>
        <v/>
      </c>
      <c r="AP13" s="124" t="str">
        <f>IF('Matriz de Riesgos'!$U$83="","",IF('Matriz de Riesgos'!$U$83='Matriz Calificación'!$D$66,'Matriz de Riesgos'!$E$83,IF('Matriz de Riesgos'!$U$83&lt;&gt;'Matriz Calificación'!$D$66,"")))</f>
        <v/>
      </c>
      <c r="AQ13" s="125" t="str">
        <f>IF('Matriz de Riesgos'!$U$92="","",IF('Matriz de Riesgos'!$U$92='Matriz Calificación'!$D$66,'Matriz de Riesgos'!$E$92,IF('Matriz de Riesgos'!$U$92&lt;&gt;'Matriz Calificación'!$D$66,"")))</f>
        <v/>
      </c>
      <c r="AR13" s="126" t="str">
        <f>IF('Matriz de Riesgos'!$U$11="","",IF('Matriz de Riesgos'!$U$11='Matriz Calificación'!$D$75,'Matriz de Riesgos'!$E$11,IF('Matriz de Riesgos'!$U$11&lt;&gt;'Matriz Calificación'!$D$75,"")))</f>
        <v/>
      </c>
      <c r="AS13" s="127" t="str">
        <f>IF('Matriz de Riesgos'!$U$20="","",IF('Matriz de Riesgos'!$U$20='Matriz Calificación'!$D$75,'Matriz de Riesgos'!$E$20,IF('Matriz de Riesgos'!$U$20&lt;&gt;'Matriz Calificación'!$D$75,"")))</f>
        <v/>
      </c>
      <c r="AT13" s="127" t="str">
        <f>IF('Matriz de Riesgos'!$U$29="","",IF('Matriz de Riesgos'!$U$29='Matriz Calificación'!$D$75,'Matriz de Riesgos'!$E$29,IF('Matriz de Riesgos'!$U$29&lt;&gt;'Matriz Calificación'!$D$75,"")))</f>
        <v/>
      </c>
      <c r="AU13" s="127" t="str">
        <f>IF('Matriz de Riesgos'!$U$38="","",IF('Matriz de Riesgos'!$U$38='Matriz Calificación'!$D$75,'Matriz de Riesgos'!$E$38,IF('Matriz de Riesgos'!$U$38&lt;&gt;'Matriz Calificación'!$D$75,"")))</f>
        <v/>
      </c>
      <c r="AV13" s="153" t="str">
        <f>IF('Matriz de Riesgos'!$U$47="","",IF('Matriz de Riesgos'!$U$47='Matriz Calificación'!$D$75,'Matriz de Riesgos'!$E$47,IF('Matriz de Riesgos'!$U$47&lt;&gt;'Matriz Calificación'!$D$75,"")))</f>
        <v/>
      </c>
      <c r="AW13" s="153" t="str">
        <f>IF('Matriz de Riesgos'!$U$56="","",IF('Matriz de Riesgos'!$U$56='Matriz Calificación'!$D$75,'Matriz de Riesgos'!$E$56,IF('Matriz de Riesgos'!$U$56&lt;&gt;'Matriz Calificación'!$D$75,"")))</f>
        <v/>
      </c>
      <c r="AX13" s="153" t="str">
        <f>IF('Matriz de Riesgos'!$U$65="","",IF('Matriz de Riesgos'!$U$65='Matriz Calificación'!$D$75,'Matriz de Riesgos'!$E$65,IF('Matriz de Riesgos'!$U$65&lt;&gt;'Matriz Calificación'!$D$75,"")))</f>
        <v/>
      </c>
      <c r="AY13" s="153" t="str">
        <f>IF('Matriz de Riesgos'!$U$74="","",IF('Matriz de Riesgos'!$U$74='Matriz Calificación'!$D$75,'Matriz de Riesgos'!$E$74,IF('Matriz de Riesgos'!$U$74&lt;&gt;'Matriz Calificación'!$D$75,"")))</f>
        <v/>
      </c>
      <c r="AZ13" s="153" t="str">
        <f>IF('Matriz de Riesgos'!$U$83="","",IF('Matriz de Riesgos'!$U$83='Matriz Calificación'!$D$75,'Matriz de Riesgos'!$E$83,IF('Matriz de Riesgos'!$U$83&lt;&gt;'Matriz Calificación'!$D$75,"")))</f>
        <v/>
      </c>
      <c r="BA13" s="128" t="str">
        <f>IF('Matriz de Riesgos'!$U$92="","",IF('Matriz de Riesgos'!$U$92='Matriz Calificación'!$D$75,'Matriz de Riesgos'!$E$92,IF('Matriz de Riesgos'!$U$92&lt;&gt;'Matriz Calificación'!$D$75,"")))</f>
        <v/>
      </c>
      <c r="BC13" s="408"/>
      <c r="BD13" s="408"/>
      <c r="BE13" s="386"/>
    </row>
    <row r="14" spans="2:57" ht="12" customHeight="1" x14ac:dyDescent="0.25">
      <c r="B14" s="400"/>
      <c r="C14" s="401"/>
      <c r="D14" s="129" t="str">
        <f>IF('Matriz de Riesgos'!$U$101="","",IF('Matriz de Riesgos'!$U$101='Matriz Calificación'!$D$56,'Matriz de Riesgos'!$E$101,IF('Matriz de Riesgos'!$U$101&lt;&gt;'Matriz Calificación'!$D$56,"")))</f>
        <v/>
      </c>
      <c r="E14" s="130" t="str">
        <f>IF('Matriz de Riesgos'!$U$110="","",IF('Matriz de Riesgos'!$U$110='Matriz Calificación'!$D$56,'Matriz de Riesgos'!$E$110,IF('Matriz de Riesgos'!$U$110&lt;&gt;'Matriz Calificación'!$D$56,"")))</f>
        <v/>
      </c>
      <c r="F14" s="130" t="str">
        <f>IF('Matriz de Riesgos'!$U$119="","",IF('Matriz de Riesgos'!$U$119='Matriz Calificación'!$D$56,'Matriz de Riesgos'!$E$119,IF('Matriz de Riesgos'!$U$119&lt;&gt;'Matriz Calificación'!$D$56,"")))</f>
        <v/>
      </c>
      <c r="G14" s="130" t="str">
        <f>IF('Matriz de Riesgos'!$U$128="","",IF('Matriz de Riesgos'!$U$128='Matriz Calificación'!$D$56,'Matriz de Riesgos'!$E$128,IF('Matriz de Riesgos'!$U$128&lt;&gt;'Matriz Calificación'!$D$56,"")))</f>
        <v/>
      </c>
      <c r="H14" s="130" t="str">
        <f>IF('Matriz de Riesgos'!$U$137="","",IF('Matriz de Riesgos'!$U$137='Matriz Calificación'!$D$56,'Matriz de Riesgos'!$E$137,IF('Matriz de Riesgos'!$U$137&lt;&gt;'Matriz Calificación'!$D$56,"")))</f>
        <v/>
      </c>
      <c r="I14" s="130" t="str">
        <f>IF('Matriz de Riesgos'!$U$146="","",IF('Matriz de Riesgos'!$U$146='Matriz Calificación'!$D$56,'Matriz de Riesgos'!$E$146,IF('Matriz de Riesgos'!$U$146&lt;&gt;'Matriz Calificación'!$D$56,"")))</f>
        <v/>
      </c>
      <c r="J14" s="130" t="str">
        <f>IF('Matriz de Riesgos'!$U$155="","",IF('Matriz de Riesgos'!$U$155='Matriz Calificación'!$D$56,'Matriz de Riesgos'!$E$155,IF('Matriz de Riesgos'!$U$155&lt;&gt;'Matriz Calificación'!$D$56,"")))</f>
        <v/>
      </c>
      <c r="K14" s="130" t="str">
        <f>IF('Matriz de Riesgos'!$U$164="","",IF('Matriz de Riesgos'!$U$164='Matriz Calificación'!$D$56,'Matriz de Riesgos'!$E$164,IF('Matriz de Riesgos'!$U$164&lt;&gt;'Matriz Calificación'!$D$56,"")))</f>
        <v/>
      </c>
      <c r="L14" s="130" t="str">
        <f>IF('Matriz de Riesgos'!$U$173="","",IF('Matriz de Riesgos'!$U$173='Matriz Calificación'!$D$56,'Matriz de Riesgos'!$E$173,IF('Matriz de Riesgos'!$U$173&lt;&gt;'Matriz Calificación'!$D$56,"")))</f>
        <v/>
      </c>
      <c r="M14" s="130" t="str">
        <f>IF('Matriz de Riesgos'!$U$182="","",IF('Matriz de Riesgos'!$U$182='Matriz Calificación'!$D$56,'Matriz de Riesgos'!$E$182,IF('Matriz de Riesgos'!$U$182&lt;&gt;'Matriz Calificación'!$D$56,"")))</f>
        <v/>
      </c>
      <c r="N14" s="133" t="str">
        <f>IF('Matriz de Riesgos'!$U$101="","",IF('Matriz de Riesgos'!$U$101='Matriz Calificación'!$D$58,'Matriz de Riesgos'!$E$101,IF('Matriz de Riesgos'!$U$101&lt;&gt;'Matriz Calificación'!$D$58,"")))</f>
        <v/>
      </c>
      <c r="O14" s="134" t="str">
        <f>IF('Matriz de Riesgos'!$U$110="","",IF('Matriz de Riesgos'!$U$110='Matriz Calificación'!$D$58,'Matriz de Riesgos'!$E$110,IF('Matriz de Riesgos'!$U$110&lt;&gt;'Matriz Calificación'!$D$58,"")))</f>
        <v/>
      </c>
      <c r="P14" s="134" t="str">
        <f>IF('Matriz de Riesgos'!$U$119="","",IF('Matriz de Riesgos'!$U$119='Matriz Calificación'!$D$58,'Matriz de Riesgos'!$E$119,IF('Matriz de Riesgos'!$U$119&lt;&gt;'Matriz Calificación'!$D$58,"")))</f>
        <v/>
      </c>
      <c r="Q14" s="134" t="str">
        <f>IF('Matriz de Riesgos'!$U$128="","",IF('Matriz de Riesgos'!$U$128='Matriz Calificación'!$D$58,'Matriz de Riesgos'!$E$128,IF('Matriz de Riesgos'!$U$128&lt;&gt;'Matriz Calificación'!$D$58,"")))</f>
        <v/>
      </c>
      <c r="R14" s="134" t="str">
        <f>IF('Matriz de Riesgos'!$U$137="","",IF('Matriz de Riesgos'!$U$137='Matriz Calificación'!$D$58,'Matriz de Riesgos'!$E$137,IF('Matriz de Riesgos'!$U$137&lt;&gt;'Matriz Calificación'!$D$58,"")))</f>
        <v/>
      </c>
      <c r="S14" s="134" t="str">
        <f>IF('Matriz de Riesgos'!$U$146="","",IF('Matriz de Riesgos'!$U$146='Matriz Calificación'!$D$58,'Matriz de Riesgos'!$E$146,IF('Matriz de Riesgos'!$U$146&lt;&gt;'Matriz Calificación'!$D$58,"")))</f>
        <v/>
      </c>
      <c r="T14" s="134" t="str">
        <f>IF('Matriz de Riesgos'!$U$155="","",IF('Matriz de Riesgos'!$U$155='Matriz Calificación'!$D$58,'Matriz de Riesgos'!$E$155,IF('Matriz de Riesgos'!$U$155&lt;&gt;'Matriz Calificación'!$D$58,"")))</f>
        <v/>
      </c>
      <c r="U14" s="134" t="str">
        <f>IF('Matriz de Riesgos'!$U$164="","",IF('Matriz de Riesgos'!$U$164='Matriz Calificación'!$D$58,'Matriz de Riesgos'!$E$164,IF('Matriz de Riesgos'!$U$164&lt;&gt;'Matriz Calificación'!$D$58,"")))</f>
        <v/>
      </c>
      <c r="V14" s="134" t="str">
        <f>IF('Matriz de Riesgos'!$U$173="","",IF('Matriz de Riesgos'!$U$173='Matriz Calificación'!$D$58,'Matriz de Riesgos'!$E$173,IF('Matriz de Riesgos'!$U$173&lt;&gt;'Matriz Calificación'!$D$58,"")))</f>
        <v/>
      </c>
      <c r="W14" s="135" t="str">
        <f>IF('Matriz de Riesgos'!$U$182="","",IF('Matriz de Riesgos'!$U$182='Matriz Calificación'!$D$58,'Matriz de Riesgos'!$E$182,IF('Matriz de Riesgos'!$U$182&lt;&gt;'Matriz Calificación'!$D$58,"")))</f>
        <v/>
      </c>
      <c r="X14" s="133" t="str">
        <f>IF('Matriz de Riesgos'!$U$101="","",IF('Matriz de Riesgos'!$U$101='Matriz Calificación'!$D$59,'Matriz de Riesgos'!$E$101,IF('Matriz de Riesgos'!$U$101&lt;&gt;'Matriz Calificación'!$D$59,"")))</f>
        <v/>
      </c>
      <c r="Y14" s="134" t="str">
        <f>IF('Matriz de Riesgos'!$U$110="","",IF('Matriz de Riesgos'!$U$110='Matriz Calificación'!$D$59,'Matriz de Riesgos'!$E$110,IF('Matriz de Riesgos'!$U$110&lt;&gt;'Matriz Calificación'!$D$59,"")))</f>
        <v/>
      </c>
      <c r="Z14" s="134" t="str">
        <f>IF('Matriz de Riesgos'!$U$119="","",IF('Matriz de Riesgos'!$U$119='Matriz Calificación'!$D$59,'Matriz de Riesgos'!$E$119,IF('Matriz de Riesgos'!$U$119&lt;&gt;'Matriz Calificación'!$D$59,"")))</f>
        <v/>
      </c>
      <c r="AA14" s="134" t="str">
        <f>IF('Matriz de Riesgos'!$U$128="","",IF('Matriz de Riesgos'!$U$128='Matriz Calificación'!$D$59,'Matriz de Riesgos'!$E$128,IF('Matriz de Riesgos'!$U$128&lt;&gt;'Matriz Calificación'!$D$59,"")))</f>
        <v/>
      </c>
      <c r="AB14" s="134" t="str">
        <f>IF('Matriz de Riesgos'!$U$137="","",IF('Matriz de Riesgos'!$U$137='Matriz Calificación'!$D$59,'Matriz de Riesgos'!$E$137,IF('Matriz de Riesgos'!$U$137&lt;&gt;'Matriz Calificación'!$D$59,"")))</f>
        <v/>
      </c>
      <c r="AC14" s="134" t="str">
        <f>IF('Matriz de Riesgos'!$U$146="","",IF('Matriz de Riesgos'!$U$146='Matriz Calificación'!$D$59,'Matriz de Riesgos'!$E$146,IF('Matriz de Riesgos'!$U$146&lt;&gt;'Matriz Calificación'!$D$59,"")))</f>
        <v/>
      </c>
      <c r="AD14" s="134" t="str">
        <f>IF('Matriz de Riesgos'!$U$155="","",IF('Matriz de Riesgos'!$U$155='Matriz Calificación'!$D$59,'Matriz de Riesgos'!$E$155,IF('Matriz de Riesgos'!$U$155&lt;&gt;'Matriz Calificación'!$D$59,"")))</f>
        <v/>
      </c>
      <c r="AE14" s="134" t="str">
        <f>IF('Matriz de Riesgos'!$U$164="","",IF('Matriz de Riesgos'!$U$164='Matriz Calificación'!$D$59,'Matriz de Riesgos'!$E$164,IF('Matriz de Riesgos'!$U$164&lt;&gt;'Matriz Calificación'!$D$59,"")))</f>
        <v/>
      </c>
      <c r="AF14" s="134" t="str">
        <f>IF('Matriz de Riesgos'!$U$173="","",IF('Matriz de Riesgos'!$U$173='Matriz Calificación'!$D$59,'Matriz de Riesgos'!$E$173,IF('Matriz de Riesgos'!$U$173&lt;&gt;'Matriz Calificación'!$D$59,"")))</f>
        <v/>
      </c>
      <c r="AG14" s="135" t="str">
        <f>IF('Matriz de Riesgos'!$U$182="","",IF('Matriz de Riesgos'!$U$182='Matriz Calificación'!$D$59,'Matriz de Riesgos'!$E$182,IF('Matriz de Riesgos'!$U$182&lt;&gt;'Matriz Calificación'!$D$59,"")))</f>
        <v/>
      </c>
      <c r="AH14" s="131" t="str">
        <f>IF('Matriz de Riesgos'!$U$101="","",IF('Matriz de Riesgos'!$U$101='Matriz Calificación'!$D$66,'Matriz de Riesgos'!$E$101,IF('Matriz de Riesgos'!$U$101&lt;&gt;'Matriz Calificación'!$D$66,"")))</f>
        <v/>
      </c>
      <c r="AI14" s="132" t="str">
        <f>IF('Matriz de Riesgos'!$U$110="","",IF('Matriz de Riesgos'!$U$110='Matriz Calificación'!$D$66,'Matriz de Riesgos'!$E$110,IF('Matriz de Riesgos'!$U$110&lt;&gt;'Matriz Calificación'!$D$66,"")))</f>
        <v/>
      </c>
      <c r="AJ14" s="132" t="str">
        <f>IF('Matriz de Riesgos'!$U$119="","",IF('Matriz de Riesgos'!$U$119='Matriz Calificación'!$D$66,'Matriz de Riesgos'!$E$119,IF('Matriz de Riesgos'!$U$119&lt;&gt;'Matriz Calificación'!$D$66,"")))</f>
        <v/>
      </c>
      <c r="AK14" s="132" t="str">
        <f>IF('Matriz de Riesgos'!$U$128="","",IF('Matriz de Riesgos'!$U$128='Matriz Calificación'!$D$66,'Matriz de Riesgos'!$E$128,IF('Matriz de Riesgos'!$U$128&lt;&gt;'Matriz Calificación'!$D$66,"")))</f>
        <v/>
      </c>
      <c r="AL14" s="132" t="str">
        <f>IF('Matriz de Riesgos'!$U$137="","",IF('Matriz de Riesgos'!$U$137='Matriz Calificación'!$D$66,'Matriz de Riesgos'!$E$137,IF('Matriz de Riesgos'!$U$137&lt;&gt;'Matriz Calificación'!$D$66,"")))</f>
        <v/>
      </c>
      <c r="AM14" s="132" t="str">
        <f>IF('Matriz de Riesgos'!$U$146="","",IF('Matriz de Riesgos'!$U$146='Matriz Calificación'!$D$66,'Matriz de Riesgos'!$E$146,IF('Matriz de Riesgos'!$U$146&lt;&gt;'Matriz Calificación'!$D$66,"")))</f>
        <v/>
      </c>
      <c r="AN14" s="132" t="str">
        <f>IF('Matriz de Riesgos'!$U$155="","",IF('Matriz de Riesgos'!$U$155='Matriz Calificación'!$D$66,'Matriz de Riesgos'!$E$155,IF('Matriz de Riesgos'!$U$155&lt;&gt;'Matriz Calificación'!$D$66,"")))</f>
        <v/>
      </c>
      <c r="AO14" s="132" t="str">
        <f>IF('Matriz de Riesgos'!$U$164="","",IF('Matriz de Riesgos'!$U$164='Matriz Calificación'!$D$66,'Matriz de Riesgos'!$E$164,IF('Matriz de Riesgos'!$U$164&lt;&gt;'Matriz Calificación'!$D$66,"")))</f>
        <v/>
      </c>
      <c r="AP14" s="132" t="str">
        <f>IF('Matriz de Riesgos'!$U$173="","",IF('Matriz de Riesgos'!$U$173='Matriz Calificación'!$D$66,'Matriz de Riesgos'!$E$173,IF('Matriz de Riesgos'!$U$173&lt;&gt;'Matriz Calificación'!$D$66,"")))</f>
        <v/>
      </c>
      <c r="AQ14" s="136" t="str">
        <f>IF('Matriz de Riesgos'!$U$182="","",IF('Matriz de Riesgos'!$U$182='Matriz Calificación'!$D$66,'Matriz de Riesgos'!$E$182,IF('Matriz de Riesgos'!$U$182&lt;&gt;'Matriz Calificación'!$D$66,"")))</f>
        <v/>
      </c>
      <c r="AR14" s="137" t="str">
        <f>IF('Matriz de Riesgos'!$U$101="","",IF('Matriz de Riesgos'!$U$101='Matriz Calificación'!$D$75,'Matriz de Riesgos'!$E$101,IF('Matriz de Riesgos'!$U$101&lt;&gt;'Matriz Calificación'!$D$75,"")))</f>
        <v/>
      </c>
      <c r="AS14" s="138" t="str">
        <f>IF('Matriz de Riesgos'!$U$110="","",IF('Matriz de Riesgos'!$U$110='Matriz Calificación'!$D$75,'Matriz de Riesgos'!$E$110,IF('Matriz de Riesgos'!$U$110&lt;&gt;'Matriz Calificación'!$D$75,"")))</f>
        <v/>
      </c>
      <c r="AT14" s="138" t="str">
        <f>IF('Matriz de Riesgos'!$U$119="","",IF('Matriz de Riesgos'!$U$119='Matriz Calificación'!$D$75,'Matriz de Riesgos'!$E$119,IF('Matriz de Riesgos'!$U$119&lt;&gt;'Matriz Calificación'!$D$75,"")))</f>
        <v/>
      </c>
      <c r="AU14" s="138" t="str">
        <f>IF('Matriz de Riesgos'!$U$128="","",IF('Matriz de Riesgos'!$U$128='Matriz Calificación'!$D$75,'Matriz de Riesgos'!$E$128,IF('Matriz de Riesgos'!$U$128&lt;&gt;'Matriz Calificación'!$D$75,"")))</f>
        <v/>
      </c>
      <c r="AV14" s="154" t="str">
        <f>IF('Matriz de Riesgos'!$U$137="","",IF('Matriz de Riesgos'!$U$137='Matriz Calificación'!$D$75,'Matriz de Riesgos'!$E$137,IF('Matriz de Riesgos'!$U$137&lt;&gt;'Matriz Calificación'!$D$75,"")))</f>
        <v/>
      </c>
      <c r="AW14" s="154" t="str">
        <f>IF('Matriz de Riesgos'!$U$146="","",IF('Matriz de Riesgos'!$U$146='Matriz Calificación'!$D$75,'Matriz de Riesgos'!$E$146,IF('Matriz de Riesgos'!$U$146&lt;&gt;'Matriz Calificación'!$D$75,"")))</f>
        <v/>
      </c>
      <c r="AX14" s="154" t="str">
        <f>IF('Matriz de Riesgos'!$U$155="","",IF('Matriz de Riesgos'!$U$155='Matriz Calificación'!$D$75,'Matriz de Riesgos'!$E$155,IF('Matriz de Riesgos'!$U$155&lt;&gt;'Matriz Calificación'!$D$75,"")))</f>
        <v/>
      </c>
      <c r="AY14" s="154" t="str">
        <f>IF('Matriz de Riesgos'!$U$164="","",IF('Matriz de Riesgos'!$U$164='Matriz Calificación'!$D$75,'Matriz de Riesgos'!$E$164,IF('Matriz de Riesgos'!$U$164&lt;&gt;'Matriz Calificación'!$D$75,"")))</f>
        <v/>
      </c>
      <c r="AZ14" s="154" t="str">
        <f>IF('Matriz de Riesgos'!$U$173="","",IF('Matriz de Riesgos'!$U$173='Matriz Calificación'!$D$75,'Matriz de Riesgos'!$E$173,IF('Matriz de Riesgos'!$U$173&lt;&gt;'Matriz Calificación'!$D$75,"")))</f>
        <v/>
      </c>
      <c r="BA14" s="139" t="str">
        <f>IF('Matriz de Riesgos'!$U$182="","",IF('Matriz de Riesgos'!$U$182='Matriz Calificación'!$D$75,'Matriz de Riesgos'!$E$182,IF('Matriz de Riesgos'!$U$182&lt;&gt;'Matriz Calificación'!$D$75,"")))</f>
        <v/>
      </c>
    </row>
    <row r="15" spans="2:57" ht="12" customHeight="1" x14ac:dyDescent="0.25">
      <c r="B15" s="400"/>
      <c r="C15" s="401"/>
      <c r="D15" s="129" t="str">
        <f>IF('Matriz de Riesgos'!$U$191="","",IF('Matriz de Riesgos'!$U$191='Matriz Calificación'!$D$56,'Matriz de Riesgos'!$E$191,IF('Matriz de Riesgos'!$U$191&lt;&gt;'Matriz Calificación'!$D$56,"")))</f>
        <v/>
      </c>
      <c r="E15" s="130" t="str">
        <f>IF('Matriz de Riesgos'!$U$200="","",IF('Matriz de Riesgos'!$U$200='Matriz Calificación'!$D$56,'Matriz de Riesgos'!$E$200,IF('Matriz de Riesgos'!$U$200&lt;&gt;'Matriz Calificación'!$D$56,"")))</f>
        <v/>
      </c>
      <c r="F15" s="130" t="str">
        <f>IF('Matriz de Riesgos'!$U$209="","",IF('Matriz de Riesgos'!$U$209='Matriz Calificación'!$D$56,'Matriz de Riesgos'!$E$209,IF('Matriz de Riesgos'!$U$209&lt;&gt;'Matriz Calificación'!$D$56,"")))</f>
        <v/>
      </c>
      <c r="G15" s="130" t="str">
        <f>IF('Matriz de Riesgos'!$U$218="","",IF('Matriz de Riesgos'!$U$218='Matriz Calificación'!$D$56,'Matriz de Riesgos'!$E$218,IF('Matriz de Riesgos'!$U$218&lt;&gt;'Matriz Calificación'!$D$56,"")))</f>
        <v/>
      </c>
      <c r="H15" s="130" t="str">
        <f>IF('Matriz de Riesgos'!$U$227="","",IF('Matriz de Riesgos'!$U$227='Matriz Calificación'!$D$56,'Matriz de Riesgos'!$E$227,IF('Matriz de Riesgos'!$U$227&lt;&gt;'Matriz Calificación'!$D$56,"")))</f>
        <v/>
      </c>
      <c r="I15" s="130" t="str">
        <f>IF('Matriz de Riesgos'!$U$236="","",IF('Matriz de Riesgos'!$U$236='Matriz Calificación'!$D$56,'Matriz de Riesgos'!$E$236,IF('Matriz de Riesgos'!$U$236&lt;&gt;'Matriz Calificación'!$D$56,"")))</f>
        <v/>
      </c>
      <c r="J15" s="130" t="str">
        <f>IF('Matriz de Riesgos'!$U$245="","",IF('Matriz de Riesgos'!$U$245='Matriz Calificación'!$D$56,'Matriz de Riesgos'!$E$245,IF('Matriz de Riesgos'!$U$245&lt;&gt;'Matriz Calificación'!$D$56,"")))</f>
        <v/>
      </c>
      <c r="K15" s="130" t="str">
        <f>IF('Matriz de Riesgos'!$U$254="","",IF('Matriz de Riesgos'!$U$254='Matriz Calificación'!$D$56,'Matriz de Riesgos'!$E$254,IF('Matriz de Riesgos'!$U$254&lt;&gt;'Matriz Calificación'!$D$56,"")))</f>
        <v/>
      </c>
      <c r="L15" s="130" t="str">
        <f>IF('Matriz de Riesgos'!$U$263="","",IF('Matriz de Riesgos'!$U$263='Matriz Calificación'!$D$56,'Matriz de Riesgos'!$E$263,IF('Matriz de Riesgos'!$U$263&lt;&gt;'Matriz Calificación'!$D$56,"")))</f>
        <v/>
      </c>
      <c r="M15" s="130" t="str">
        <f>IF('Matriz de Riesgos'!$U$272="","",IF('Matriz de Riesgos'!$U$272='Matriz Calificación'!$D$56,'Matriz de Riesgos'!$E$272,IF('Matriz de Riesgos'!$U$272&lt;&gt;'Matriz Calificación'!$D$56,"")))</f>
        <v/>
      </c>
      <c r="N15" s="133" t="str">
        <f>IF('Matriz de Riesgos'!$U$191="","",IF('Matriz de Riesgos'!$U$191='Matriz Calificación'!$D$58,'Matriz de Riesgos'!$E$191,IF('Matriz de Riesgos'!$U$191&lt;&gt;'Matriz Calificación'!$D$58,"")))</f>
        <v/>
      </c>
      <c r="O15" s="134" t="str">
        <f>IF('Matriz de Riesgos'!$U$200="","",IF('Matriz de Riesgos'!$U$200='Matriz Calificación'!$D$58,'Matriz de Riesgos'!$E$200,IF('Matriz de Riesgos'!$U$200&lt;&gt;'Matriz Calificación'!$D$58,"")))</f>
        <v/>
      </c>
      <c r="P15" s="134" t="str">
        <f>IF('Matriz de Riesgos'!$U$209="","",IF('Matriz de Riesgos'!$U$209='Matriz Calificación'!$D$58,'Matriz de Riesgos'!$E$209,IF('Matriz de Riesgos'!$U$209&lt;&gt;'Matriz Calificación'!$D$58,"")))</f>
        <v/>
      </c>
      <c r="Q15" s="134" t="str">
        <f>IF('Matriz de Riesgos'!$U$218="","",IF('Matriz de Riesgos'!$U$218='Matriz Calificación'!$D$58,'Matriz de Riesgos'!$E$218,IF('Matriz de Riesgos'!$U$218&lt;&gt;'Matriz Calificación'!$D$58,"")))</f>
        <v/>
      </c>
      <c r="R15" s="134" t="str">
        <f>IF('Matriz de Riesgos'!$U$227="","",IF('Matriz de Riesgos'!$U$227='Matriz Calificación'!$D$58,'Matriz de Riesgos'!$E$227,IF('Matriz de Riesgos'!$U$227&lt;&gt;'Matriz Calificación'!$D$58,"")))</f>
        <v/>
      </c>
      <c r="S15" s="134" t="str">
        <f>IF('Matriz de Riesgos'!$U$236="","",IF('Matriz de Riesgos'!$U$236='Matriz Calificación'!$D$58,'Matriz de Riesgos'!$E$236,IF('Matriz de Riesgos'!$U$236&lt;&gt;'Matriz Calificación'!$D$58,"")))</f>
        <v/>
      </c>
      <c r="T15" s="134" t="str">
        <f>IF('Matriz de Riesgos'!$U$245="","",IF('Matriz de Riesgos'!$U$245='Matriz Calificación'!$D$58,'Matriz de Riesgos'!$E$245,IF('Matriz de Riesgos'!$U$245&lt;&gt;'Matriz Calificación'!$D$58,"")))</f>
        <v/>
      </c>
      <c r="U15" s="134" t="str">
        <f>IF('Matriz de Riesgos'!$U$254="","",IF('Matriz de Riesgos'!$U$254='Matriz Calificación'!$D$58,'Matriz de Riesgos'!$E$254,IF('Matriz de Riesgos'!$U$254&lt;&gt;'Matriz Calificación'!$D$58,"")))</f>
        <v/>
      </c>
      <c r="V15" s="134" t="str">
        <f>IF('Matriz de Riesgos'!$U$263="","",IF('Matriz de Riesgos'!$U$263='Matriz Calificación'!$D$58,'Matriz de Riesgos'!$E$263,IF('Matriz de Riesgos'!$U$263&lt;&gt;'Matriz Calificación'!$D$58,"")))</f>
        <v/>
      </c>
      <c r="W15" s="135" t="str">
        <f>IF('Matriz de Riesgos'!$U$272="","",IF('Matriz de Riesgos'!$U$272='Matriz Calificación'!$D$58,'Matriz de Riesgos'!$E$272,IF('Matriz de Riesgos'!$U$272&lt;&gt;'Matriz Calificación'!$D$58,"")))</f>
        <v/>
      </c>
      <c r="X15" s="133" t="str">
        <f>IF('Matriz de Riesgos'!$U$191="","",IF('Matriz de Riesgos'!$U$191='Matriz Calificación'!$D$59,'Matriz de Riesgos'!$E$191,IF('Matriz de Riesgos'!$U$191&lt;&gt;'Matriz Calificación'!$D$59,"")))</f>
        <v/>
      </c>
      <c r="Y15" s="134" t="str">
        <f>IF('Matriz de Riesgos'!$U$200="","",IF('Matriz de Riesgos'!$U$200='Matriz Calificación'!$D$59,'Matriz de Riesgos'!$E$200,IF('Matriz de Riesgos'!$U$200&lt;&gt;'Matriz Calificación'!$D$59,"")))</f>
        <v>R22</v>
      </c>
      <c r="Z15" s="134" t="str">
        <f>IF('Matriz de Riesgos'!$U$209="","",IF('Matriz de Riesgos'!$U$209='Matriz Calificación'!$D$59,'Matriz de Riesgos'!$E$209,IF('Matriz de Riesgos'!$U$209&lt;&gt;'Matriz Calificación'!$D$59,"")))</f>
        <v/>
      </c>
      <c r="AA15" s="134" t="str">
        <f>IF('Matriz de Riesgos'!$U$218="","",IF('Matriz de Riesgos'!$U$218='Matriz Calificación'!$D$59,'Matriz de Riesgos'!$E$218,IF('Matriz de Riesgos'!$U$218&lt;&gt;'Matriz Calificación'!$D$59,"")))</f>
        <v/>
      </c>
      <c r="AB15" s="134" t="str">
        <f>IF('Matriz de Riesgos'!$U$227="","",IF('Matriz de Riesgos'!$U$227='Matriz Calificación'!$D$59,'Matriz de Riesgos'!$E$227,IF('Matriz de Riesgos'!$U$227&lt;&gt;'Matriz Calificación'!$D$59,"")))</f>
        <v/>
      </c>
      <c r="AC15" s="134" t="str">
        <f>IF('Matriz de Riesgos'!$U$236="","",IF('Matriz de Riesgos'!$U$236='Matriz Calificación'!$D$59,'Matriz de Riesgos'!$E$236,IF('Matriz de Riesgos'!$U$236&lt;&gt;'Matriz Calificación'!$D$59,"")))</f>
        <v/>
      </c>
      <c r="AD15" s="134" t="str">
        <f>IF('Matriz de Riesgos'!$U$245="","",IF('Matriz de Riesgos'!$U$245='Matriz Calificación'!$D$59,'Matriz de Riesgos'!$E$245,IF('Matriz de Riesgos'!$U$245&lt;&gt;'Matriz Calificación'!$D$59,"")))</f>
        <v/>
      </c>
      <c r="AE15" s="134" t="str">
        <f>IF('Matriz de Riesgos'!$U$254="","",IF('Matriz de Riesgos'!$U$254='Matriz Calificación'!$D$59,'Matriz de Riesgos'!$E$254,IF('Matriz de Riesgos'!$U$254&lt;&gt;'Matriz Calificación'!$D$59,"")))</f>
        <v/>
      </c>
      <c r="AF15" s="134" t="str">
        <f>IF('Matriz de Riesgos'!$U$263="","",IF('Matriz de Riesgos'!$U$263='Matriz Calificación'!$D$59,'Matriz de Riesgos'!$E$263,IF('Matriz de Riesgos'!$U$263&lt;&gt;'Matriz Calificación'!$D$59,"")))</f>
        <v/>
      </c>
      <c r="AG15" s="135" t="str">
        <f>IF('Matriz de Riesgos'!$U$272="","",IF('Matriz de Riesgos'!$U$272='Matriz Calificación'!$D$59,'Matriz de Riesgos'!$E$272,IF('Matriz de Riesgos'!$U$272&lt;&gt;'Matriz Calificación'!$D$59,"")))</f>
        <v/>
      </c>
      <c r="AH15" s="131" t="str">
        <f>IF('Matriz de Riesgos'!$U$191="","",IF('Matriz de Riesgos'!$U$191='Matriz Calificación'!$D$66,'Matriz de Riesgos'!$E$191,IF('Matriz de Riesgos'!$U$191&lt;&gt;'Matriz Calificación'!$D$66,"")))</f>
        <v/>
      </c>
      <c r="AI15" s="132" t="str">
        <f>IF('Matriz de Riesgos'!$U$200="","",IF('Matriz de Riesgos'!$U$200='Matriz Calificación'!$D$66,'Matriz de Riesgos'!$E$200,IF('Matriz de Riesgos'!$U$200&lt;&gt;'Matriz Calificación'!$D$66,"")))</f>
        <v/>
      </c>
      <c r="AJ15" s="132" t="str">
        <f>IF('Matriz de Riesgos'!$U$209="","",IF('Matriz de Riesgos'!$U$209='Matriz Calificación'!$D$66,'Matriz de Riesgos'!$E$209,IF('Matriz de Riesgos'!$U$209&lt;&gt;'Matriz Calificación'!$D$66,"")))</f>
        <v/>
      </c>
      <c r="AK15" s="132" t="str">
        <f>IF('Matriz de Riesgos'!$U$218="","",IF('Matriz de Riesgos'!$U$218='Matriz Calificación'!$D$66,'Matriz de Riesgos'!$E$218,IF('Matriz de Riesgos'!$U$218&lt;&gt;'Matriz Calificación'!$D$66,"")))</f>
        <v/>
      </c>
      <c r="AL15" s="132" t="str">
        <f>IF('Matriz de Riesgos'!$U$227="","",IF('Matriz de Riesgos'!$U$227='Matriz Calificación'!$D$66,'Matriz de Riesgos'!$E$227,IF('Matriz de Riesgos'!$U$227&lt;&gt;'Matriz Calificación'!$D$66,"")))</f>
        <v/>
      </c>
      <c r="AM15" s="132" t="str">
        <f>IF('Matriz de Riesgos'!$U$236="","",IF('Matriz de Riesgos'!$U$236='Matriz Calificación'!$D$66,'Matriz de Riesgos'!$E$236,IF('Matriz de Riesgos'!$U$236&lt;&gt;'Matriz Calificación'!$D$66,"")))</f>
        <v/>
      </c>
      <c r="AN15" s="132" t="str">
        <f>IF('Matriz de Riesgos'!$U$245="","",IF('Matriz de Riesgos'!$U$245='Matriz Calificación'!$D$66,'Matriz de Riesgos'!$E$245,IF('Matriz de Riesgos'!$U$245&lt;&gt;'Matriz Calificación'!$D$66,"")))</f>
        <v/>
      </c>
      <c r="AO15" s="132" t="str">
        <f>IF('Matriz de Riesgos'!$U$254="","",IF('Matriz de Riesgos'!$U$254='Matriz Calificación'!$D$66,'Matriz de Riesgos'!$E$254,IF('Matriz de Riesgos'!$U$254&lt;&gt;'Matriz Calificación'!$D$66,"")))</f>
        <v/>
      </c>
      <c r="AP15" s="132" t="str">
        <f>IF('Matriz de Riesgos'!$U$263="","",IF('Matriz de Riesgos'!$U$263='Matriz Calificación'!$D$66,'Matriz de Riesgos'!$E$263,IF('Matriz de Riesgos'!$U$263&lt;&gt;'Matriz Calificación'!$D$66,"")))</f>
        <v/>
      </c>
      <c r="AQ15" s="136" t="str">
        <f>IF('Matriz de Riesgos'!$U$272="","",IF('Matriz de Riesgos'!$U$272='Matriz Calificación'!$D$66,'Matriz de Riesgos'!$E$272,IF('Matriz de Riesgos'!$U$272&lt;&gt;'Matriz Calificación'!$D$66,"")))</f>
        <v/>
      </c>
      <c r="AR15" s="137" t="str">
        <f>IF('Matriz de Riesgos'!$U$191="","",IF('Matriz de Riesgos'!$U$191='Matriz Calificación'!$D$75,'Matriz de Riesgos'!$E$191,IF('Matriz de Riesgos'!$U$191&lt;&gt;'Matriz Calificación'!$D$75,"")))</f>
        <v/>
      </c>
      <c r="AS15" s="138" t="str">
        <f>IF('Matriz de Riesgos'!$U$200="","",IF('Matriz de Riesgos'!$U$200='Matriz Calificación'!$D$75,'Matriz de Riesgos'!$E$200,IF('Matriz de Riesgos'!$U$200&lt;&gt;'Matriz Calificación'!$D$75,"")))</f>
        <v/>
      </c>
      <c r="AT15" s="138" t="str">
        <f>IF('Matriz de Riesgos'!$U$209="","",IF('Matriz de Riesgos'!$U$209='Matriz Calificación'!$D$75,'Matriz de Riesgos'!$E$209,IF('Matriz de Riesgos'!$U$209&lt;&gt;'Matriz Calificación'!$D$75,"")))</f>
        <v/>
      </c>
      <c r="AU15" s="138" t="str">
        <f>IF('Matriz de Riesgos'!$U$218="","",IF('Matriz de Riesgos'!$U$218='Matriz Calificación'!$D$75,'Matriz de Riesgos'!$E$218,IF('Matriz de Riesgos'!$U$218&lt;&gt;'Matriz Calificación'!$D$75,"")))</f>
        <v/>
      </c>
      <c r="AV15" s="154" t="str">
        <f>IF('Matriz de Riesgos'!$U$227="","",IF('Matriz de Riesgos'!$U$227='Matriz Calificación'!$D$75,'Matriz de Riesgos'!$E$227,IF('Matriz de Riesgos'!$U$227&lt;&gt;'Matriz Calificación'!$D$75,"")))</f>
        <v/>
      </c>
      <c r="AW15" s="154" t="str">
        <f>IF('Matriz de Riesgos'!$U$236="","",IF('Matriz de Riesgos'!$U$236='Matriz Calificación'!$D$75,'Matriz de Riesgos'!$E$236,IF('Matriz de Riesgos'!$U$236&lt;&gt;'Matriz Calificación'!$D$75,"")))</f>
        <v/>
      </c>
      <c r="AX15" s="154" t="str">
        <f>IF('Matriz de Riesgos'!$U$245="","",IF('Matriz de Riesgos'!$U$245='Matriz Calificación'!$D$75,'Matriz de Riesgos'!$E$245,IF('Matriz de Riesgos'!$U$245&lt;&gt;'Matriz Calificación'!$D$75,"")))</f>
        <v/>
      </c>
      <c r="AY15" s="154" t="str">
        <f>IF('Matriz de Riesgos'!$U$254="","",IF('Matriz de Riesgos'!$U$254='Matriz Calificación'!$D$75,'Matriz de Riesgos'!$E$254,IF('Matriz de Riesgos'!$U$254&lt;&gt;'Matriz Calificación'!$D$75,"")))</f>
        <v/>
      </c>
      <c r="AZ15" s="154" t="str">
        <f>IF('Matriz de Riesgos'!$U$263="","",IF('Matriz de Riesgos'!$U$263='Matriz Calificación'!$D$75,'Matriz de Riesgos'!$E$263,IF('Matriz de Riesgos'!$U$263&lt;&gt;'Matriz Calificación'!$D$75,"")))</f>
        <v/>
      </c>
      <c r="BA15" s="139" t="str">
        <f>IF('Matriz de Riesgos'!$U$272="","",IF('Matriz de Riesgos'!$U$272='Matriz Calificación'!$D$75,'Matriz de Riesgos'!$E$272,IF('Matriz de Riesgos'!$U$272&lt;&gt;'Matriz Calificación'!$D$75,"")))</f>
        <v/>
      </c>
    </row>
    <row r="16" spans="2:57" ht="12" customHeight="1" x14ac:dyDescent="0.25">
      <c r="B16" s="400"/>
      <c r="C16" s="401"/>
      <c r="D16" s="129" t="str">
        <f>IF('Matriz de Riesgos'!$U$281="","",IF('Matriz de Riesgos'!$U$281='Matriz Calificación'!$D$56,'Matriz de Riesgos'!$E$281,IF('Matriz de Riesgos'!$U$281&lt;&gt;'Matriz Calificación'!$D$56,"")))</f>
        <v/>
      </c>
      <c r="E16" s="130" t="str">
        <f>IF('Matriz de Riesgos'!$U$290="","",IF('Matriz de Riesgos'!$U$290='Matriz Calificación'!$D$56,'Matriz de Riesgos'!$E$290,IF('Matriz de Riesgos'!$U$290&lt;&gt;'Matriz Calificación'!$D$56,"")))</f>
        <v/>
      </c>
      <c r="F16" s="130" t="str">
        <f>IF('Matriz de Riesgos'!$U$299="","",IF('Matriz de Riesgos'!$U$299='Matriz Calificación'!$D$56,'Matriz de Riesgos'!$E$299,IF('Matriz de Riesgos'!$U$299&lt;&gt;'Matriz Calificación'!$D$56,"")))</f>
        <v/>
      </c>
      <c r="G16" s="130" t="str">
        <f>IF('Matriz de Riesgos'!$U$308="","",IF('Matriz de Riesgos'!$U$308='Matriz Calificación'!$D$56,'Matriz de Riesgos'!$E$308,IF('Matriz de Riesgos'!$U$308&lt;&gt;'Matriz Calificación'!$D$56,"")))</f>
        <v/>
      </c>
      <c r="H16" s="130" t="str">
        <f>IF('Matriz de Riesgos'!$U$317="","",IF('Matriz de Riesgos'!$U$317='Matriz Calificación'!$D$56,'Matriz de Riesgos'!$E$317,IF('Matriz de Riesgos'!$U$317&lt;&gt;'Matriz Calificación'!$D$56,"")))</f>
        <v/>
      </c>
      <c r="I16" s="130" t="str">
        <f>IF('Matriz de Riesgos'!$U$326="","",IF('Matriz de Riesgos'!$U$326='Matriz Calificación'!$D$56,'Matriz de Riesgos'!$E$326,IF('Matriz de Riesgos'!$U$326&lt;&gt;'Matriz Calificación'!$D$56,"")))</f>
        <v/>
      </c>
      <c r="J16" s="130" t="str">
        <f>IF('Matriz de Riesgos'!$U$335="","",IF('Matriz de Riesgos'!$U$335='Matriz Calificación'!$D$56,'Matriz de Riesgos'!$E$335,IF('Matriz de Riesgos'!$U$335&lt;&gt;'Matriz Calificación'!$D$56,"")))</f>
        <v/>
      </c>
      <c r="K16" s="130" t="str">
        <f>IF('Matriz de Riesgos'!$U$344="","",IF('Matriz de Riesgos'!$U$344='Matriz Calificación'!$D$56,'Matriz de Riesgos'!$E$344,IF('Matriz de Riesgos'!$U$344&lt;&gt;'Matriz Calificación'!$D$56,"")))</f>
        <v/>
      </c>
      <c r="L16" s="130" t="str">
        <f>IF('Matriz de Riesgos'!$U$353="","",IF('Matriz de Riesgos'!$U$353='Matriz Calificación'!$D$56,'Matriz de Riesgos'!$E$353,IF('Matriz de Riesgos'!$U$353&lt;&gt;'Matriz Calificación'!$D$56,"")))</f>
        <v/>
      </c>
      <c r="M16" s="130" t="str">
        <f>IF('Matriz de Riesgos'!$U$362="","",IF('Matriz de Riesgos'!$U$362='Matriz Calificación'!$D$56,'Matriz de Riesgos'!$E$362,IF('Matriz de Riesgos'!$U$362&lt;&gt;'Matriz Calificación'!$D$56,"")))</f>
        <v/>
      </c>
      <c r="N16" s="133" t="str">
        <f>IF('Matriz de Riesgos'!$U$281="","",IF('Matriz de Riesgos'!$U$281='Matriz Calificación'!$D$58,'Matriz de Riesgos'!$E$281,IF('Matriz de Riesgos'!$U$281&lt;&gt;'Matriz Calificación'!$D$58,"")))</f>
        <v/>
      </c>
      <c r="O16" s="134" t="str">
        <f>IF('Matriz de Riesgos'!$U$290="","",IF('Matriz de Riesgos'!$U$290='Matriz Calificación'!$D$58,'Matriz de Riesgos'!$E$290,IF('Matriz de Riesgos'!$U$290&lt;&gt;'Matriz Calificación'!$D$58,"")))</f>
        <v/>
      </c>
      <c r="P16" s="134" t="str">
        <f>IF('Matriz de Riesgos'!$U$299="","",IF('Matriz de Riesgos'!$U$299='Matriz Calificación'!$D$58,'Matriz de Riesgos'!$E$299,IF('Matriz de Riesgos'!$U$299&lt;&gt;'Matriz Calificación'!$D$58,"")))</f>
        <v/>
      </c>
      <c r="Q16" s="134" t="str">
        <f>IF('Matriz de Riesgos'!$U$308="","",IF('Matriz de Riesgos'!$U$308='Matriz Calificación'!$D$58,'Matriz de Riesgos'!$E$308,IF('Matriz de Riesgos'!$U$308&lt;&gt;'Matriz Calificación'!$D$58,"")))</f>
        <v/>
      </c>
      <c r="R16" s="134" t="str">
        <f>IF('Matriz de Riesgos'!$U$317="","",IF('Matriz de Riesgos'!$U$317='Matriz Calificación'!$D$58,'Matriz de Riesgos'!$E$317,IF('Matriz de Riesgos'!$U$317&lt;&gt;'Matriz Calificación'!$D$58,"")))</f>
        <v/>
      </c>
      <c r="S16" s="134" t="str">
        <f>IF('Matriz de Riesgos'!$U$326="","",IF('Matriz de Riesgos'!$U$326='Matriz Calificación'!$D$58,'Matriz de Riesgos'!$E$326,IF('Matriz de Riesgos'!$U$326&lt;&gt;'Matriz Calificación'!$D$58,"")))</f>
        <v/>
      </c>
      <c r="T16" s="134" t="str">
        <f>IF('Matriz de Riesgos'!$U$335="","",IF('Matriz de Riesgos'!$U$335='Matriz Calificación'!$D$58,'Matriz de Riesgos'!$E$335,IF('Matriz de Riesgos'!$U$335&lt;&gt;'Matriz Calificación'!$D$58,"")))</f>
        <v/>
      </c>
      <c r="U16" s="134" t="str">
        <f>IF('Matriz de Riesgos'!$U$344="","",IF('Matriz de Riesgos'!$U$344='Matriz Calificación'!$D$58,'Matriz de Riesgos'!$E$344,IF('Matriz de Riesgos'!$U$344&lt;&gt;'Matriz Calificación'!$D$58,"")))</f>
        <v/>
      </c>
      <c r="V16" s="134" t="str">
        <f>IF('Matriz de Riesgos'!$U$353="","",IF('Matriz de Riesgos'!$U$353='Matriz Calificación'!$D$58,'Matriz de Riesgos'!$E$353,IF('Matriz de Riesgos'!$U$353&lt;&gt;'Matriz Calificación'!$D$58,"")))</f>
        <v/>
      </c>
      <c r="W16" s="135" t="str">
        <f>IF('Matriz de Riesgos'!$U$362="","",IF('Matriz de Riesgos'!$U$362='Matriz Calificación'!$D$58,'Matriz de Riesgos'!$E$362,IF('Matriz de Riesgos'!$U$362&lt;&gt;'Matriz Calificación'!$D$58,"")))</f>
        <v/>
      </c>
      <c r="X16" s="133" t="str">
        <f>IF('Matriz de Riesgos'!$U$281="","",IF('Matriz de Riesgos'!$U$281='Matriz Calificación'!$D$59,'Matriz de Riesgos'!$E$281,IF('Matriz de Riesgos'!$U$281&lt;&gt;'Matriz Calificación'!$D$59,"")))</f>
        <v/>
      </c>
      <c r="Y16" s="134" t="str">
        <f>IF('Matriz de Riesgos'!$U$290="","",IF('Matriz de Riesgos'!$U$290='Matriz Calificación'!$D$59,'Matriz de Riesgos'!$E$290,IF('Matriz de Riesgos'!$U$290&lt;&gt;'Matriz Calificación'!$D$59,"")))</f>
        <v/>
      </c>
      <c r="Z16" s="134" t="str">
        <f>IF('Matriz de Riesgos'!$U$299="","",IF('Matriz de Riesgos'!$U$299='Matriz Calificación'!$D$59,'Matriz de Riesgos'!$E$299,IF('Matriz de Riesgos'!$U$299&lt;&gt;'Matriz Calificación'!$D$59,"")))</f>
        <v/>
      </c>
      <c r="AA16" s="134" t="str">
        <f>IF('Matriz de Riesgos'!$U$308="","",IF('Matriz de Riesgos'!$U$308='Matriz Calificación'!$D$59,'Matriz de Riesgos'!$E$308,IF('Matriz de Riesgos'!$U$308&lt;&gt;'Matriz Calificación'!$D$59,"")))</f>
        <v/>
      </c>
      <c r="AB16" s="134" t="str">
        <f>IF('Matriz de Riesgos'!$U$317="","",IF('Matriz de Riesgos'!$U$317='Matriz Calificación'!$D$59,'Matriz de Riesgos'!$E$317,IF('Matriz de Riesgos'!$U$317&lt;&gt;'Matriz Calificación'!$D$59,"")))</f>
        <v/>
      </c>
      <c r="AC16" s="134" t="str">
        <f>IF('Matriz de Riesgos'!$U$326="","",IF('Matriz de Riesgos'!$U$326='Matriz Calificación'!$D$59,'Matriz de Riesgos'!$E$326,IF('Matriz de Riesgos'!$U$326&lt;&gt;'Matriz Calificación'!$D$59,"")))</f>
        <v/>
      </c>
      <c r="AD16" s="134" t="str">
        <f>IF('Matriz de Riesgos'!$U$335="","",IF('Matriz de Riesgos'!$U$335='Matriz Calificación'!$D$59,'Matriz de Riesgos'!$E$335,IF('Matriz de Riesgos'!$U$335&lt;&gt;'Matriz Calificación'!$D$59,"")))</f>
        <v/>
      </c>
      <c r="AE16" s="134" t="str">
        <f>IF('Matriz de Riesgos'!$U$344="","",IF('Matriz de Riesgos'!$U$344='Matriz Calificación'!$D$59,'Matriz de Riesgos'!$E$344,IF('Matriz de Riesgos'!$U$344&lt;&gt;'Matriz Calificación'!$D$59,"")))</f>
        <v/>
      </c>
      <c r="AF16" s="134" t="str">
        <f>IF('Matriz de Riesgos'!$U$353="","",IF('Matriz de Riesgos'!$U$353='Matriz Calificación'!$D$59,'Matriz de Riesgos'!$E$353,IF('Matriz de Riesgos'!$U$353&lt;&gt;'Matriz Calificación'!$D$59,"")))</f>
        <v/>
      </c>
      <c r="AG16" s="135" t="str">
        <f>IF('Matriz de Riesgos'!$U$362="","",IF('Matriz de Riesgos'!$U$362='Matriz Calificación'!$D$59,'Matriz de Riesgos'!$E$362,IF('Matriz de Riesgos'!$U$362&lt;&gt;'Matriz Calificación'!$D$59,"")))</f>
        <v/>
      </c>
      <c r="AH16" s="131" t="str">
        <f>IF('Matriz de Riesgos'!$U$281="","",IF('Matriz de Riesgos'!$U$281='Matriz Calificación'!$D$66,'Matriz de Riesgos'!$E$281,IF('Matriz de Riesgos'!$U$281&lt;&gt;'Matriz Calificación'!$D$66,"")))</f>
        <v/>
      </c>
      <c r="AI16" s="132" t="str">
        <f>IF('Matriz de Riesgos'!$U$290="","",IF('Matriz de Riesgos'!$U$290='Matriz Calificación'!$D$66,'Matriz de Riesgos'!$E$290,IF('Matriz de Riesgos'!$U$290&lt;&gt;'Matriz Calificación'!$D$66,"")))</f>
        <v/>
      </c>
      <c r="AJ16" s="132" t="str">
        <f>IF('Matriz de Riesgos'!$U$299="","",IF('Matriz de Riesgos'!$U$299='Matriz Calificación'!$D$66,'Matriz de Riesgos'!$E$299,IF('Matriz de Riesgos'!$U$299&lt;&gt;'Matriz Calificación'!$D$66,"")))</f>
        <v/>
      </c>
      <c r="AK16" s="132" t="str">
        <f>IF('Matriz de Riesgos'!$U$308="","",IF('Matriz de Riesgos'!$U$308='Matriz Calificación'!$D$66,'Matriz de Riesgos'!$E$308,IF('Matriz de Riesgos'!$U$308&lt;&gt;'Matriz Calificación'!$D$66,"")))</f>
        <v/>
      </c>
      <c r="AL16" s="132" t="str">
        <f>IF('Matriz de Riesgos'!$U$317="","",IF('Matriz de Riesgos'!$U$317='Matriz Calificación'!$D$66,'Matriz de Riesgos'!$E$317,IF('Matriz de Riesgos'!$U$317&lt;&gt;'Matriz Calificación'!$D$66,"")))</f>
        <v/>
      </c>
      <c r="AM16" s="132" t="str">
        <f>IF('Matriz de Riesgos'!$U$326="","",IF('Matriz de Riesgos'!$U$326='Matriz Calificación'!$D$66,'Matriz de Riesgos'!$E$326,IF('Matriz de Riesgos'!$U$326&lt;&gt;'Matriz Calificación'!$D$66,"")))</f>
        <v/>
      </c>
      <c r="AN16" s="132" t="str">
        <f>IF('Matriz de Riesgos'!$U$335="","",IF('Matriz de Riesgos'!$U$335='Matriz Calificación'!$D$66,'Matriz de Riesgos'!$E$335,IF('Matriz de Riesgos'!$U$335&lt;&gt;'Matriz Calificación'!$D$66,"")))</f>
        <v/>
      </c>
      <c r="AO16" s="132" t="str">
        <f>IF('Matriz de Riesgos'!$U$344="","",IF('Matriz de Riesgos'!$U$344='Matriz Calificación'!$D$66,'Matriz de Riesgos'!$E$344,IF('Matriz de Riesgos'!$U$344&lt;&gt;'Matriz Calificación'!$D$66,"")))</f>
        <v/>
      </c>
      <c r="AP16" s="132" t="str">
        <f>IF('Matriz de Riesgos'!$U$353="","",IF('Matriz de Riesgos'!$U$353='Matriz Calificación'!$D$66,'Matriz de Riesgos'!$E$353,IF('Matriz de Riesgos'!$U$353&lt;&gt;'Matriz Calificación'!$D$66,"")))</f>
        <v/>
      </c>
      <c r="AQ16" s="136" t="str">
        <f>IF('Matriz de Riesgos'!$U$362="","",IF('Matriz de Riesgos'!$U$362='Matriz Calificación'!$D$66,'Matriz de Riesgos'!$E$362,IF('Matriz de Riesgos'!$U$362&lt;&gt;'Matriz Calificación'!$D$66,"")))</f>
        <v/>
      </c>
      <c r="AR16" s="137" t="str">
        <f>IF('Matriz de Riesgos'!$U$281="","",IF('Matriz de Riesgos'!$U$281='Matriz Calificación'!$D$75,'Matriz de Riesgos'!$E$281,IF('Matriz de Riesgos'!$U$281&lt;&gt;'Matriz Calificación'!$D$75,"")))</f>
        <v/>
      </c>
      <c r="AS16" s="138" t="str">
        <f>IF('Matriz de Riesgos'!$U$290="","",IF('Matriz de Riesgos'!$U$290='Matriz Calificación'!$D$75,'Matriz de Riesgos'!$E$290,IF('Matriz de Riesgos'!$U$290&lt;&gt;'Matriz Calificación'!$D$75,"")))</f>
        <v/>
      </c>
      <c r="AT16" s="138" t="str">
        <f>IF('Matriz de Riesgos'!$U$299="","",IF('Matriz de Riesgos'!$U$299='Matriz Calificación'!$D$75,'Matriz de Riesgos'!$E$299,IF('Matriz de Riesgos'!$U$299&lt;&gt;'Matriz Calificación'!$D$75,"")))</f>
        <v/>
      </c>
      <c r="AU16" s="138" t="str">
        <f>IF('Matriz de Riesgos'!$U$308="","",IF('Matriz de Riesgos'!$U$308='Matriz Calificación'!$D$75,'Matriz de Riesgos'!$E$308,IF('Matriz de Riesgos'!$U$308&lt;&gt;'Matriz Calificación'!$D$75,"")))</f>
        <v/>
      </c>
      <c r="AV16" s="154" t="str">
        <f>IF('Matriz de Riesgos'!$U$317="","",IF('Matriz de Riesgos'!$U$317='Matriz Calificación'!$D$75,'Matriz de Riesgos'!$E$317,IF('Matriz de Riesgos'!$U$317&lt;&gt;'Matriz Calificación'!$D$75,"")))</f>
        <v/>
      </c>
      <c r="AW16" s="154" t="str">
        <f>IF('Matriz de Riesgos'!$U$326="","",IF('Matriz de Riesgos'!$U$326='Matriz Calificación'!$D$75,'Matriz de Riesgos'!$E$326,IF('Matriz de Riesgos'!$U$326&lt;&gt;'Matriz Calificación'!$D$75,"")))</f>
        <v/>
      </c>
      <c r="AX16" s="154" t="str">
        <f>IF('Matriz de Riesgos'!$U$335="","",IF('Matriz de Riesgos'!$U$335='Matriz Calificación'!$D$75,'Matriz de Riesgos'!$E$335,IF('Matriz de Riesgos'!$U$335&lt;&gt;'Matriz Calificación'!$D$75,"")))</f>
        <v/>
      </c>
      <c r="AY16" s="154" t="str">
        <f>IF('Matriz de Riesgos'!$U$344="","",IF('Matriz de Riesgos'!$U$344='Matriz Calificación'!$D$75,'Matriz de Riesgos'!$E$344,IF('Matriz de Riesgos'!$U$344&lt;&gt;'Matriz Calificación'!$D$75,"")))</f>
        <v/>
      </c>
      <c r="AZ16" s="154" t="str">
        <f>IF('Matriz de Riesgos'!$U$353="","",IF('Matriz de Riesgos'!$U$353='Matriz Calificación'!$D$75,'Matriz de Riesgos'!$E$353,IF('Matriz de Riesgos'!$U$353&lt;&gt;'Matriz Calificación'!$D$75,"")))</f>
        <v/>
      </c>
      <c r="BA16" s="139" t="str">
        <f>IF('Matriz de Riesgos'!$U$362="","",IF('Matriz de Riesgos'!$U$362='Matriz Calificación'!$D$75,'Matriz de Riesgos'!$E$362,IF('Matriz de Riesgos'!$U$362&lt;&gt;'Matriz Calificación'!$D$75,"")))</f>
        <v/>
      </c>
    </row>
    <row r="17" spans="2:53" ht="12" customHeight="1" x14ac:dyDescent="0.25">
      <c r="B17" s="400"/>
      <c r="C17" s="401"/>
      <c r="D17" s="129" t="str">
        <f>IF('Matriz de Riesgos'!$U$371="","",IF('Matriz de Riesgos'!$U$371='Matriz Calificación'!$D$56,'Matriz de Riesgos'!$E$371,IF('Matriz de Riesgos'!$U$371&lt;&gt;'Matriz Calificación'!$D$56,"")))</f>
        <v/>
      </c>
      <c r="E17" s="130" t="str">
        <f>IF('Matriz de Riesgos'!$U$380="","",IF('Matriz de Riesgos'!$U$380='Matriz Calificación'!$D$56,'Matriz de Riesgos'!$E$380,IF('Matriz de Riesgos'!$U$380&lt;&gt;'Matriz Calificación'!$D$56,"")))</f>
        <v/>
      </c>
      <c r="F17" s="130" t="str">
        <f>IF('Matriz de Riesgos'!$U$389="","",IF('Matriz de Riesgos'!$U$389='Matriz Calificación'!$D$56,'Matriz de Riesgos'!$E$389,IF('Matriz de Riesgos'!$U$389&lt;&gt;'Matriz Calificación'!$D$56,"")))</f>
        <v/>
      </c>
      <c r="G17" s="130" t="str">
        <f>IF('Matriz de Riesgos'!$U$398="","",IF('Matriz de Riesgos'!$U$398='Matriz Calificación'!$D$56,'Matriz de Riesgos'!$E$398,IF('Matriz de Riesgos'!$U$398&lt;&gt;'Matriz Calificación'!$D$56,"")))</f>
        <v/>
      </c>
      <c r="H17" s="130" t="str">
        <f>IF('Matriz de Riesgos'!$U$407="","",IF('Matriz de Riesgos'!$U$407='Matriz Calificación'!$D$56,'Matriz de Riesgos'!$E$407,IF('Matriz de Riesgos'!$U$407&lt;&gt;'Matriz Calificación'!$D$56,"")))</f>
        <v/>
      </c>
      <c r="I17" s="130" t="str">
        <f>IF('Matriz de Riesgos'!$U$416="","",IF('Matriz de Riesgos'!$U$416='Matriz Calificación'!$D$56,'Matriz de Riesgos'!$E$416,IF('Matriz de Riesgos'!$U$416&lt;&gt;'Matriz Calificación'!$D$56,"")))</f>
        <v/>
      </c>
      <c r="J17" s="130" t="str">
        <f>IF('Matriz de Riesgos'!$U$425="","",IF('Matriz de Riesgos'!$U$425='Matriz Calificación'!$D$56,'Matriz de Riesgos'!$E$425,IF('Matriz de Riesgos'!$U$425&lt;&gt;'Matriz Calificación'!$D$56,"")))</f>
        <v/>
      </c>
      <c r="K17" s="130" t="str">
        <f>IF('Matriz de Riesgos'!$U$434="","",IF('Matriz de Riesgos'!$U$434='Matriz Calificación'!$D$56,'Matriz de Riesgos'!$E$434,IF('Matriz de Riesgos'!$U$434&lt;&gt;'Matriz Calificación'!$D$56,"")))</f>
        <v/>
      </c>
      <c r="L17" s="130" t="str">
        <f>IF('Matriz de Riesgos'!$U$443="","",IF('Matriz de Riesgos'!$U$443='Matriz Calificación'!$D$56,'Matriz de Riesgos'!$E$443,IF('Matriz de Riesgos'!$U$443&lt;&gt;'Matriz Calificación'!$D$56,"")))</f>
        <v/>
      </c>
      <c r="M17" s="130" t="str">
        <f>IF('Matriz de Riesgos'!$U$452="","",IF('Matriz de Riesgos'!$U$452='Matriz Calificación'!$D$56,'Matriz de Riesgos'!$E$452,IF('Matriz de Riesgos'!$U$452&lt;&gt;'Matriz Calificación'!$D$56,"")))</f>
        <v/>
      </c>
      <c r="N17" s="133" t="str">
        <f>IF('Matriz de Riesgos'!$U$371="","",IF('Matriz de Riesgos'!$U$371='Matriz Calificación'!$D$58,'Matriz de Riesgos'!$E$371,IF('Matriz de Riesgos'!$U$371&lt;&gt;'Matriz Calificación'!$D$58,"")))</f>
        <v/>
      </c>
      <c r="O17" s="134" t="str">
        <f>IF('Matriz de Riesgos'!$U$380="","",IF('Matriz de Riesgos'!$U$380='Matriz Calificación'!$D$58,'Matriz de Riesgos'!$E$380,IF('Matriz de Riesgos'!$U$380&lt;&gt;'Matriz Calificación'!$D$58,"")))</f>
        <v/>
      </c>
      <c r="P17" s="134" t="str">
        <f>IF('Matriz de Riesgos'!$U$389="","",IF('Matriz de Riesgos'!$U$389='Matriz Calificación'!$D$58,'Matriz de Riesgos'!$E$389,IF('Matriz de Riesgos'!$U$389&lt;&gt;'Matriz Calificación'!$D$58,"")))</f>
        <v/>
      </c>
      <c r="Q17" s="134" t="str">
        <f>IF('Matriz de Riesgos'!$U$398="","",IF('Matriz de Riesgos'!$U$398='Matriz Calificación'!$D$58,'Matriz de Riesgos'!$E$398,IF('Matriz de Riesgos'!$U$398&lt;&gt;'Matriz Calificación'!$D$58,"")))</f>
        <v/>
      </c>
      <c r="R17" s="134" t="str">
        <f>IF('Matriz de Riesgos'!$U$407="","",IF('Matriz de Riesgos'!$U$407='Matriz Calificación'!$D$58,'Matriz de Riesgos'!$E$407,IF('Matriz de Riesgos'!$U$407&lt;&gt;'Matriz Calificación'!$D$58,"")))</f>
        <v/>
      </c>
      <c r="S17" s="134" t="str">
        <f>IF('Matriz de Riesgos'!$U$416="","",IF('Matriz de Riesgos'!$U$416='Matriz Calificación'!$D$58,'Matriz de Riesgos'!$E$416,IF('Matriz de Riesgos'!$U$416&lt;&gt;'Matriz Calificación'!$D$58,"")))</f>
        <v/>
      </c>
      <c r="T17" s="134" t="str">
        <f>IF('Matriz de Riesgos'!$U$425="","",IF('Matriz de Riesgos'!$U$425='Matriz Calificación'!$D$58,'Matriz de Riesgos'!$E$425,IF('Matriz de Riesgos'!$U$425&lt;&gt;'Matriz Calificación'!$D$58,"")))</f>
        <v/>
      </c>
      <c r="U17" s="134" t="str">
        <f>IF('Matriz de Riesgos'!$U$434="","",IF('Matriz de Riesgos'!$U$434='Matriz Calificación'!$D$58,'Matriz de Riesgos'!$E$434,IF('Matriz de Riesgos'!$U$434&lt;&gt;'Matriz Calificación'!$D$58,"")))</f>
        <v/>
      </c>
      <c r="V17" s="134" t="str">
        <f>IF('Matriz de Riesgos'!$U$443="","",IF('Matriz de Riesgos'!$U$443='Matriz Calificación'!$D$58,'Matriz de Riesgos'!$E$443,IF('Matriz de Riesgos'!$U$443&lt;&gt;'Matriz Calificación'!$D$58,"")))</f>
        <v/>
      </c>
      <c r="W17" s="135" t="str">
        <f>IF('Matriz de Riesgos'!$U$452="","",IF('Matriz de Riesgos'!$U$452='Matriz Calificación'!$D$58,'Matriz de Riesgos'!$E$452,IF('Matriz de Riesgos'!$U$452&lt;&gt;'Matriz Calificación'!$D$58,"")))</f>
        <v/>
      </c>
      <c r="X17" s="133" t="str">
        <f>IF('Matriz de Riesgos'!$U$371="","",IF('Matriz de Riesgos'!$U$371='Matriz Calificación'!$D$59,'Matriz de Riesgos'!$E$371,IF('Matriz de Riesgos'!$U$371&lt;&gt;'Matriz Calificación'!$D$59,"")))</f>
        <v/>
      </c>
      <c r="Y17" s="134" t="str">
        <f>IF('Matriz de Riesgos'!$U$380="","",IF('Matriz de Riesgos'!$U$380='Matriz Calificación'!$D$59,'Matriz de Riesgos'!$E$380,IF('Matriz de Riesgos'!$U$380&lt;&gt;'Matriz Calificación'!$D$59,"")))</f>
        <v/>
      </c>
      <c r="Z17" s="134" t="str">
        <f>IF('Matriz de Riesgos'!$U$389="","",IF('Matriz de Riesgos'!$U$389='Matriz Calificación'!$D$59,'Matriz de Riesgos'!$E$389,IF('Matriz de Riesgos'!$U$389&lt;&gt;'Matriz Calificación'!$D$59,"")))</f>
        <v/>
      </c>
      <c r="AA17" s="134" t="str">
        <f>IF('Matriz de Riesgos'!$U$398="","",IF('Matriz de Riesgos'!$U$398='Matriz Calificación'!$D$59,'Matriz de Riesgos'!$E$398,IF('Matriz de Riesgos'!$U$398&lt;&gt;'Matriz Calificación'!$D$59,"")))</f>
        <v/>
      </c>
      <c r="AB17" s="134" t="str">
        <f>IF('Matriz de Riesgos'!$U$407="","",IF('Matriz de Riesgos'!$U$407='Matriz Calificación'!$D$59,'Matriz de Riesgos'!$E$407,IF('Matriz de Riesgos'!$U$407&lt;&gt;'Matriz Calificación'!$D$59,"")))</f>
        <v/>
      </c>
      <c r="AC17" s="134" t="str">
        <f>IF('Matriz de Riesgos'!$U$416="","",IF('Matriz de Riesgos'!$U$416='Matriz Calificación'!$D$59,'Matriz de Riesgos'!$E$416,IF('Matriz de Riesgos'!$U$416&lt;&gt;'Matriz Calificación'!$D$59,"")))</f>
        <v/>
      </c>
      <c r="AD17" s="134" t="str">
        <f>IF('Matriz de Riesgos'!$U$425="","",IF('Matriz de Riesgos'!$U$425='Matriz Calificación'!$D$59,'Matriz de Riesgos'!$E$425,IF('Matriz de Riesgos'!$U$425&lt;&gt;'Matriz Calificación'!$D$59,"")))</f>
        <v/>
      </c>
      <c r="AE17" s="134" t="str">
        <f>IF('Matriz de Riesgos'!$U$434="","",IF('Matriz de Riesgos'!$U$434='Matriz Calificación'!$D$59,'Matriz de Riesgos'!$E$434,IF('Matriz de Riesgos'!$U$434&lt;&gt;'Matriz Calificación'!$D$59,"")))</f>
        <v/>
      </c>
      <c r="AF17" s="134" t="str">
        <f>IF('Matriz de Riesgos'!$U$443="","",IF('Matriz de Riesgos'!$U$443='Matriz Calificación'!$D$59,'Matriz de Riesgos'!$E$443,IF('Matriz de Riesgos'!$U$443&lt;&gt;'Matriz Calificación'!$D$59,"")))</f>
        <v/>
      </c>
      <c r="AG17" s="135" t="str">
        <f>IF('Matriz de Riesgos'!$U$452="","",IF('Matriz de Riesgos'!$U$452='Matriz Calificación'!$D$59,'Matriz de Riesgos'!$E$452,IF('Matriz de Riesgos'!$U$452&lt;&gt;'Matriz Calificación'!$D$59,"")))</f>
        <v/>
      </c>
      <c r="AH17" s="131" t="str">
        <f>IF('Matriz de Riesgos'!$U$371="","",IF('Matriz de Riesgos'!$U$371='Matriz Calificación'!$D$66,'Matriz de Riesgos'!$E$371,IF('Matriz de Riesgos'!$U$371&lt;&gt;'Matriz Calificación'!$D$66,"")))</f>
        <v/>
      </c>
      <c r="AI17" s="132" t="str">
        <f>IF('Matriz de Riesgos'!$U$380="","",IF('Matriz de Riesgos'!$U$380='Matriz Calificación'!$D$66,'Matriz de Riesgos'!$E$380,IF('Matriz de Riesgos'!$U$380&lt;&gt;'Matriz Calificación'!$D$66,"")))</f>
        <v/>
      </c>
      <c r="AJ17" s="132" t="str">
        <f>IF('Matriz de Riesgos'!$U$389="","",IF('Matriz de Riesgos'!$U$389='Matriz Calificación'!$D$66,'Matriz de Riesgos'!$E$389,IF('Matriz de Riesgos'!$U$389&lt;&gt;'Matriz Calificación'!$D$66,"")))</f>
        <v/>
      </c>
      <c r="AK17" s="132" t="str">
        <f>IF('Matriz de Riesgos'!$U$398="","",IF('Matriz de Riesgos'!$U$398='Matriz Calificación'!$D$66,'Matriz de Riesgos'!$E$398,IF('Matriz de Riesgos'!$U$398&lt;&gt;'Matriz Calificación'!$D$66,"")))</f>
        <v/>
      </c>
      <c r="AL17" s="132" t="str">
        <f>IF('Matriz de Riesgos'!$U$407="","",IF('Matriz de Riesgos'!$U$407='Matriz Calificación'!$D$66,'Matriz de Riesgos'!$E$407,IF('Matriz de Riesgos'!$U$407&lt;&gt;'Matriz Calificación'!$D$66,"")))</f>
        <v/>
      </c>
      <c r="AM17" s="132" t="str">
        <f>IF('Matriz de Riesgos'!$U$416="","",IF('Matriz de Riesgos'!$U$416='Matriz Calificación'!$D$66,'Matriz de Riesgos'!$E$416,IF('Matriz de Riesgos'!$U$416&lt;&gt;'Matriz Calificación'!$D$66,"")))</f>
        <v/>
      </c>
      <c r="AN17" s="132" t="str">
        <f>IF('Matriz de Riesgos'!$U$425="","",IF('Matriz de Riesgos'!$U$425='Matriz Calificación'!$D$66,'Matriz de Riesgos'!$E$425,IF('Matriz de Riesgos'!$U$425&lt;&gt;'Matriz Calificación'!$D$66,"")))</f>
        <v/>
      </c>
      <c r="AO17" s="132" t="str">
        <f>IF('Matriz de Riesgos'!$U$434="","",IF('Matriz de Riesgos'!$U$434='Matriz Calificación'!$D$66,'Matriz de Riesgos'!$E$434,IF('Matriz de Riesgos'!$U$434&lt;&gt;'Matriz Calificación'!$D$66,"")))</f>
        <v/>
      </c>
      <c r="AP17" s="132" t="str">
        <f>IF('Matriz de Riesgos'!$U$443="","",IF('Matriz de Riesgos'!$U$443='Matriz Calificación'!$D$66,'Matriz de Riesgos'!$E$443,IF('Matriz de Riesgos'!$U$443&lt;&gt;'Matriz Calificación'!$D$66,"")))</f>
        <v/>
      </c>
      <c r="AQ17" s="136" t="str">
        <f>IF('Matriz de Riesgos'!$U$452="","",IF('Matriz de Riesgos'!$U$452='Matriz Calificación'!$D$66,'Matriz de Riesgos'!$E$452,IF('Matriz de Riesgos'!$U$452&lt;&gt;'Matriz Calificación'!$D$66,"")))</f>
        <v/>
      </c>
      <c r="AR17" s="137" t="str">
        <f>IF('Matriz de Riesgos'!$U$371="","",IF('Matriz de Riesgos'!$U$371='Matriz Calificación'!$D$75,'Matriz de Riesgos'!$E$371,IF('Matriz de Riesgos'!$U$371&lt;&gt;'Matriz Calificación'!$D$75,"")))</f>
        <v/>
      </c>
      <c r="AS17" s="138" t="str">
        <f>IF('Matriz de Riesgos'!$U$380="","",IF('Matriz de Riesgos'!$U$380='Matriz Calificación'!$D$75,'Matriz de Riesgos'!$E$380,IF('Matriz de Riesgos'!$U$380&lt;&gt;'Matriz Calificación'!$D$75,"")))</f>
        <v/>
      </c>
      <c r="AT17" s="138" t="str">
        <f>IF('Matriz de Riesgos'!$U$389="","",IF('Matriz de Riesgos'!$U$389='Matriz Calificación'!$D$75,'Matriz de Riesgos'!$E$389,IF('Matriz de Riesgos'!$U$389&lt;&gt;'Matriz Calificación'!$D$75,"")))</f>
        <v/>
      </c>
      <c r="AU17" s="138" t="str">
        <f>IF('Matriz de Riesgos'!$U$398="","",IF('Matriz de Riesgos'!$U$398='Matriz Calificación'!$D$75,'Matriz de Riesgos'!$E$398,IF('Matriz de Riesgos'!$U$398&lt;&gt;'Matriz Calificación'!$D$75,"")))</f>
        <v/>
      </c>
      <c r="AV17" s="154" t="str">
        <f>IF('Matriz de Riesgos'!$U$407="","",IF('Matriz de Riesgos'!$U$407='Matriz Calificación'!$D$75,'Matriz de Riesgos'!$E$407,IF('Matriz de Riesgos'!$U$407&lt;&gt;'Matriz Calificación'!$D$75,"")))</f>
        <v/>
      </c>
      <c r="AW17" s="154" t="str">
        <f>IF('Matriz de Riesgos'!$U$416="","",IF('Matriz de Riesgos'!$U$416='Matriz Calificación'!$D$75,'Matriz de Riesgos'!$E$416,IF('Matriz de Riesgos'!$U$416&lt;&gt;'Matriz Calificación'!$D$75,"")))</f>
        <v/>
      </c>
      <c r="AX17" s="154" t="str">
        <f>IF('Matriz de Riesgos'!$U$425="","",IF('Matriz de Riesgos'!$U$425='Matriz Calificación'!$D$75,'Matriz de Riesgos'!$E$425,IF('Matriz de Riesgos'!$U$425&lt;&gt;'Matriz Calificación'!$D$75,"")))</f>
        <v/>
      </c>
      <c r="AY17" s="154" t="str">
        <f>IF('Matriz de Riesgos'!$U$434="","",IF('Matriz de Riesgos'!$U$434='Matriz Calificación'!$D$75,'Matriz de Riesgos'!$E$434,IF('Matriz de Riesgos'!$U$434&lt;&gt;'Matriz Calificación'!$D$75,"")))</f>
        <v/>
      </c>
      <c r="AZ17" s="154" t="str">
        <f>IF('Matriz de Riesgos'!$U$443="","",IF('Matriz de Riesgos'!$U$443='Matriz Calificación'!$D$75,'Matriz de Riesgos'!$E$443,IF('Matriz de Riesgos'!$U$443&lt;&gt;'Matriz Calificación'!$D$75,"")))</f>
        <v/>
      </c>
      <c r="BA17" s="139" t="str">
        <f>IF('Matriz de Riesgos'!$U$452="","",IF('Matriz de Riesgos'!$U$452='Matriz Calificación'!$D$75,'Matriz de Riesgos'!$E$452,IF('Matriz de Riesgos'!$U$452&lt;&gt;'Matriz Calificación'!$D$75,"")))</f>
        <v/>
      </c>
    </row>
    <row r="18" spans="2:53" ht="12" customHeight="1" x14ac:dyDescent="0.25">
      <c r="B18" s="400"/>
      <c r="C18" s="401"/>
      <c r="D18" s="129" t="str">
        <f>IF('Matriz de Riesgos'!$U$461="","",IF('Matriz de Riesgos'!$U$461='Matriz Calificación'!$D$56,'Matriz de Riesgos'!$E$461,IF('Matriz de Riesgos'!$U$461&lt;&gt;'Matriz Calificación'!$D$56,"")))</f>
        <v/>
      </c>
      <c r="E18" s="130" t="str">
        <f>IF('Matriz de Riesgos'!$U$470="","",IF('Matriz de Riesgos'!$U$470='Matriz Calificación'!$D$56,'Matriz de Riesgos'!$E$470,IF('Matriz de Riesgos'!$U$470&lt;&gt;'Matriz Calificación'!$D$56,"")))</f>
        <v/>
      </c>
      <c r="F18" s="130" t="str">
        <f>IF('Matriz de Riesgos'!$U$479="","",IF('Matriz de Riesgos'!$U$479='Matriz Calificación'!$D$56,'Matriz de Riesgos'!$E$479,IF('Matriz de Riesgos'!$U$479&lt;&gt;'Matriz Calificación'!$D$56,"")))</f>
        <v/>
      </c>
      <c r="G18" s="130" t="str">
        <f>IF('Matriz de Riesgos'!$U$488="","",IF('Matriz de Riesgos'!$U$488='Matriz Calificación'!$D$56,'Matriz de Riesgos'!$E$488,IF('Matriz de Riesgos'!$U$488&lt;&gt;'Matriz Calificación'!$D$56,"")))</f>
        <v/>
      </c>
      <c r="H18" s="130" t="str">
        <f>IF('Matriz de Riesgos'!$U$497="","",IF('Matriz de Riesgos'!$U$497='Matriz Calificación'!$D$56,'Matriz de Riesgos'!$E$497,IF('Matriz de Riesgos'!$U$497&lt;&gt;'Matriz Calificación'!$D$56,"")))</f>
        <v/>
      </c>
      <c r="I18" s="130" t="str">
        <f>IF('Matriz de Riesgos'!$U$506="","",IF('Matriz de Riesgos'!$U$506='Matriz Calificación'!$D$56,'Matriz de Riesgos'!$E$506,IF('Matriz de Riesgos'!$U$506&lt;&gt;'Matriz Calificación'!$D$56,"")))</f>
        <v/>
      </c>
      <c r="J18" s="130" t="str">
        <f>IF('Matriz de Riesgos'!$U$515="","",IF('Matriz de Riesgos'!$U$515='Matriz Calificación'!$D$56,'Matriz de Riesgos'!$E$515,IF('Matriz de Riesgos'!$U$515&lt;&gt;'Matriz Calificación'!$D$56,"")))</f>
        <v/>
      </c>
      <c r="K18" s="130" t="str">
        <f>IF('Matriz de Riesgos'!$U$524="","",IF('Matriz de Riesgos'!$U$524='Matriz Calificación'!$D$56,'Matriz de Riesgos'!$E$524,IF('Matriz de Riesgos'!$U$524&lt;&gt;'Matriz Calificación'!$D$56,"")))</f>
        <v/>
      </c>
      <c r="L18" s="130" t="str">
        <f>IF('Matriz de Riesgos'!$U$533="","",IF('Matriz de Riesgos'!$U$533='Matriz Calificación'!$D$56,'Matriz de Riesgos'!$E$533,IF('Matriz de Riesgos'!$U$533&lt;&gt;'Matriz Calificación'!$D$56,"")))</f>
        <v/>
      </c>
      <c r="M18" s="130" t="str">
        <f>IF('Matriz de Riesgos'!$U$542="","",IF('Matriz de Riesgos'!$U$542='Matriz Calificación'!$D$56,'Matriz de Riesgos'!$E$542,IF('Matriz de Riesgos'!$U$542&lt;&gt;'Matriz Calificación'!$D$56,"")))</f>
        <v/>
      </c>
      <c r="N18" s="133" t="str">
        <f>IF('Matriz de Riesgos'!$U$461="","",IF('Matriz de Riesgos'!$U$461='Matriz Calificación'!$D$58,'Matriz de Riesgos'!$E$461,IF('Matriz de Riesgos'!$U$461&lt;&gt;'Matriz Calificación'!$D$58,"")))</f>
        <v/>
      </c>
      <c r="O18" s="134" t="str">
        <f>IF('Matriz de Riesgos'!$U$470="","",IF('Matriz de Riesgos'!$U$470='Matriz Calificación'!$D$58,'Matriz de Riesgos'!$E$470,IF('Matriz de Riesgos'!$U$470&lt;&gt;'Matriz Calificación'!$D$58,"")))</f>
        <v/>
      </c>
      <c r="P18" s="134" t="str">
        <f>IF('Matriz de Riesgos'!$U$479="","",IF('Matriz de Riesgos'!$U$479='Matriz Calificación'!$D$58,'Matriz de Riesgos'!$E$479,IF('Matriz de Riesgos'!$U$479&lt;&gt;'Matriz Calificación'!$D$58,"")))</f>
        <v/>
      </c>
      <c r="Q18" s="134" t="str">
        <f>IF('Matriz de Riesgos'!$U$488="","",IF('Matriz de Riesgos'!$U$488='Matriz Calificación'!$D$58,'Matriz de Riesgos'!$E$488,IF('Matriz de Riesgos'!$U$488&lt;&gt;'Matriz Calificación'!$D$58,"")))</f>
        <v/>
      </c>
      <c r="R18" s="134" t="str">
        <f>IF('Matriz de Riesgos'!$U$497="","",IF('Matriz de Riesgos'!$U$497='Matriz Calificación'!$D$58,'Matriz de Riesgos'!$E$497,IF('Matriz de Riesgos'!$U$497&lt;&gt;'Matriz Calificación'!$D$58,"")))</f>
        <v/>
      </c>
      <c r="S18" s="134" t="str">
        <f>IF('Matriz de Riesgos'!$U$506="","",IF('Matriz de Riesgos'!$U$506='Matriz Calificación'!$D$58,'Matriz de Riesgos'!$E$506,IF('Matriz de Riesgos'!$U$506&lt;&gt;'Matriz Calificación'!$D$58,"")))</f>
        <v/>
      </c>
      <c r="T18" s="134" t="str">
        <f>IF('Matriz de Riesgos'!$U$515="","",IF('Matriz de Riesgos'!$U$515='Matriz Calificación'!$D$58,'Matriz de Riesgos'!$E$515,IF('Matriz de Riesgos'!$U$515&lt;&gt;'Matriz Calificación'!$D$58,"")))</f>
        <v/>
      </c>
      <c r="U18" s="134" t="str">
        <f>IF('Matriz de Riesgos'!$U$524="","",IF('Matriz de Riesgos'!$U$524='Matriz Calificación'!$D$58,'Matriz de Riesgos'!$E$524,IF('Matriz de Riesgos'!$U$524&lt;&gt;'Matriz Calificación'!$D$58,"")))</f>
        <v/>
      </c>
      <c r="V18" s="134" t="str">
        <f>IF('Matriz de Riesgos'!$U$533="","",IF('Matriz de Riesgos'!$U$533='Matriz Calificación'!$D$58,'Matriz de Riesgos'!$E$533,IF('Matriz de Riesgos'!$U$533&lt;&gt;'Matriz Calificación'!$D$58,"")))</f>
        <v/>
      </c>
      <c r="W18" s="135" t="str">
        <f>IF('Matriz de Riesgos'!$U$542="","",IF('Matriz de Riesgos'!$U$542='Matriz Calificación'!$D$58,'Matriz de Riesgos'!$E$542,IF('Matriz de Riesgos'!$U$542&lt;&gt;'Matriz Calificación'!$D$58,"")))</f>
        <v/>
      </c>
      <c r="X18" s="133" t="str">
        <f>IF('Matriz de Riesgos'!$U$461="","",IF('Matriz de Riesgos'!$U$461='Matriz Calificación'!$D$59,'Matriz de Riesgos'!$E$461,IF('Matriz de Riesgos'!$U$461&lt;&gt;'Matriz Calificación'!$D$59,"")))</f>
        <v/>
      </c>
      <c r="Y18" s="134" t="str">
        <f>IF('Matriz de Riesgos'!$U$470="","",IF('Matriz de Riesgos'!$U$470='Matriz Calificación'!$D$59,'Matriz de Riesgos'!$E$470,IF('Matriz de Riesgos'!$U$470&lt;&gt;'Matriz Calificación'!$D$59,"")))</f>
        <v/>
      </c>
      <c r="Z18" s="134" t="str">
        <f>IF('Matriz de Riesgos'!$U$479="","",IF('Matriz de Riesgos'!$U$479='Matriz Calificación'!$D$59,'Matriz de Riesgos'!$E$479,IF('Matriz de Riesgos'!$U$479&lt;&gt;'Matriz Calificación'!$D$59,"")))</f>
        <v/>
      </c>
      <c r="AA18" s="134" t="str">
        <f>IF('Matriz de Riesgos'!$U$488="","",IF('Matriz de Riesgos'!$U$488='Matriz Calificación'!$D$59,'Matriz de Riesgos'!$E$488,IF('Matriz de Riesgos'!$U$488&lt;&gt;'Matriz Calificación'!$D$59,"")))</f>
        <v/>
      </c>
      <c r="AB18" s="134" t="str">
        <f>IF('Matriz de Riesgos'!$U$497="","",IF('Matriz de Riesgos'!$U$497='Matriz Calificación'!$D$59,'Matriz de Riesgos'!$E$497,IF('Matriz de Riesgos'!$U$497&lt;&gt;'Matriz Calificación'!$D$59,"")))</f>
        <v/>
      </c>
      <c r="AC18" s="134" t="str">
        <f>IF('Matriz de Riesgos'!$U$506="","",IF('Matriz de Riesgos'!$U$506='Matriz Calificación'!$D$59,'Matriz de Riesgos'!$E$506,IF('Matriz de Riesgos'!$U$506&lt;&gt;'Matriz Calificación'!$D$59,"")))</f>
        <v/>
      </c>
      <c r="AD18" s="134" t="str">
        <f>IF('Matriz de Riesgos'!$U$515="","",IF('Matriz de Riesgos'!$U$515='Matriz Calificación'!$D$59,'Matriz de Riesgos'!$E$515,IF('Matriz de Riesgos'!$U$515&lt;&gt;'Matriz Calificación'!$D$59,"")))</f>
        <v/>
      </c>
      <c r="AE18" s="134" t="str">
        <f>IF('Matriz de Riesgos'!$U$524="","",IF('Matriz de Riesgos'!$U$524='Matriz Calificación'!$D$59,'Matriz de Riesgos'!$E$524,IF('Matriz de Riesgos'!$U$524&lt;&gt;'Matriz Calificación'!$D$59,"")))</f>
        <v/>
      </c>
      <c r="AF18" s="134" t="str">
        <f>IF('Matriz de Riesgos'!$U$533="","",IF('Matriz de Riesgos'!$U$533='Matriz Calificación'!$D$59,'Matriz de Riesgos'!$E$533,IF('Matriz de Riesgos'!$U$533&lt;&gt;'Matriz Calificación'!$D$59,"")))</f>
        <v/>
      </c>
      <c r="AG18" s="135" t="str">
        <f>IF('Matriz de Riesgos'!$U$542="","",IF('Matriz de Riesgos'!$U$542='Matriz Calificación'!$D$59,'Matriz de Riesgos'!$E$542,IF('Matriz de Riesgos'!$U$542&lt;&gt;'Matriz Calificación'!$D$59,"")))</f>
        <v/>
      </c>
      <c r="AH18" s="131" t="str">
        <f>IF('Matriz de Riesgos'!$U$461="","",IF('Matriz de Riesgos'!$U$461='Matriz Calificación'!$D$66,'Matriz de Riesgos'!$E$461,IF('Matriz de Riesgos'!$U$461&lt;&gt;'Matriz Calificación'!$D$66,"")))</f>
        <v/>
      </c>
      <c r="AI18" s="132" t="str">
        <f>IF('Matriz de Riesgos'!$U$470="","",IF('Matriz de Riesgos'!$U$470='Matriz Calificación'!$D$66,'Matriz de Riesgos'!$E$470,IF('Matriz de Riesgos'!$U$470&lt;&gt;'Matriz Calificación'!$D$66,"")))</f>
        <v/>
      </c>
      <c r="AJ18" s="132" t="str">
        <f>IF('Matriz de Riesgos'!$U$479="","",IF('Matriz de Riesgos'!$U$479='Matriz Calificación'!$D$66,'Matriz de Riesgos'!$E$479,IF('Matriz de Riesgos'!$U$479&lt;&gt;'Matriz Calificación'!$D$66,"")))</f>
        <v/>
      </c>
      <c r="AK18" s="132" t="str">
        <f>IF('Matriz de Riesgos'!$U$488="","",IF('Matriz de Riesgos'!$U$488='Matriz Calificación'!$D$66,'Matriz de Riesgos'!$E$488,IF('Matriz de Riesgos'!$U$488&lt;&gt;'Matriz Calificación'!$D$66,"")))</f>
        <v/>
      </c>
      <c r="AL18" s="132" t="str">
        <f>IF('Matriz de Riesgos'!$U$497="","",IF('Matriz de Riesgos'!$U$497='Matriz Calificación'!$D$66,'Matriz de Riesgos'!$E$497,IF('Matriz de Riesgos'!$U$497&lt;&gt;'Matriz Calificación'!$D$66,"")))</f>
        <v/>
      </c>
      <c r="AM18" s="132" t="str">
        <f>IF('Matriz de Riesgos'!$U$506="","",IF('Matriz de Riesgos'!$U$506='Matriz Calificación'!$D$66,'Matriz de Riesgos'!$E$506,IF('Matriz de Riesgos'!$U$506&lt;&gt;'Matriz Calificación'!$D$66,"")))</f>
        <v/>
      </c>
      <c r="AN18" s="132" t="str">
        <f>IF('Matriz de Riesgos'!$U$515="","",IF('Matriz de Riesgos'!$U$515='Matriz Calificación'!$D$66,'Matriz de Riesgos'!$E$515,IF('Matriz de Riesgos'!$U$515&lt;&gt;'Matriz Calificación'!$D$66,"")))</f>
        <v/>
      </c>
      <c r="AO18" s="132" t="str">
        <f>IF('Matriz de Riesgos'!$U$524="","",IF('Matriz de Riesgos'!$U$524='Matriz Calificación'!$D$66,'Matriz de Riesgos'!$E$524,IF('Matriz de Riesgos'!$U$524&lt;&gt;'Matriz Calificación'!$D$66,"")))</f>
        <v/>
      </c>
      <c r="AP18" s="132" t="str">
        <f>IF('Matriz de Riesgos'!$U$533="","",IF('Matriz de Riesgos'!$U$533='Matriz Calificación'!$D$66,'Matriz de Riesgos'!$E$533,IF('Matriz de Riesgos'!$U$533&lt;&gt;'Matriz Calificación'!$D$66,"")))</f>
        <v/>
      </c>
      <c r="AQ18" s="136" t="str">
        <f>IF('Matriz de Riesgos'!$U$542="","",IF('Matriz de Riesgos'!$U$542='Matriz Calificación'!$D$66,'Matriz de Riesgos'!$E$542,IF('Matriz de Riesgos'!$U$542&lt;&gt;'Matriz Calificación'!$D$66,"")))</f>
        <v/>
      </c>
      <c r="AR18" s="137" t="str">
        <f>IF('Matriz de Riesgos'!$U$461="","",IF('Matriz de Riesgos'!$U$461='Matriz Calificación'!$D$75,'Matriz de Riesgos'!$E$461,IF('Matriz de Riesgos'!$U$461&lt;&gt;'Matriz Calificación'!$D$75,"")))</f>
        <v/>
      </c>
      <c r="AS18" s="138" t="str">
        <f>IF('Matriz de Riesgos'!$U$470="","",IF('Matriz de Riesgos'!$U$470='Matriz Calificación'!$D$75,'Matriz de Riesgos'!$E$470,IF('Matriz de Riesgos'!$U$470&lt;&gt;'Matriz Calificación'!$D$75,"")))</f>
        <v/>
      </c>
      <c r="AT18" s="138" t="str">
        <f>IF('Matriz de Riesgos'!$U$479="","",IF('Matriz de Riesgos'!$U$479='Matriz Calificación'!$D$75,'Matriz de Riesgos'!$E$479,IF('Matriz de Riesgos'!$U$479&lt;&gt;'Matriz Calificación'!$D$75,"")))</f>
        <v/>
      </c>
      <c r="AU18" s="138" t="str">
        <f>IF('Matriz de Riesgos'!$U$488="","",IF('Matriz de Riesgos'!$U$488='Matriz Calificación'!$D$75,'Matriz de Riesgos'!$E$488,IF('Matriz de Riesgos'!$U$488&lt;&gt;'Matriz Calificación'!$D$75,"")))</f>
        <v/>
      </c>
      <c r="AV18" s="154" t="str">
        <f>IF('Matriz de Riesgos'!$U$497="","",IF('Matriz de Riesgos'!$U$497='Matriz Calificación'!$D$75,'Matriz de Riesgos'!$E$497,IF('Matriz de Riesgos'!$U$497&lt;&gt;'Matriz Calificación'!$D$75,"")))</f>
        <v/>
      </c>
      <c r="AW18" s="154" t="str">
        <f>IF('Matriz de Riesgos'!$U$506="","",IF('Matriz de Riesgos'!$U$506='Matriz Calificación'!$D$75,'Matriz de Riesgos'!$E$506,IF('Matriz de Riesgos'!$U$506&lt;&gt;'Matriz Calificación'!$D$75,"")))</f>
        <v/>
      </c>
      <c r="AX18" s="154" t="str">
        <f>IF('Matriz de Riesgos'!$U$515="","",IF('Matriz de Riesgos'!$U$515='Matriz Calificación'!$D$75,'Matriz de Riesgos'!$E$515,IF('Matriz de Riesgos'!$U$515&lt;&gt;'Matriz Calificación'!$D$75,"")))</f>
        <v/>
      </c>
      <c r="AY18" s="154" t="str">
        <f>IF('Matriz de Riesgos'!$U$524="","",IF('Matriz de Riesgos'!$U$524='Matriz Calificación'!$D$75,'Matriz de Riesgos'!$E$524,IF('Matriz de Riesgos'!$U$524&lt;&gt;'Matriz Calificación'!$D$75,"")))</f>
        <v/>
      </c>
      <c r="AZ18" s="154" t="str">
        <f>IF('Matriz de Riesgos'!$U$533="","",IF('Matriz de Riesgos'!$U$533='Matriz Calificación'!$D$75,'Matriz de Riesgos'!$E$533,IF('Matriz de Riesgos'!$U$533&lt;&gt;'Matriz Calificación'!$D$75,"")))</f>
        <v/>
      </c>
      <c r="BA18" s="139" t="str">
        <f>IF('Matriz de Riesgos'!$U$542="","",IF('Matriz de Riesgos'!$U$542='Matriz Calificación'!$D$75,'Matriz de Riesgos'!$E$542,IF('Matriz de Riesgos'!$U$542&lt;&gt;'Matriz Calificación'!$D$75,"")))</f>
        <v/>
      </c>
    </row>
    <row r="19" spans="2:53" ht="12" customHeight="1" x14ac:dyDescent="0.25">
      <c r="B19" s="401"/>
      <c r="C19" s="401"/>
      <c r="D19" s="129" t="str">
        <f>IF('Matriz de Riesgos'!$U$551="","",IF('Matriz de Riesgos'!$U$551='Matriz Calificación'!$D$56,'Matriz de Riesgos'!$E$551,IF('Matriz de Riesgos'!$U$551&lt;&gt;'Matriz Calificación'!$D$56,"")))</f>
        <v/>
      </c>
      <c r="E19" s="130" t="str">
        <f>IF('Matriz de Riesgos'!$U$560="","",IF('Matriz de Riesgos'!$U$560='Matriz Calificación'!$D$56,'Matriz de Riesgos'!$E$560,IF('Matriz de Riesgos'!$U$560&lt;&gt;'Matriz Calificación'!$D$56,"")))</f>
        <v/>
      </c>
      <c r="F19" s="130" t="str">
        <f>IF('Matriz de Riesgos'!$U$569="","",IF('Matriz de Riesgos'!$U$569='Matriz Calificación'!$D$56,'Matriz de Riesgos'!$E$569,IF('Matriz de Riesgos'!$U$569&lt;&gt;'Matriz Calificación'!$D$56,"")))</f>
        <v/>
      </c>
      <c r="G19" s="130" t="str">
        <f>IF('Matriz de Riesgos'!$U$578="","",IF('Matriz de Riesgos'!$U$578='Matriz Calificación'!$D$56,'Matriz de Riesgos'!$E$578,IF('Matriz de Riesgos'!$U$578&lt;&gt;'Matriz Calificación'!$D$56,"")))</f>
        <v/>
      </c>
      <c r="H19" s="130" t="str">
        <f>IF('Matriz de Riesgos'!$U$587="","",IF('Matriz de Riesgos'!$U$587='Matriz Calificación'!$D$56,'Matriz de Riesgos'!$E$587,IF('Matriz de Riesgos'!$U$587&lt;&gt;'Matriz Calificación'!$D$56,"")))</f>
        <v/>
      </c>
      <c r="I19" s="130" t="str">
        <f>IF('Matriz de Riesgos'!$U$596="","",IF('Matriz de Riesgos'!$U$596='Matriz Calificación'!$D$56,'Matriz de Riesgos'!$E$596,IF('Matriz de Riesgos'!$U$596&lt;&gt;'Matriz Calificación'!$D$56,"")))</f>
        <v/>
      </c>
      <c r="J19" s="130" t="str">
        <f>IF('Matriz de Riesgos'!$U$605="","",IF('Matriz de Riesgos'!$U$605='Matriz Calificación'!$D$56,'Matriz de Riesgos'!$E$605,IF('Matriz de Riesgos'!$U$605&lt;&gt;'Matriz Calificación'!$D$56,"")))</f>
        <v/>
      </c>
      <c r="K19" s="130" t="str">
        <f>IF('Matriz de Riesgos'!$U$614="","",IF('Matriz de Riesgos'!$U$614='Matriz Calificación'!$D$56,'Matriz de Riesgos'!$E$614,IF('Matriz de Riesgos'!$U$614&lt;&gt;'Matriz Calificación'!$D$56,"")))</f>
        <v/>
      </c>
      <c r="L19" s="130" t="str">
        <f>IF('Matriz de Riesgos'!$U$623="","",IF('Matriz de Riesgos'!$U$623='Matriz Calificación'!$D$56,'Matriz de Riesgos'!$E$623,IF('Matriz de Riesgos'!$U$623&lt;&gt;'Matriz Calificación'!$D$56,"")))</f>
        <v/>
      </c>
      <c r="M19" s="130" t="str">
        <f>IF('Matriz de Riesgos'!$U$632="","",IF('Matriz de Riesgos'!$U$632='Matriz Calificación'!$D$56,'Matriz de Riesgos'!$E$632,IF('Matriz de Riesgos'!$U$632&lt;&gt;'Matriz Calificación'!$D$56,"")))</f>
        <v/>
      </c>
      <c r="N19" s="163" t="str">
        <f>IF('Matriz de Riesgos'!$U$551="","",IF('Matriz de Riesgos'!$U$551='Matriz Calificación'!$D$58,'Matriz de Riesgos'!$E$551,IF('Matriz de Riesgos'!$U$551&lt;&gt;'Matriz Calificación'!$D$58,"")))</f>
        <v/>
      </c>
      <c r="O19" s="164" t="str">
        <f>IF('Matriz de Riesgos'!$U$560="","",IF('Matriz de Riesgos'!$U$560='Matriz Calificación'!$D$58,'Matriz de Riesgos'!$E$560,IF('Matriz de Riesgos'!$U$560&lt;&gt;'Matriz Calificación'!$D$58,"")))</f>
        <v/>
      </c>
      <c r="P19" s="164" t="str">
        <f>IF('Matriz de Riesgos'!$U$569="","",IF('Matriz de Riesgos'!$U$569='Matriz Calificación'!$D$58,'Matriz de Riesgos'!$E$569,IF('Matriz de Riesgos'!$U$569&lt;&gt;'Matriz Calificación'!$D$58,"")))</f>
        <v/>
      </c>
      <c r="Q19" s="164" t="str">
        <f>IF('Matriz de Riesgos'!$U$578="","",IF('Matriz de Riesgos'!$U$578='Matriz Calificación'!$D$58,'Matriz de Riesgos'!$E$578,IF('Matriz de Riesgos'!$U$578&lt;&gt;'Matriz Calificación'!$D$58,"")))</f>
        <v/>
      </c>
      <c r="R19" s="165" t="str">
        <f>IF('Matriz de Riesgos'!$U$587="","",IF('Matriz de Riesgos'!$U$587='Matriz Calificación'!$D$58,'Matriz de Riesgos'!$E$587,IF('Matriz de Riesgos'!$U$587&lt;&gt;'Matriz Calificación'!$D$58,"")))</f>
        <v/>
      </c>
      <c r="S19" s="165" t="str">
        <f>IF('Matriz de Riesgos'!$U$596="","",IF('Matriz de Riesgos'!$U$596='Matriz Calificación'!$D$58,'Matriz de Riesgos'!$E$596,IF('Matriz de Riesgos'!$U$596&lt;&gt;'Matriz Calificación'!$D$58,"")))</f>
        <v/>
      </c>
      <c r="T19" s="165" t="str">
        <f>IF('Matriz de Riesgos'!$U$605="","",IF('Matriz de Riesgos'!$U$605='Matriz Calificación'!$D$58,'Matriz de Riesgos'!$E$605,IF('Matriz de Riesgos'!$U$605&lt;&gt;'Matriz Calificación'!$D$58,"")))</f>
        <v/>
      </c>
      <c r="U19" s="165" t="str">
        <f>IF('Matriz de Riesgos'!$U$614="","",IF('Matriz de Riesgos'!$U$614='Matriz Calificación'!$D$58,'Matriz de Riesgos'!$E$614,IF('Matriz de Riesgos'!$U$614&lt;&gt;'Matriz Calificación'!$D$58,"")))</f>
        <v/>
      </c>
      <c r="V19" s="165" t="str">
        <f>IF('Matriz de Riesgos'!$U$623="","",IF('Matriz de Riesgos'!$U$623='Matriz Calificación'!$D$58,'Matriz de Riesgos'!$E$623,IF('Matriz de Riesgos'!$U$623&lt;&gt;'Matriz Calificación'!$D$58,"")))</f>
        <v/>
      </c>
      <c r="W19" s="166" t="str">
        <f>IF('Matriz de Riesgos'!$U$632="","",IF('Matriz de Riesgos'!$U$632='Matriz Calificación'!$D$58,'Matriz de Riesgos'!$E$632,IF('Matriz de Riesgos'!$U$632&lt;&gt;'Matriz Calificación'!$D$58,"")))</f>
        <v/>
      </c>
      <c r="X19" s="163" t="str">
        <f>IF('Matriz de Riesgos'!$U$551="","",IF('Matriz de Riesgos'!$U$551='Matriz Calificación'!$D$59,'Matriz de Riesgos'!$E$551,IF('Matriz de Riesgos'!$U$551&lt;&gt;'Matriz Calificación'!$D$59,"")))</f>
        <v/>
      </c>
      <c r="Y19" s="164" t="str">
        <f>IF('Matriz de Riesgos'!$U$560="","",IF('Matriz de Riesgos'!$U$560='Matriz Calificación'!$D$59,'Matriz de Riesgos'!$E$560,IF('Matriz de Riesgos'!$U$560&lt;&gt;'Matriz Calificación'!$D$59,"")))</f>
        <v/>
      </c>
      <c r="Z19" s="164" t="str">
        <f>IF('Matriz de Riesgos'!$U$569="","",IF('Matriz de Riesgos'!$U$569='Matriz Calificación'!$D$59,'Matriz de Riesgos'!$E$569,IF('Matriz de Riesgos'!$U$569&lt;&gt;'Matriz Calificación'!$D$59,"")))</f>
        <v/>
      </c>
      <c r="AA19" s="164" t="str">
        <f>IF('Matriz de Riesgos'!$U$578="","",IF('Matriz de Riesgos'!$U$578='Matriz Calificación'!$D$59,'Matriz de Riesgos'!$E$578,IF('Matriz de Riesgos'!$U$578&lt;&gt;'Matriz Calificación'!$D$59,"")))</f>
        <v/>
      </c>
      <c r="AB19" s="165" t="str">
        <f>IF('Matriz de Riesgos'!$U$587="","",IF('Matriz de Riesgos'!$U$587='Matriz Calificación'!$D$59,'Matriz de Riesgos'!$E$587,IF('Matriz de Riesgos'!$U$587&lt;&gt;'Matriz Calificación'!$D$59,"")))</f>
        <v/>
      </c>
      <c r="AC19" s="165" t="str">
        <f>IF('Matriz de Riesgos'!$U$596="","",IF('Matriz de Riesgos'!$U$596='Matriz Calificación'!$D$59,'Matriz de Riesgos'!$E$596,IF('Matriz de Riesgos'!$U$596&lt;&gt;'Matriz Calificación'!$D$59,"")))</f>
        <v/>
      </c>
      <c r="AD19" s="165" t="str">
        <f>IF('Matriz de Riesgos'!$U$605="","",IF('Matriz de Riesgos'!$U$605='Matriz Calificación'!$D$59,'Matriz de Riesgos'!$E$605,IF('Matriz de Riesgos'!$U$605&lt;&gt;'Matriz Calificación'!$D$59,"")))</f>
        <v/>
      </c>
      <c r="AE19" s="165" t="str">
        <f>IF('Matriz de Riesgos'!$U$614="","",IF('Matriz de Riesgos'!$U$614='Matriz Calificación'!$D$59,'Matriz de Riesgos'!$E$614,IF('Matriz de Riesgos'!$U$614&lt;&gt;'Matriz Calificación'!$D$59,"")))</f>
        <v/>
      </c>
      <c r="AF19" s="165" t="str">
        <f>IF('Matriz de Riesgos'!$U$623="","",IF('Matriz de Riesgos'!$U$623='Matriz Calificación'!$D$59,'Matriz de Riesgos'!$E$623,IF('Matriz de Riesgos'!$U$623&lt;&gt;'Matriz Calificación'!$D$59,"")))</f>
        <v/>
      </c>
      <c r="AG19" s="166" t="str">
        <f>IF('Matriz de Riesgos'!$U$632="","",IF('Matriz de Riesgos'!$U$632='Matriz Calificación'!$D$59,'Matriz de Riesgos'!$E$632,IF('Matriz de Riesgos'!$U$632&lt;&gt;'Matriz Calificación'!$D$59,"")))</f>
        <v/>
      </c>
      <c r="AH19" s="131" t="str">
        <f>IF('Matriz de Riesgos'!$U$551="","",IF('Matriz de Riesgos'!$U$551='Matriz Calificación'!$D$66,'Matriz de Riesgos'!$E$551,IF('Matriz de Riesgos'!$U$551&lt;&gt;'Matriz Calificación'!$D$66,"")))</f>
        <v/>
      </c>
      <c r="AI19" s="132" t="str">
        <f>IF('Matriz de Riesgos'!$U$560="","",IF('Matriz de Riesgos'!$U$560='Matriz Calificación'!$D$66,'Matriz de Riesgos'!$E$560,IF('Matriz de Riesgos'!$U$560&lt;&gt;'Matriz Calificación'!$D$66,"")))</f>
        <v/>
      </c>
      <c r="AJ19" s="132" t="str">
        <f>IF('Matriz de Riesgos'!$U$569="","",IF('Matriz de Riesgos'!$U$569='Matriz Calificación'!$D$66,'Matriz de Riesgos'!$E$569,IF('Matriz de Riesgos'!$U$569&lt;&gt;'Matriz Calificación'!$D$66,"")))</f>
        <v/>
      </c>
      <c r="AK19" s="132" t="str">
        <f>IF('Matriz de Riesgos'!$U$578="","",IF('Matriz de Riesgos'!$U$578='Matriz Calificación'!$D$66,'Matriz de Riesgos'!$E$578,IF('Matriz de Riesgos'!$U$578&lt;&gt;'Matriz Calificación'!$D$66,"")))</f>
        <v/>
      </c>
      <c r="AL19" s="132" t="str">
        <f>IF('Matriz de Riesgos'!$U$587="","",IF('Matriz de Riesgos'!$U$587='Matriz Calificación'!$D$66,'Matriz de Riesgos'!$E$587,IF('Matriz de Riesgos'!$U$587&lt;&gt;'Matriz Calificación'!$D$66,"")))</f>
        <v/>
      </c>
      <c r="AM19" s="132" t="str">
        <f>IF('Matriz de Riesgos'!$U$596="","",IF('Matriz de Riesgos'!$U$596='Matriz Calificación'!$D$66,'Matriz de Riesgos'!$E$596,IF('Matriz de Riesgos'!$U$596&lt;&gt;'Matriz Calificación'!$D$66,"")))</f>
        <v/>
      </c>
      <c r="AN19" s="132" t="str">
        <f>IF('Matriz de Riesgos'!$U$605="","",IF('Matriz de Riesgos'!$U$605='Matriz Calificación'!$D$66,'Matriz de Riesgos'!$E$605,IF('Matriz de Riesgos'!$U$605&lt;&gt;'Matriz Calificación'!$D$66,"")))</f>
        <v/>
      </c>
      <c r="AO19" s="132" t="str">
        <f>IF('Matriz de Riesgos'!$U$614="","",IF('Matriz de Riesgos'!$U$614='Matriz Calificación'!$D$66,'Matriz de Riesgos'!$E$614,IF('Matriz de Riesgos'!$U$614&lt;&gt;'Matriz Calificación'!$D$66,"")))</f>
        <v/>
      </c>
      <c r="AP19" s="132" t="str">
        <f>IF('Matriz de Riesgos'!$U$623="","",IF('Matriz de Riesgos'!$U$623='Matriz Calificación'!$D$66,'Matriz de Riesgos'!$E$623,IF('Matriz de Riesgos'!$U$623&lt;&gt;'Matriz Calificación'!$D$66,"")))</f>
        <v/>
      </c>
      <c r="AQ19" s="136" t="str">
        <f>IF('Matriz de Riesgos'!$U$632="","",IF('Matriz de Riesgos'!$U$632='Matriz Calificación'!$D$66,'Matriz de Riesgos'!$E$632,IF('Matriz de Riesgos'!$U$632&lt;&gt;'Matriz Calificación'!$D$66,"")))</f>
        <v/>
      </c>
      <c r="AR19" s="137" t="str">
        <f>IF('Matriz de Riesgos'!$U$551="","",IF('Matriz de Riesgos'!$U$551='Matriz Calificación'!$D$75,'Matriz de Riesgos'!$E$551,IF('Matriz de Riesgos'!$U$551&lt;&gt;'Matriz Calificación'!$D$75,"")))</f>
        <v/>
      </c>
      <c r="AS19" s="138" t="str">
        <f>IF('Matriz de Riesgos'!$U$560="","",IF('Matriz de Riesgos'!$U$560='Matriz Calificación'!$D$75,'Matriz de Riesgos'!$E$560,IF('Matriz de Riesgos'!$U$560&lt;&gt;'Matriz Calificación'!$D$75,"")))</f>
        <v/>
      </c>
      <c r="AT19" s="138" t="str">
        <f>IF('Matriz de Riesgos'!$U$569="","",IF('Matriz de Riesgos'!$U$569='Matriz Calificación'!$D$75,'Matriz de Riesgos'!$E$569,IF('Matriz de Riesgos'!$U$569&lt;&gt;'Matriz Calificación'!$D$75,"")))</f>
        <v/>
      </c>
      <c r="AU19" s="138" t="str">
        <f>IF('Matriz de Riesgos'!$U$578="","",IF('Matriz de Riesgos'!$U$578='Matriz Calificación'!$D$75,'Matriz de Riesgos'!$E$578,IF('Matriz de Riesgos'!$U$578&lt;&gt;'Matriz Calificación'!$D$75,"")))</f>
        <v/>
      </c>
      <c r="AV19" s="154" t="str">
        <f>IF('Matriz de Riesgos'!$U$587="","",IF('Matriz de Riesgos'!$U$587='Matriz Calificación'!$D$75,'Matriz de Riesgos'!$E$587,IF('Matriz de Riesgos'!$U$587&lt;&gt;'Matriz Calificación'!$D$75,"")))</f>
        <v/>
      </c>
      <c r="AW19" s="154" t="str">
        <f>IF('Matriz de Riesgos'!$U$596="","",IF('Matriz de Riesgos'!$U$596='Matriz Calificación'!$D$75,'Matriz de Riesgos'!$E$596,IF('Matriz de Riesgos'!$U$596&lt;&gt;'Matriz Calificación'!$D$75,"")))</f>
        <v/>
      </c>
      <c r="AX19" s="154" t="str">
        <f>IF('Matriz de Riesgos'!$U$605="","",IF('Matriz de Riesgos'!$U$605='Matriz Calificación'!$D$75,'Matriz de Riesgos'!$E$605,IF('Matriz de Riesgos'!$U$605&lt;&gt;'Matriz Calificación'!$D$75,"")))</f>
        <v/>
      </c>
      <c r="AY19" s="154" t="str">
        <f>IF('Matriz de Riesgos'!$U$614="","",IF('Matriz de Riesgos'!$U$614='Matriz Calificación'!$D$75,'Matriz de Riesgos'!$E$614,IF('Matriz de Riesgos'!$U$614&lt;&gt;'Matriz Calificación'!$D$75,"")))</f>
        <v/>
      </c>
      <c r="AZ19" s="154" t="str">
        <f>IF('Matriz de Riesgos'!$U$623="","",IF('Matriz de Riesgos'!$U$623='Matriz Calificación'!$D$75,'Matriz de Riesgos'!$E$623,IF('Matriz de Riesgos'!$U$623&lt;&gt;'Matriz Calificación'!$D$75,"")))</f>
        <v/>
      </c>
      <c r="BA19" s="139" t="str">
        <f>IF('Matriz de Riesgos'!$U$632="","",IF('Matriz de Riesgos'!$U$632='Matriz Calificación'!$D$75,'Matriz de Riesgos'!$E$632,IF('Matriz de Riesgos'!$U$632&lt;&gt;'Matriz Calificación'!$D$75,"")))</f>
        <v/>
      </c>
    </row>
    <row r="20" spans="2:53" ht="12" customHeight="1" x14ac:dyDescent="0.25">
      <c r="B20" s="400" t="s">
        <v>106</v>
      </c>
      <c r="C20" s="413">
        <v>0.6</v>
      </c>
      <c r="D20" s="162" t="str">
        <f>IF('Matriz de Riesgos'!$U$11="","",IF('Matriz de Riesgos'!$U$11='Matriz Calificación'!$D$60,'Matriz de Riesgos'!$E$11,IF('Matriz de Riesgos'!$U$11&lt;&gt;'Matriz Calificación'!$D$60,"")))</f>
        <v/>
      </c>
      <c r="E20" s="121" t="str">
        <f>IF('Matriz de Riesgos'!$U$20="","",IF('Matriz de Riesgos'!$U$20='Matriz Calificación'!$D$60,'Matriz de Riesgos'!$E$20,IF('Matriz de Riesgos'!$U$20&lt;&gt;'Matriz Calificación'!$D$60,"")))</f>
        <v/>
      </c>
      <c r="F20" s="121" t="str">
        <f>IF('Matriz de Riesgos'!$U$29="","",IF('Matriz de Riesgos'!$U$29='Matriz Calificación'!$D$60,'Matriz de Riesgos'!$E$29,IF('Matriz de Riesgos'!$U$29&lt;&gt;'Matriz Calificación'!$D$60,"")))</f>
        <v/>
      </c>
      <c r="G20" s="121" t="str">
        <f>IF('Matriz de Riesgos'!$U$38="","",IF('Matriz de Riesgos'!$U$38='Matriz Calificación'!$D$60,'Matriz de Riesgos'!$E$38,IF('Matriz de Riesgos'!$U$38&lt;&gt;'Matriz Calificación'!$D$60,"")))</f>
        <v/>
      </c>
      <c r="H20" s="121" t="str">
        <f>IF('Matriz de Riesgos'!$U$47="","",IF('Matriz de Riesgos'!$U$47='Matriz Calificación'!$D$60,'Matriz de Riesgos'!$E$47,IF('Matriz de Riesgos'!$U$47&lt;&gt;'Matriz Calificación'!$D$60,"")))</f>
        <v/>
      </c>
      <c r="I20" s="121" t="str">
        <f>IF('Matriz de Riesgos'!$U$56="","",IF('Matriz de Riesgos'!$U$56='Matriz Calificación'!$D$60,'Matriz de Riesgos'!$E$56,IF('Matriz de Riesgos'!$U$56&lt;&gt;'Matriz Calificación'!$D$60,"")))</f>
        <v/>
      </c>
      <c r="J20" s="121" t="str">
        <f>IF('Matriz de Riesgos'!$U$65="","",IF('Matriz de Riesgos'!$U$65='Matriz Calificación'!$D$60,'Matriz de Riesgos'!$E$65,IF('Matriz de Riesgos'!$U$65&lt;&gt;'Matriz Calificación'!$D$60,"")))</f>
        <v/>
      </c>
      <c r="K20" s="121" t="str">
        <f>IF('Matriz de Riesgos'!$U$74="","",IF('Matriz de Riesgos'!$U$74='Matriz Calificación'!$D$60,'Matriz de Riesgos'!$E$74,IF('Matriz de Riesgos'!$U$74&lt;&gt;'Matriz Calificación'!$D$60,"")))</f>
        <v/>
      </c>
      <c r="L20" s="121" t="str">
        <f>IF('Matriz de Riesgos'!$U$83="","",IF('Matriz de Riesgos'!$U$83='Matriz Calificación'!$D$60,'Matriz de Riesgos'!$E$83,IF('Matriz de Riesgos'!$U$83&lt;&gt;'Matriz Calificación'!$D$60,"")))</f>
        <v/>
      </c>
      <c r="M20" s="122" t="str">
        <f>IF('Matriz de Riesgos'!$U$92="","",IF('Matriz de Riesgos'!$U$92='Matriz Calificación'!$D$60,'Matriz de Riesgos'!$E$92,IF('Matriz de Riesgos'!$U$92&lt;&gt;'Matriz Calificación'!$D$60,"")))</f>
        <v/>
      </c>
      <c r="N20" s="162" t="str">
        <f>IF('Matriz de Riesgos'!$U$11="","",IF('Matriz de Riesgos'!$U$11='Matriz Calificación'!$D$61,'Matriz de Riesgos'!$E$11,IF('Matriz de Riesgos'!$U$11&lt;&gt;'Matriz Calificación'!$D$61,"")))</f>
        <v/>
      </c>
      <c r="O20" s="121" t="str">
        <f>IF('Matriz de Riesgos'!$U$20="","",IF('Matriz de Riesgos'!$U$20='Matriz Calificación'!$D$61,'Matriz de Riesgos'!$E$20,IF('Matriz de Riesgos'!$U$20&lt;&gt;'Matriz Calificación'!$D$61,"")))</f>
        <v/>
      </c>
      <c r="P20" s="121" t="str">
        <f>IF('Matriz de Riesgos'!$U$29="","",IF('Matriz de Riesgos'!$U$29='Matriz Calificación'!$D$61,'Matriz de Riesgos'!$E$29,IF('Matriz de Riesgos'!$U$29&lt;&gt;'Matriz Calificación'!$D$61,"")))</f>
        <v/>
      </c>
      <c r="Q20" s="121" t="str">
        <f>IF('Matriz de Riesgos'!$U$38="","",IF('Matriz de Riesgos'!$U$38='Matriz Calificación'!$D$61,'Matriz de Riesgos'!$E$38,IF('Matriz de Riesgos'!$U$38&lt;&gt;'Matriz Calificación'!$D$61,"")))</f>
        <v/>
      </c>
      <c r="R20" s="121" t="str">
        <f>IF('Matriz de Riesgos'!$U$47="","",IF('Matriz de Riesgos'!$U$47='Matriz Calificación'!$D$61,'Matriz de Riesgos'!$E$47,IF('Matriz de Riesgos'!$U$47&lt;&gt;'Matriz Calificación'!$D$61,"")))</f>
        <v/>
      </c>
      <c r="S20" s="121" t="str">
        <f>IF('Matriz de Riesgos'!$U$56="","",IF('Matriz de Riesgos'!$U$56='Matriz Calificación'!$D$61,'Matriz de Riesgos'!$E$56,IF('Matriz de Riesgos'!$U$56&lt;&gt;'Matriz Calificación'!$D$61,"")))</f>
        <v/>
      </c>
      <c r="T20" s="121" t="str">
        <f>IF('Matriz de Riesgos'!$U$65="","",IF('Matriz de Riesgos'!$U$65='Matriz Calificación'!$D$61,'Matriz de Riesgos'!$E$65,IF('Matriz de Riesgos'!$U$65&lt;&gt;'Matriz Calificación'!$D$61,"")))</f>
        <v/>
      </c>
      <c r="U20" s="121" t="str">
        <f>IF('Matriz de Riesgos'!$U$74="","",IF('Matriz de Riesgos'!$U$74='Matriz Calificación'!$D$61,'Matriz de Riesgos'!$E$74,IF('Matriz de Riesgos'!$U$74&lt;&gt;'Matriz Calificación'!$D$61,"")))</f>
        <v/>
      </c>
      <c r="V20" s="121" t="str">
        <f>IF('Matriz de Riesgos'!$U$83="","",IF('Matriz de Riesgos'!$U$83='Matriz Calificación'!$D$61,'Matriz de Riesgos'!$E$83,IF('Matriz de Riesgos'!$U$83&lt;&gt;'Matriz Calificación'!$D$61,"")))</f>
        <v/>
      </c>
      <c r="W20" s="122" t="str">
        <f>IF('Matriz de Riesgos'!$U$92="","",IF('Matriz de Riesgos'!$U$92='Matriz Calificación'!$D$61,'Matriz de Riesgos'!$E$92,IF('Matriz de Riesgos'!$U$92&lt;&gt;'Matriz Calificación'!$D$61,"")))</f>
        <v/>
      </c>
      <c r="X20" s="162" t="str">
        <f>IF('Matriz de Riesgos'!$U$11="","",IF('Matriz de Riesgos'!$U$11='Matriz Calificación'!$D$62,'Matriz de Riesgos'!$E$11,IF('Matriz de Riesgos'!$U$11&lt;&gt;'Matriz Calificación'!$D$62,"")))</f>
        <v/>
      </c>
      <c r="Y20" s="121" t="str">
        <f>IF('Matriz de Riesgos'!$U$20="","",IF('Matriz de Riesgos'!$U$20='Matriz Calificación'!$D$62,'Matriz de Riesgos'!$E$20,IF('Matriz de Riesgos'!$U$20&lt;&gt;'Matriz Calificación'!$D$62,"")))</f>
        <v/>
      </c>
      <c r="Z20" s="121" t="str">
        <f>IF('Matriz de Riesgos'!$U$29="","",IF('Matriz de Riesgos'!$U$29='Matriz Calificación'!$D$62,'Matriz de Riesgos'!$E$29,IF('Matriz de Riesgos'!$U$29&lt;&gt;'Matriz Calificación'!$D$62,"")))</f>
        <v/>
      </c>
      <c r="AA20" s="121" t="str">
        <f>IF('Matriz de Riesgos'!$U$38="","",IF('Matriz de Riesgos'!$U$38='Matriz Calificación'!$D$62,'Matriz de Riesgos'!$E$38,IF('Matriz de Riesgos'!$U$38&lt;&gt;'Matriz Calificación'!$D$62,"")))</f>
        <v/>
      </c>
      <c r="AB20" s="121" t="str">
        <f>IF('Matriz de Riesgos'!$U$47="","",IF('Matriz de Riesgos'!$U$47='Matriz Calificación'!$D$62,'Matriz de Riesgos'!$E$47,IF('Matriz de Riesgos'!$U$47&lt;&gt;'Matriz Calificación'!$D$62,"")))</f>
        <v/>
      </c>
      <c r="AC20" s="121" t="str">
        <f>IF('Matriz de Riesgos'!$U$56="","",IF('Matriz de Riesgos'!$U$56='Matriz Calificación'!$D$62,'Matriz de Riesgos'!$E$56,IF('Matriz de Riesgos'!$U$56&lt;&gt;'Matriz Calificación'!$D$62,"")))</f>
        <v/>
      </c>
      <c r="AD20" s="121" t="str">
        <f>IF('Matriz de Riesgos'!$U$65="","",IF('Matriz de Riesgos'!$U$65='Matriz Calificación'!$D$62,'Matriz de Riesgos'!$E$65,IF('Matriz de Riesgos'!$U$65&lt;&gt;'Matriz Calificación'!$D$62,"")))</f>
        <v>R7</v>
      </c>
      <c r="AE20" s="121" t="str">
        <f>IF('Matriz de Riesgos'!$U$74="","",IF('Matriz de Riesgos'!$U$74='Matriz Calificación'!$D$62,'Matriz de Riesgos'!$E$74,IF('Matriz de Riesgos'!$U$74&lt;&gt;'Matriz Calificación'!$D$62,"")))</f>
        <v/>
      </c>
      <c r="AF20" s="121" t="str">
        <f>IF('Matriz de Riesgos'!$U$83="","",IF('Matriz de Riesgos'!$U$83='Matriz Calificación'!$D$62,'Matriz de Riesgos'!$E$83,IF('Matriz de Riesgos'!$U$83&lt;&gt;'Matriz Calificación'!$D$62,"")))</f>
        <v/>
      </c>
      <c r="AG20" s="122" t="str">
        <f>IF('Matriz de Riesgos'!$U$92="","",IF('Matriz de Riesgos'!$U$92='Matriz Calificación'!$D$62,'Matriz de Riesgos'!$E$92,IF('Matriz de Riesgos'!$U$92&lt;&gt;'Matriz Calificación'!$D$62,"")))</f>
        <v/>
      </c>
      <c r="AH20" s="123" t="str">
        <f>IF('Matriz de Riesgos'!$U$11="","",IF('Matriz de Riesgos'!$U$11='Matriz Calificación'!$D$67,'Matriz de Riesgos'!$E$11,IF('Matriz de Riesgos'!$U$11&lt;&gt;'Matriz Calificación'!$D$67,"")))</f>
        <v/>
      </c>
      <c r="AI20" s="124" t="str">
        <f>IF('Matriz de Riesgos'!$U$20="","",IF('Matriz de Riesgos'!$U$20='Matriz Calificación'!$D$67,'Matriz de Riesgos'!$E$20,IF('Matriz de Riesgos'!$U$20&lt;&gt;'Matriz Calificación'!$D$67,"")))</f>
        <v/>
      </c>
      <c r="AJ20" s="124" t="str">
        <f>IF('Matriz de Riesgos'!$U$29="","",IF('Matriz de Riesgos'!$U$29='Matriz Calificación'!$D$67,'Matriz de Riesgos'!$E$29,IF('Matriz de Riesgos'!$U$29&lt;&gt;'Matriz Calificación'!$D$67,"")))</f>
        <v/>
      </c>
      <c r="AK20" s="124" t="str">
        <f>IF('Matriz de Riesgos'!$U$38="","",IF('Matriz de Riesgos'!$U$38='Matriz Calificación'!$D$67,'Matriz de Riesgos'!$E$38,IF('Matriz de Riesgos'!$U$38&lt;&gt;'Matriz Calificación'!$D$67,"")))</f>
        <v/>
      </c>
      <c r="AL20" s="124" t="str">
        <f>IF('Matriz de Riesgos'!$U$47="","",IF('Matriz de Riesgos'!$U$47='Matriz Calificación'!$D$67,'Matriz de Riesgos'!$E$47,IF('Matriz de Riesgos'!$U$47&lt;&gt;'Matriz Calificación'!$D$67,"")))</f>
        <v/>
      </c>
      <c r="AM20" s="124" t="str">
        <f>IF('Matriz de Riesgos'!$U$56="","",IF('Matriz de Riesgos'!$U$56='Matriz Calificación'!$D$67,'Matriz de Riesgos'!$E$56,IF('Matriz de Riesgos'!$U$56&lt;&gt;'Matriz Calificación'!$D$67,"")))</f>
        <v/>
      </c>
      <c r="AN20" s="124" t="str">
        <f>IF('Matriz de Riesgos'!$U$65="","",IF('Matriz de Riesgos'!$U$65='Matriz Calificación'!$D$67,'Matriz de Riesgos'!$E$65,IF('Matriz de Riesgos'!$U$65&lt;&gt;'Matriz Calificación'!$D$67,"")))</f>
        <v/>
      </c>
      <c r="AO20" s="124" t="str">
        <f>IF('Matriz de Riesgos'!$U$74="","",IF('Matriz de Riesgos'!$U$74='Matriz Calificación'!$D$67,'Matriz de Riesgos'!$E$74,IF('Matriz de Riesgos'!$U$74&lt;&gt;'Matriz Calificación'!$D$67,"")))</f>
        <v>R8</v>
      </c>
      <c r="AP20" s="124" t="str">
        <f>IF('Matriz de Riesgos'!$U$83="","",IF('Matriz de Riesgos'!$U$83='Matriz Calificación'!$D$67,'Matriz de Riesgos'!$E$83,IF('Matriz de Riesgos'!$U$83&lt;&gt;'Matriz Calificación'!$D$67,"")))</f>
        <v/>
      </c>
      <c r="AQ20" s="125" t="str">
        <f>IF('Matriz de Riesgos'!$U$92="","",IF('Matriz de Riesgos'!$U$92='Matriz Calificación'!$D$67,'Matriz de Riesgos'!$E$92,IF('Matriz de Riesgos'!$U$92&lt;&gt;'Matriz Calificación'!$D$67,"")))</f>
        <v/>
      </c>
      <c r="AR20" s="126" t="str">
        <f>IF('Matriz de Riesgos'!$U$11="","",IF('Matriz de Riesgos'!$U$11='Matriz Calificación'!$D$76,'Matriz de Riesgos'!$E$11,IF('Matriz de Riesgos'!$U$11&lt;&gt;'Matriz Calificación'!$D$76,"")))</f>
        <v/>
      </c>
      <c r="AS20" s="127" t="str">
        <f>IF('Matriz de Riesgos'!$U$20="","",IF('Matriz de Riesgos'!$U$20='Matriz Calificación'!$D$76,'Matriz de Riesgos'!$E$20,IF('Matriz de Riesgos'!$U$20&lt;&gt;'Matriz Calificación'!$D$76,"")))</f>
        <v>R2</v>
      </c>
      <c r="AT20" s="127" t="str">
        <f>IF('Matriz de Riesgos'!$U$29="","",IF('Matriz de Riesgos'!$U$29='Matriz Calificación'!$D$76,'Matriz de Riesgos'!$E$29,IF('Matriz de Riesgos'!$U$29&lt;&gt;'Matriz Calificación'!$D$76,"")))</f>
        <v/>
      </c>
      <c r="AU20" s="127" t="str">
        <f>IF('Matriz de Riesgos'!$U$38="","",IF('Matriz de Riesgos'!$U$38='Matriz Calificación'!$D$76,'Matriz de Riesgos'!$E$38,IF('Matriz de Riesgos'!$U$38&lt;&gt;'Matriz Calificación'!$D$76,"")))</f>
        <v/>
      </c>
      <c r="AV20" s="153" t="str">
        <f>IF('Matriz de Riesgos'!$U$47="","",IF('Matriz de Riesgos'!$U$47='Matriz Calificación'!$D$76,'Matriz de Riesgos'!$E$47,IF('Matriz de Riesgos'!$U$47&lt;&gt;'Matriz Calificación'!$D$76,"")))</f>
        <v/>
      </c>
      <c r="AW20" s="153" t="str">
        <f>IF('Matriz de Riesgos'!$U$56="","",IF('Matriz de Riesgos'!$U$56='Matriz Calificación'!$D$76,'Matriz de Riesgos'!$E$56,IF('Matriz de Riesgos'!$U$56&lt;&gt;'Matriz Calificación'!$D$76,"")))</f>
        <v/>
      </c>
      <c r="AX20" s="153" t="str">
        <f>IF('Matriz de Riesgos'!$U$65="","",IF('Matriz de Riesgos'!$U$65='Matriz Calificación'!$D$76,'Matriz de Riesgos'!$E$65,IF('Matriz de Riesgos'!$U$65&lt;&gt;'Matriz Calificación'!$D$76,"")))</f>
        <v/>
      </c>
      <c r="AY20" s="153" t="str">
        <f>IF('Matriz de Riesgos'!$U$74="","",IF('Matriz de Riesgos'!$U$74='Matriz Calificación'!$D$76,'Matriz de Riesgos'!$E$74,IF('Matriz de Riesgos'!$U$74&lt;&gt;'Matriz Calificación'!$D$76,"")))</f>
        <v/>
      </c>
      <c r="AZ20" s="153" t="str">
        <f>IF('Matriz de Riesgos'!$U$83="","",IF('Matriz de Riesgos'!$U$83='Matriz Calificación'!$D$76,'Matriz de Riesgos'!$E$83,IF('Matriz de Riesgos'!$U$83&lt;&gt;'Matriz Calificación'!$D$76,"")))</f>
        <v/>
      </c>
      <c r="BA20" s="128" t="str">
        <f>IF('Matriz de Riesgos'!$U$92="","",IF('Matriz de Riesgos'!$U$92='Matriz Calificación'!$D$76,'Matriz de Riesgos'!$E$92,IF('Matriz de Riesgos'!$U$92&lt;&gt;'Matriz Calificación'!$D$76,"")))</f>
        <v/>
      </c>
    </row>
    <row r="21" spans="2:53" ht="12" customHeight="1" x14ac:dyDescent="0.25">
      <c r="B21" s="400"/>
      <c r="C21" s="414"/>
      <c r="D21" s="133" t="str">
        <f>IF('Matriz de Riesgos'!$U$101="","",IF('Matriz de Riesgos'!$U$101='Matriz Calificación'!$D$60,'Matriz de Riesgos'!$E$101,IF('Matriz de Riesgos'!$U$101&lt;&gt;'Matriz Calificación'!$D$60,"")))</f>
        <v/>
      </c>
      <c r="E21" s="134" t="str">
        <f>IF('Matriz de Riesgos'!$U$110="","",IF('Matriz de Riesgos'!$U$110='Matriz Calificación'!$D$60,'Matriz de Riesgos'!$E$110,IF('Matriz de Riesgos'!$U$110&lt;&gt;'Matriz Calificación'!$D$60,"")))</f>
        <v/>
      </c>
      <c r="F21" s="134" t="str">
        <f>IF('Matriz de Riesgos'!$U$119="","",IF('Matriz de Riesgos'!$U$119='Matriz Calificación'!$D$60,'Matriz de Riesgos'!$E$119,IF('Matriz de Riesgos'!$U$119&lt;&gt;'Matriz Calificación'!$D$60,"")))</f>
        <v/>
      </c>
      <c r="G21" s="134" t="str">
        <f>IF('Matriz de Riesgos'!$U$128="","",IF('Matriz de Riesgos'!$U$128='Matriz Calificación'!$D$60,'Matriz de Riesgos'!$E$128,IF('Matriz de Riesgos'!$U$128&lt;&gt;'Matriz Calificación'!$D$60,"")))</f>
        <v/>
      </c>
      <c r="H21" s="134" t="str">
        <f>IF('Matriz de Riesgos'!$U$137="","",IF('Matriz de Riesgos'!$U$137='Matriz Calificación'!$D$60,'Matriz de Riesgos'!$E$137,IF('Matriz de Riesgos'!$U$137&lt;&gt;'Matriz Calificación'!$D$60,"")))</f>
        <v/>
      </c>
      <c r="I21" s="134" t="str">
        <f>IF('Matriz de Riesgos'!$U$146="","",IF('Matriz de Riesgos'!$U$146='Matriz Calificación'!$D$60,'Matriz de Riesgos'!$E$146,IF('Matriz de Riesgos'!$U$146&lt;&gt;'Matriz Calificación'!$D$60,"")))</f>
        <v/>
      </c>
      <c r="J21" s="134" t="str">
        <f>IF('Matriz de Riesgos'!$U$155="","",IF('Matriz de Riesgos'!$U$155='Matriz Calificación'!$D$60,'Matriz de Riesgos'!$E$155,IF('Matriz de Riesgos'!$U$155&lt;&gt;'Matriz Calificación'!$D$60,"")))</f>
        <v>R17</v>
      </c>
      <c r="K21" s="134" t="str">
        <f>IF('Matriz de Riesgos'!$U$164="","",IF('Matriz de Riesgos'!$U$164='Matriz Calificación'!$D$60,'Matriz de Riesgos'!$E$164,IF('Matriz de Riesgos'!$U$164&lt;&gt;'Matriz Calificación'!$D$60,"")))</f>
        <v/>
      </c>
      <c r="L21" s="134" t="str">
        <f>IF('Matriz de Riesgos'!$U$173="","",IF('Matriz de Riesgos'!$U$173='Matriz Calificación'!$D$60,'Matriz de Riesgos'!$E$173,IF('Matriz de Riesgos'!$U$173&lt;&gt;'Matriz Calificación'!$D$60,"")))</f>
        <v/>
      </c>
      <c r="M21" s="135" t="str">
        <f>IF('Matriz de Riesgos'!$U$182="","",IF('Matriz de Riesgos'!$U$182='Matriz Calificación'!$D$60,'Matriz de Riesgos'!$E$182,IF('Matriz de Riesgos'!$U$182&lt;&gt;'Matriz Calificación'!$D$60,"")))</f>
        <v/>
      </c>
      <c r="N21" s="133" t="str">
        <f>IF('Matriz de Riesgos'!$U$101="","",IF('Matriz de Riesgos'!$U$101='Matriz Calificación'!$D$61,'Matriz de Riesgos'!$E$101,IF('Matriz de Riesgos'!$U$101&lt;&gt;'Matriz Calificación'!$D$61,"")))</f>
        <v/>
      </c>
      <c r="O21" s="134" t="str">
        <f>IF('Matriz de Riesgos'!$U$110="","",IF('Matriz de Riesgos'!$U$110='Matriz Calificación'!$D$61,'Matriz de Riesgos'!$E$110,IF('Matriz de Riesgos'!$U$110&lt;&gt;'Matriz Calificación'!$D$61,"")))</f>
        <v/>
      </c>
      <c r="P21" s="134" t="str">
        <f>IF('Matriz de Riesgos'!$U$119="","",IF('Matriz de Riesgos'!$U$119='Matriz Calificación'!$D$61,'Matriz de Riesgos'!$E$119,IF('Matriz de Riesgos'!$U$119&lt;&gt;'Matriz Calificación'!$D$61,"")))</f>
        <v/>
      </c>
      <c r="Q21" s="134" t="str">
        <f>IF('Matriz de Riesgos'!$U$128="","",IF('Matriz de Riesgos'!$U$128='Matriz Calificación'!$D$61,'Matriz de Riesgos'!$E$128,IF('Matriz de Riesgos'!$U$128&lt;&gt;'Matriz Calificación'!$D$61,"")))</f>
        <v/>
      </c>
      <c r="R21" s="134" t="str">
        <f>IF('Matriz de Riesgos'!$U$137="","",IF('Matriz de Riesgos'!$U$137='Matriz Calificación'!$D$61,'Matriz de Riesgos'!$E$137,IF('Matriz de Riesgos'!$U$137&lt;&gt;'Matriz Calificación'!$D$61,"")))</f>
        <v/>
      </c>
      <c r="S21" s="134" t="str">
        <f>IF('Matriz de Riesgos'!$U$146="","",IF('Matriz de Riesgos'!$U$146='Matriz Calificación'!$D$61,'Matriz de Riesgos'!$E$146,IF('Matriz de Riesgos'!$U$146&lt;&gt;'Matriz Calificación'!$D$61,"")))</f>
        <v/>
      </c>
      <c r="T21" s="134" t="str">
        <f>IF('Matriz de Riesgos'!$U$155="","",IF('Matriz de Riesgos'!$U$155='Matriz Calificación'!$D$61,'Matriz de Riesgos'!$E$155,IF('Matriz de Riesgos'!$U$155&lt;&gt;'Matriz Calificación'!$D$61,"")))</f>
        <v/>
      </c>
      <c r="U21" s="134" t="str">
        <f>IF('Matriz de Riesgos'!$U$164="","",IF('Matriz de Riesgos'!$U$164='Matriz Calificación'!$D$61,'Matriz de Riesgos'!$E$164,IF('Matriz de Riesgos'!$U$164&lt;&gt;'Matriz Calificación'!$D$61,"")))</f>
        <v/>
      </c>
      <c r="V21" s="134" t="str">
        <f>IF('Matriz de Riesgos'!$U$173="","",IF('Matriz de Riesgos'!$U$173='Matriz Calificación'!$D$61,'Matriz de Riesgos'!$E$173,IF('Matriz de Riesgos'!$U$173&lt;&gt;'Matriz Calificación'!$D$61,"")))</f>
        <v/>
      </c>
      <c r="W21" s="135" t="str">
        <f>IF('Matriz de Riesgos'!$U$182="","",IF('Matriz de Riesgos'!$U$182='Matriz Calificación'!$D$61,'Matriz de Riesgos'!$E$182,IF('Matriz de Riesgos'!$U$182&lt;&gt;'Matriz Calificación'!$D$61,"")))</f>
        <v/>
      </c>
      <c r="X21" s="133" t="str">
        <f>IF('Matriz de Riesgos'!$U$101="","",IF('Matriz de Riesgos'!$U$101='Matriz Calificación'!$D$62,'Matriz de Riesgos'!$E$101,IF('Matriz de Riesgos'!$U$101&lt;&gt;'Matriz Calificación'!$D$62,"")))</f>
        <v/>
      </c>
      <c r="Y21" s="134" t="str">
        <f>IF('Matriz de Riesgos'!$U$110="","",IF('Matriz de Riesgos'!$U$110='Matriz Calificación'!$D$62,'Matriz de Riesgos'!$E$110,IF('Matriz de Riesgos'!$U$110&lt;&gt;'Matriz Calificación'!$D$62,"")))</f>
        <v/>
      </c>
      <c r="Z21" s="134" t="str">
        <f>IF('Matriz de Riesgos'!$U$119="","",IF('Matriz de Riesgos'!$U$119='Matriz Calificación'!$D$62,'Matriz de Riesgos'!$E$119,IF('Matriz de Riesgos'!$U$119&lt;&gt;'Matriz Calificación'!$D$62,"")))</f>
        <v/>
      </c>
      <c r="AA21" s="134" t="str">
        <f>IF('Matriz de Riesgos'!$U$128="","",IF('Matriz de Riesgos'!$U$128='Matriz Calificación'!$D$62,'Matriz de Riesgos'!$E$128,IF('Matriz de Riesgos'!$U$128&lt;&gt;'Matriz Calificación'!$D$62,"")))</f>
        <v/>
      </c>
      <c r="AB21" s="134" t="str">
        <f>IF('Matriz de Riesgos'!$U$137="","",IF('Matriz de Riesgos'!$U$137='Matriz Calificación'!$D$62,'Matriz de Riesgos'!$E$137,IF('Matriz de Riesgos'!$U$137&lt;&gt;'Matriz Calificación'!$D$62,"")))</f>
        <v/>
      </c>
      <c r="AC21" s="134" t="str">
        <f>IF('Matriz de Riesgos'!$U$146="","",IF('Matriz de Riesgos'!$U$146='Matriz Calificación'!$D$62,'Matriz de Riesgos'!$E$146,IF('Matriz de Riesgos'!$U$146&lt;&gt;'Matriz Calificación'!$D$62,"")))</f>
        <v/>
      </c>
      <c r="AD21" s="134" t="str">
        <f>IF('Matriz de Riesgos'!$U$155="","",IF('Matriz de Riesgos'!$U$155='Matriz Calificación'!$D$62,'Matriz de Riesgos'!$E$155,IF('Matriz de Riesgos'!$U$155&lt;&gt;'Matriz Calificación'!$D$62,"")))</f>
        <v/>
      </c>
      <c r="AE21" s="134" t="str">
        <f>IF('Matriz de Riesgos'!$U$164="","",IF('Matriz de Riesgos'!$U$164='Matriz Calificación'!$D$62,'Matriz de Riesgos'!$E$164,IF('Matriz de Riesgos'!$U$164&lt;&gt;'Matriz Calificación'!$D$62,"")))</f>
        <v/>
      </c>
      <c r="AF21" s="134" t="str">
        <f>IF('Matriz de Riesgos'!$U$173="","",IF('Matriz de Riesgos'!$U$173='Matriz Calificación'!$D$62,'Matriz de Riesgos'!$E$173,IF('Matriz de Riesgos'!$U$173&lt;&gt;'Matriz Calificación'!$D$62,"")))</f>
        <v/>
      </c>
      <c r="AG21" s="135" t="str">
        <f>IF('Matriz de Riesgos'!$U$182="","",IF('Matriz de Riesgos'!$U$182='Matriz Calificación'!$D$62,'Matriz de Riesgos'!$E$182,IF('Matriz de Riesgos'!$U$182&lt;&gt;'Matriz Calificación'!$D$62,"")))</f>
        <v>R20</v>
      </c>
      <c r="AH21" s="131" t="str">
        <f>IF('Matriz de Riesgos'!$U$101="","",IF('Matriz de Riesgos'!$U$101='Matriz Calificación'!$D$67,'Matriz de Riesgos'!$E$101,IF('Matriz de Riesgos'!$U$101&lt;&gt;'Matriz Calificación'!$D$67,"")))</f>
        <v/>
      </c>
      <c r="AI21" s="132" t="str">
        <f>IF('Matriz de Riesgos'!$U$110="","",IF('Matriz de Riesgos'!$U$110='Matriz Calificación'!$D$67,'Matriz de Riesgos'!$E$110,IF('Matriz de Riesgos'!$U$110&lt;&gt;'Matriz Calificación'!$D$67,"")))</f>
        <v/>
      </c>
      <c r="AJ21" s="132" t="str">
        <f>IF('Matriz de Riesgos'!$U$119="","",IF('Matriz de Riesgos'!$U$119='Matriz Calificación'!$D$67,'Matriz de Riesgos'!$E$119,IF('Matriz de Riesgos'!$U$119&lt;&gt;'Matriz Calificación'!$D$67,"")))</f>
        <v/>
      </c>
      <c r="AK21" s="132" t="str">
        <f>IF('Matriz de Riesgos'!$U$128="","",IF('Matriz de Riesgos'!$U$128='Matriz Calificación'!$D$67,'Matriz de Riesgos'!$E$128,IF('Matriz de Riesgos'!$U$128&lt;&gt;'Matriz Calificación'!$D$67,"")))</f>
        <v/>
      </c>
      <c r="AL21" s="132" t="str">
        <f>IF('Matriz de Riesgos'!$U$137="","",IF('Matriz de Riesgos'!$U$137='Matriz Calificación'!$D$67,'Matriz de Riesgos'!$E$137,IF('Matriz de Riesgos'!$U$137&lt;&gt;'Matriz Calificación'!$D$67,"")))</f>
        <v/>
      </c>
      <c r="AM21" s="132" t="str">
        <f>IF('Matriz de Riesgos'!$U$146="","",IF('Matriz de Riesgos'!$U$146='Matriz Calificación'!$D$67,'Matriz de Riesgos'!$E$146,IF('Matriz de Riesgos'!$U$146&lt;&gt;'Matriz Calificación'!$D$67,"")))</f>
        <v/>
      </c>
      <c r="AN21" s="132" t="str">
        <f>IF('Matriz de Riesgos'!$U$155="","",IF('Matriz de Riesgos'!$U$155='Matriz Calificación'!$D$67,'Matriz de Riesgos'!$E$155,IF('Matriz de Riesgos'!$U$155&lt;&gt;'Matriz Calificación'!$D$67,"")))</f>
        <v/>
      </c>
      <c r="AO21" s="132" t="str">
        <f>IF('Matriz de Riesgos'!$U$164="","",IF('Matriz de Riesgos'!$U$164='Matriz Calificación'!$D$67,'Matriz de Riesgos'!$E$164,IF('Matriz de Riesgos'!$U$164&lt;&gt;'Matriz Calificación'!$D$67,"")))</f>
        <v>R18</v>
      </c>
      <c r="AP21" s="132" t="str">
        <f>IF('Matriz de Riesgos'!$U$173="","",IF('Matriz de Riesgos'!$U$173='Matriz Calificación'!$D$67,'Matriz de Riesgos'!$E$173,IF('Matriz de Riesgos'!$U$173&lt;&gt;'Matriz Calificación'!$D$67,"")))</f>
        <v/>
      </c>
      <c r="AQ21" s="136" t="str">
        <f>IF('Matriz de Riesgos'!$U$182="","",IF('Matriz de Riesgos'!$U$182='Matriz Calificación'!$D$67,'Matriz de Riesgos'!$E$182,IF('Matriz de Riesgos'!$U$182&lt;&gt;'Matriz Calificación'!$D$67,"")))</f>
        <v/>
      </c>
      <c r="AR21" s="137" t="str">
        <f>IF('Matriz de Riesgos'!$U$101="","",IF('Matriz de Riesgos'!$U$101='Matriz Calificación'!$D$76,'Matriz de Riesgos'!$E$101,IF('Matriz de Riesgos'!$U$101&lt;&gt;'Matriz Calificación'!$D$76,"")))</f>
        <v/>
      </c>
      <c r="AS21" s="138" t="str">
        <f>IF('Matriz de Riesgos'!$U$110="","",IF('Matriz de Riesgos'!$U$110='Matriz Calificación'!$D$76,'Matriz de Riesgos'!$E$110,IF('Matriz de Riesgos'!$U$110&lt;&gt;'Matriz Calificación'!$D$76,"")))</f>
        <v/>
      </c>
      <c r="AT21" s="138" t="str">
        <f>IF('Matriz de Riesgos'!$U$119="","",IF('Matriz de Riesgos'!$U$119='Matriz Calificación'!$D$76,'Matriz de Riesgos'!$E$119,IF('Matriz de Riesgos'!$U$119&lt;&gt;'Matriz Calificación'!$D$76,"")))</f>
        <v/>
      </c>
      <c r="AU21" s="138" t="str">
        <f>IF('Matriz de Riesgos'!$U$128="","",IF('Matriz de Riesgos'!$U$128='Matriz Calificación'!$D$76,'Matriz de Riesgos'!$E$128,IF('Matriz de Riesgos'!$U$128&lt;&gt;'Matriz Calificación'!$D$76,"")))</f>
        <v/>
      </c>
      <c r="AV21" s="154" t="str">
        <f>IF('Matriz de Riesgos'!$U$137="","",IF('Matriz de Riesgos'!$U$137='Matriz Calificación'!$D$76,'Matriz de Riesgos'!$E$137,IF('Matriz de Riesgos'!$U$137&lt;&gt;'Matriz Calificación'!$D$76,"")))</f>
        <v/>
      </c>
      <c r="AW21" s="154" t="str">
        <f>IF('Matriz de Riesgos'!$U$146="","",IF('Matriz de Riesgos'!$U$146='Matriz Calificación'!$D$76,'Matriz de Riesgos'!$E$146,IF('Matriz de Riesgos'!$U$146&lt;&gt;'Matriz Calificación'!$D$76,"")))</f>
        <v/>
      </c>
      <c r="AX21" s="154" t="str">
        <f>IF('Matriz de Riesgos'!$U$155="","",IF('Matriz de Riesgos'!$U$155='Matriz Calificación'!$D$76,'Matriz de Riesgos'!$E$155,IF('Matriz de Riesgos'!$U$155&lt;&gt;'Matriz Calificación'!$D$76,"")))</f>
        <v/>
      </c>
      <c r="AY21" s="154" t="str">
        <f>IF('Matriz de Riesgos'!$U$164="","",IF('Matriz de Riesgos'!$U$164='Matriz Calificación'!$D$76,'Matriz de Riesgos'!$E$164,IF('Matriz de Riesgos'!$U$164&lt;&gt;'Matriz Calificación'!$D$76,"")))</f>
        <v/>
      </c>
      <c r="AZ21" s="154" t="str">
        <f>IF('Matriz de Riesgos'!$U$173="","",IF('Matriz de Riesgos'!$U$173='Matriz Calificación'!$D$76,'Matriz de Riesgos'!$E$173,IF('Matriz de Riesgos'!$U$173&lt;&gt;'Matriz Calificación'!$D$76,"")))</f>
        <v/>
      </c>
      <c r="BA21" s="139" t="str">
        <f>IF('Matriz de Riesgos'!$U$182="","",IF('Matriz de Riesgos'!$U$182='Matriz Calificación'!$D$76,'Matriz de Riesgos'!$E$182,IF('Matriz de Riesgos'!$U$182&lt;&gt;'Matriz Calificación'!$D$76,"")))</f>
        <v/>
      </c>
    </row>
    <row r="22" spans="2:53" ht="12" customHeight="1" x14ac:dyDescent="0.25">
      <c r="B22" s="400"/>
      <c r="C22" s="414"/>
      <c r="D22" s="133" t="str">
        <f>IF('Matriz de Riesgos'!$U$191="","",IF('Matriz de Riesgos'!$U$191='Matriz Calificación'!$D$60,'Matriz de Riesgos'!$E$191,IF('Matriz de Riesgos'!$U$191&lt;&gt;'Matriz Calificación'!$D$60,"")))</f>
        <v/>
      </c>
      <c r="E22" s="134" t="str">
        <f>IF('Matriz de Riesgos'!$U$200="","",IF('Matriz de Riesgos'!$U$200='Matriz Calificación'!$D$60,'Matriz de Riesgos'!$E$200,IF('Matriz de Riesgos'!$U$200&lt;&gt;'Matriz Calificación'!$D$60,"")))</f>
        <v/>
      </c>
      <c r="F22" s="134" t="str">
        <f>IF('Matriz de Riesgos'!$U$209="","",IF('Matriz de Riesgos'!$U$209='Matriz Calificación'!$D$60,'Matriz de Riesgos'!$E$209,IF('Matriz de Riesgos'!$U$209&lt;&gt;'Matriz Calificación'!$D$60,"")))</f>
        <v/>
      </c>
      <c r="G22" s="134" t="str">
        <f>IF('Matriz de Riesgos'!$U$218="","",IF('Matriz de Riesgos'!$U$218='Matriz Calificación'!$D$60,'Matriz de Riesgos'!$E$218,IF('Matriz de Riesgos'!$U$218&lt;&gt;'Matriz Calificación'!$D$60,"")))</f>
        <v/>
      </c>
      <c r="H22" s="134" t="str">
        <f>IF('Matriz de Riesgos'!$U$227="","",IF('Matriz de Riesgos'!$U$227='Matriz Calificación'!$D$60,'Matriz de Riesgos'!$E$227,IF('Matriz de Riesgos'!$U$227&lt;&gt;'Matriz Calificación'!$D$60,"")))</f>
        <v/>
      </c>
      <c r="I22" s="134" t="str">
        <f>IF('Matriz de Riesgos'!$U$236="","",IF('Matriz de Riesgos'!$U$236='Matriz Calificación'!$D$60,'Matriz de Riesgos'!$E$236,IF('Matriz de Riesgos'!$U$236&lt;&gt;'Matriz Calificación'!$D$60,"")))</f>
        <v/>
      </c>
      <c r="J22" s="134" t="str">
        <f>IF('Matriz de Riesgos'!$U$245="","",IF('Matriz de Riesgos'!$U$245='Matriz Calificación'!$D$60,'Matriz de Riesgos'!$E$245,IF('Matriz de Riesgos'!$U$245&lt;&gt;'Matriz Calificación'!$D$60,"")))</f>
        <v/>
      </c>
      <c r="K22" s="134" t="str">
        <f>IF('Matriz de Riesgos'!$U$254="","",IF('Matriz de Riesgos'!$U$254='Matriz Calificación'!$D$60,'Matriz de Riesgos'!$E$254,IF('Matriz de Riesgos'!$U$254&lt;&gt;'Matriz Calificación'!$D$60,"")))</f>
        <v/>
      </c>
      <c r="L22" s="134" t="str">
        <f>IF('Matriz de Riesgos'!$U$263="","",IF('Matriz de Riesgos'!$U$263='Matriz Calificación'!$D$60,'Matriz de Riesgos'!$E$263,IF('Matriz de Riesgos'!$U$263&lt;&gt;'Matriz Calificación'!$D$60,"")))</f>
        <v/>
      </c>
      <c r="M22" s="135" t="str">
        <f>IF('Matriz de Riesgos'!$U$272="","",IF('Matriz de Riesgos'!$U$272='Matriz Calificación'!$D$60,'Matriz de Riesgos'!$E$272,IF('Matriz de Riesgos'!$U$272&lt;&gt;'Matriz Calificación'!$D$60,"")))</f>
        <v/>
      </c>
      <c r="N22" s="133" t="str">
        <f>IF('Matriz de Riesgos'!$U$191="","",IF('Matriz de Riesgos'!$U$191='Matriz Calificación'!$D$61,'Matriz de Riesgos'!$E$191,IF('Matriz de Riesgos'!$U$191&lt;&gt;'Matriz Calificación'!$D$61,"")))</f>
        <v/>
      </c>
      <c r="O22" s="134" t="str">
        <f>IF('Matriz de Riesgos'!$U$200="","",IF('Matriz de Riesgos'!$U$200='Matriz Calificación'!$D$61,'Matriz de Riesgos'!$E$200,IF('Matriz de Riesgos'!$U$200&lt;&gt;'Matriz Calificación'!$D$61,"")))</f>
        <v/>
      </c>
      <c r="P22" s="134" t="str">
        <f>IF('Matriz de Riesgos'!$U$209="","",IF('Matriz de Riesgos'!$U$209='Matriz Calificación'!$D$61,'Matriz de Riesgos'!$E$209,IF('Matriz de Riesgos'!$U$209&lt;&gt;'Matriz Calificación'!$D$61,"")))</f>
        <v/>
      </c>
      <c r="Q22" s="134" t="str">
        <f>IF('Matriz de Riesgos'!$U$218="","",IF('Matriz de Riesgos'!$U$218='Matriz Calificación'!$D$61,'Matriz de Riesgos'!$E$218,IF('Matriz de Riesgos'!$U$218&lt;&gt;'Matriz Calificación'!$D$61,"")))</f>
        <v/>
      </c>
      <c r="R22" s="134" t="str">
        <f>IF('Matriz de Riesgos'!$U$227="","",IF('Matriz de Riesgos'!$U$227='Matriz Calificación'!$D$61,'Matriz de Riesgos'!$E$227,IF('Matriz de Riesgos'!$U$227&lt;&gt;'Matriz Calificación'!$D$61,"")))</f>
        <v/>
      </c>
      <c r="S22" s="134" t="str">
        <f>IF('Matriz de Riesgos'!$U$236="","",IF('Matriz de Riesgos'!$U$236='Matriz Calificación'!$D$61,'Matriz de Riesgos'!$E$236,IF('Matriz de Riesgos'!$U$236&lt;&gt;'Matriz Calificación'!$D$61,"")))</f>
        <v/>
      </c>
      <c r="T22" s="134" t="str">
        <f>IF('Matriz de Riesgos'!$U$245="","",IF('Matriz de Riesgos'!$U$245='Matriz Calificación'!$D$61,'Matriz de Riesgos'!$E$245,IF('Matriz de Riesgos'!$U$245&lt;&gt;'Matriz Calificación'!$D$61,"")))</f>
        <v/>
      </c>
      <c r="U22" s="134" t="str">
        <f>IF('Matriz de Riesgos'!$U$254="","",IF('Matriz de Riesgos'!$U$254='Matriz Calificación'!$D$61,'Matriz de Riesgos'!$E$254,IF('Matriz de Riesgos'!$U$254&lt;&gt;'Matriz Calificación'!$D$61,"")))</f>
        <v/>
      </c>
      <c r="V22" s="134" t="str">
        <f>IF('Matriz de Riesgos'!$U$263="","",IF('Matriz de Riesgos'!$U$263='Matriz Calificación'!$D$61,'Matriz de Riesgos'!$E$263,IF('Matriz de Riesgos'!$U$263&lt;&gt;'Matriz Calificación'!$D$61,"")))</f>
        <v/>
      </c>
      <c r="W22" s="135" t="str">
        <f>IF('Matriz de Riesgos'!$U$272="","",IF('Matriz de Riesgos'!$U$272='Matriz Calificación'!$D$61,'Matriz de Riesgos'!$E$272,IF('Matriz de Riesgos'!$U$272&lt;&gt;'Matriz Calificación'!$D$61,"")))</f>
        <v/>
      </c>
      <c r="X22" s="133" t="str">
        <f>IF('Matriz de Riesgos'!$U$191="","",IF('Matriz de Riesgos'!$U$191='Matriz Calificación'!$D$62,'Matriz de Riesgos'!$E$191,IF('Matriz de Riesgos'!$U$191&lt;&gt;'Matriz Calificación'!$D$62,"")))</f>
        <v/>
      </c>
      <c r="Y22" s="134" t="str">
        <f>IF('Matriz de Riesgos'!$U$200="","",IF('Matriz de Riesgos'!$U$200='Matriz Calificación'!$D$62,'Matriz de Riesgos'!$E$200,IF('Matriz de Riesgos'!$U$200&lt;&gt;'Matriz Calificación'!$D$62,"")))</f>
        <v/>
      </c>
      <c r="Z22" s="134" t="str">
        <f>IF('Matriz de Riesgos'!$U$209="","",IF('Matriz de Riesgos'!$U$209='Matriz Calificación'!$D$62,'Matriz de Riesgos'!$E$209,IF('Matriz de Riesgos'!$U$209&lt;&gt;'Matriz Calificación'!$D$62,"")))</f>
        <v/>
      </c>
      <c r="AA22" s="134" t="str">
        <f>IF('Matriz de Riesgos'!$U$218="","",IF('Matriz de Riesgos'!$U$218='Matriz Calificación'!$D$62,'Matriz de Riesgos'!$E$218,IF('Matriz de Riesgos'!$U$218&lt;&gt;'Matriz Calificación'!$D$62,"")))</f>
        <v/>
      </c>
      <c r="AB22" s="134" t="str">
        <f>IF('Matriz de Riesgos'!$U$227="","",IF('Matriz de Riesgos'!$U$227='Matriz Calificación'!$D$62,'Matriz de Riesgos'!$E$227,IF('Matriz de Riesgos'!$U$227&lt;&gt;'Matriz Calificación'!$D$62,"")))</f>
        <v/>
      </c>
      <c r="AC22" s="134" t="str">
        <f>IF('Matriz de Riesgos'!$U$236="","",IF('Matriz de Riesgos'!$U$236='Matriz Calificación'!$D$62,'Matriz de Riesgos'!$E$236,IF('Matriz de Riesgos'!$U$236&lt;&gt;'Matriz Calificación'!$D$62,"")))</f>
        <v/>
      </c>
      <c r="AD22" s="134" t="str">
        <f>IF('Matriz de Riesgos'!$U$245="","",IF('Matriz de Riesgos'!$U$245='Matriz Calificación'!$D$62,'Matriz de Riesgos'!$E$245,IF('Matriz de Riesgos'!$U$245&lt;&gt;'Matriz Calificación'!$D$62,"")))</f>
        <v/>
      </c>
      <c r="AE22" s="134" t="str">
        <f>IF('Matriz de Riesgos'!$U$254="","",IF('Matriz de Riesgos'!$U$254='Matriz Calificación'!$D$62,'Matriz de Riesgos'!$E$254,IF('Matriz de Riesgos'!$U$254&lt;&gt;'Matriz Calificación'!$D$62,"")))</f>
        <v/>
      </c>
      <c r="AF22" s="134" t="str">
        <f>IF('Matriz de Riesgos'!$U$263="","",IF('Matriz de Riesgos'!$U$263='Matriz Calificación'!$D$62,'Matriz de Riesgos'!$E$263,IF('Matriz de Riesgos'!$U$263&lt;&gt;'Matriz Calificación'!$D$62,"")))</f>
        <v/>
      </c>
      <c r="AG22" s="135" t="str">
        <f>IF('Matriz de Riesgos'!$U$272="","",IF('Matriz de Riesgos'!$U$272='Matriz Calificación'!$D$62,'Matriz de Riesgos'!$E$272,IF('Matriz de Riesgos'!$U$272&lt;&gt;'Matriz Calificación'!$D$62,"")))</f>
        <v/>
      </c>
      <c r="AH22" s="131" t="str">
        <f>IF('Matriz de Riesgos'!$U$191="","",IF('Matriz de Riesgos'!$U$191='Matriz Calificación'!$D$67,'Matriz de Riesgos'!$E$191,IF('Matriz de Riesgos'!$U$191&lt;&gt;'Matriz Calificación'!$D$67,"")))</f>
        <v/>
      </c>
      <c r="AI22" s="132" t="str">
        <f>IF('Matriz de Riesgos'!$U$200="","",IF('Matriz de Riesgos'!$U$200='Matriz Calificación'!$D$67,'Matriz de Riesgos'!$E$200,IF('Matriz de Riesgos'!$U$200&lt;&gt;'Matriz Calificación'!$D$67,"")))</f>
        <v/>
      </c>
      <c r="AJ22" s="132" t="str">
        <f>IF('Matriz de Riesgos'!$U$209="","",IF('Matriz de Riesgos'!$U$209='Matriz Calificación'!$D$67,'Matriz de Riesgos'!$E$209,IF('Matriz de Riesgos'!$U$209&lt;&gt;'Matriz Calificación'!$D$67,"")))</f>
        <v/>
      </c>
      <c r="AK22" s="132" t="str">
        <f>IF('Matriz de Riesgos'!$U$218="","",IF('Matriz de Riesgos'!$U$218='Matriz Calificación'!$D$67,'Matriz de Riesgos'!$E$218,IF('Matriz de Riesgos'!$U$218&lt;&gt;'Matriz Calificación'!$D$67,"")))</f>
        <v/>
      </c>
      <c r="AL22" s="132" t="str">
        <f>IF('Matriz de Riesgos'!$U$227="","",IF('Matriz de Riesgos'!$U$227='Matriz Calificación'!$D$67,'Matriz de Riesgos'!$E$227,IF('Matriz de Riesgos'!$U$227&lt;&gt;'Matriz Calificación'!$D$67,"")))</f>
        <v/>
      </c>
      <c r="AM22" s="132" t="str">
        <f>IF('Matriz de Riesgos'!$U$236="","",IF('Matriz de Riesgos'!$U$236='Matriz Calificación'!$D$67,'Matriz de Riesgos'!$E$236,IF('Matriz de Riesgos'!$U$236&lt;&gt;'Matriz Calificación'!$D$67,"")))</f>
        <v/>
      </c>
      <c r="AN22" s="132" t="str">
        <f>IF('Matriz de Riesgos'!$U$245="","",IF('Matriz de Riesgos'!$U$245='Matriz Calificación'!$D$67,'Matriz de Riesgos'!$E$245,IF('Matriz de Riesgos'!$U$245&lt;&gt;'Matriz Calificación'!$D$67,"")))</f>
        <v/>
      </c>
      <c r="AO22" s="132" t="str">
        <f>IF('Matriz de Riesgos'!$U$254="","",IF('Matriz de Riesgos'!$U$254='Matriz Calificación'!$D$67,'Matriz de Riesgos'!$E$254,IF('Matriz de Riesgos'!$U$254&lt;&gt;'Matriz Calificación'!$D$67,"")))</f>
        <v/>
      </c>
      <c r="AP22" s="132" t="str">
        <f>IF('Matriz de Riesgos'!$U$263="","",IF('Matriz de Riesgos'!$U$263='Matriz Calificación'!$D$67,'Matriz de Riesgos'!$E$263,IF('Matriz de Riesgos'!$U$263&lt;&gt;'Matriz Calificación'!$D$67,"")))</f>
        <v/>
      </c>
      <c r="AQ22" s="136" t="str">
        <f>IF('Matriz de Riesgos'!$U$272="","",IF('Matriz de Riesgos'!$U$272='Matriz Calificación'!$D$67,'Matriz de Riesgos'!$E$272,IF('Matriz de Riesgos'!$U$272&lt;&gt;'Matriz Calificación'!$D$67,"")))</f>
        <v/>
      </c>
      <c r="AR22" s="137" t="str">
        <f>IF('Matriz de Riesgos'!$U$191="","",IF('Matriz de Riesgos'!$U$191='Matriz Calificación'!$D$76,'Matriz de Riesgos'!$E$191,IF('Matriz de Riesgos'!$U$191&lt;&gt;'Matriz Calificación'!$D$76,"")))</f>
        <v/>
      </c>
      <c r="AS22" s="138" t="str">
        <f>IF('Matriz de Riesgos'!$U$200="","",IF('Matriz de Riesgos'!$U$200='Matriz Calificación'!$D$76,'Matriz de Riesgos'!$E$200,IF('Matriz de Riesgos'!$U$200&lt;&gt;'Matriz Calificación'!$D$76,"")))</f>
        <v/>
      </c>
      <c r="AT22" s="138" t="str">
        <f>IF('Matriz de Riesgos'!$U$209="","",IF('Matriz de Riesgos'!$U$209='Matriz Calificación'!$D$76,'Matriz de Riesgos'!$E$209,IF('Matriz de Riesgos'!$U$209&lt;&gt;'Matriz Calificación'!$D$76,"")))</f>
        <v/>
      </c>
      <c r="AU22" s="138" t="str">
        <f>IF('Matriz de Riesgos'!$U$218="","",IF('Matriz de Riesgos'!$U$218='Matriz Calificación'!$D$76,'Matriz de Riesgos'!$E$218,IF('Matriz de Riesgos'!$U$218&lt;&gt;'Matriz Calificación'!$D$76,"")))</f>
        <v/>
      </c>
      <c r="AV22" s="154" t="str">
        <f>IF('Matriz de Riesgos'!$U$227="","",IF('Matriz de Riesgos'!$U$227='Matriz Calificación'!$D$76,'Matriz de Riesgos'!$E$227,IF('Matriz de Riesgos'!$U$227&lt;&gt;'Matriz Calificación'!$D$76,"")))</f>
        <v/>
      </c>
      <c r="AW22" s="154" t="str">
        <f>IF('Matriz de Riesgos'!$U$236="","",IF('Matriz de Riesgos'!$U$236='Matriz Calificación'!$D$76,'Matriz de Riesgos'!$E$236,IF('Matriz de Riesgos'!$U$236&lt;&gt;'Matriz Calificación'!$D$76,"")))</f>
        <v/>
      </c>
      <c r="AX22" s="154" t="str">
        <f>IF('Matriz de Riesgos'!$U$245="","",IF('Matriz de Riesgos'!$U$245='Matriz Calificación'!$D$76,'Matriz de Riesgos'!$E$245,IF('Matriz de Riesgos'!$U$245&lt;&gt;'Matriz Calificación'!$D$76,"")))</f>
        <v/>
      </c>
      <c r="AY22" s="154" t="str">
        <f>IF('Matriz de Riesgos'!$U$254="","",IF('Matriz de Riesgos'!$U$254='Matriz Calificación'!$D$76,'Matriz de Riesgos'!$E$254,IF('Matriz de Riesgos'!$U$254&lt;&gt;'Matriz Calificación'!$D$76,"")))</f>
        <v/>
      </c>
      <c r="AZ22" s="154" t="str">
        <f>IF('Matriz de Riesgos'!$U$263="","",IF('Matriz de Riesgos'!$U$263='Matriz Calificación'!$D$76,'Matriz de Riesgos'!$E$263,IF('Matriz de Riesgos'!$U$263&lt;&gt;'Matriz Calificación'!$D$76,"")))</f>
        <v/>
      </c>
      <c r="BA22" s="139" t="str">
        <f>IF('Matriz de Riesgos'!$U$272="","",IF('Matriz de Riesgos'!$U$272='Matriz Calificación'!$D$76,'Matriz de Riesgos'!$E$272,IF('Matriz de Riesgos'!$U$272&lt;&gt;'Matriz Calificación'!$D$76,"")))</f>
        <v/>
      </c>
    </row>
    <row r="23" spans="2:53" ht="12" customHeight="1" x14ac:dyDescent="0.25">
      <c r="B23" s="400"/>
      <c r="C23" s="414"/>
      <c r="D23" s="133" t="str">
        <f>IF('Matriz de Riesgos'!$U$281="","",IF('Matriz de Riesgos'!$U$281='Matriz Calificación'!$D$60,'Matriz de Riesgos'!$E$281,IF('Matriz de Riesgos'!$U$281&lt;&gt;'Matriz Calificación'!$D$60,"")))</f>
        <v/>
      </c>
      <c r="E23" s="134" t="str">
        <f>IF('Matriz de Riesgos'!$U$290="","",IF('Matriz de Riesgos'!$U$290='Matriz Calificación'!$D$60,'Matriz de Riesgos'!$E$290,IF('Matriz de Riesgos'!$U$290&lt;&gt;'Matriz Calificación'!$D$60,"")))</f>
        <v/>
      </c>
      <c r="F23" s="134" t="str">
        <f>IF('Matriz de Riesgos'!$U$299="","",IF('Matriz de Riesgos'!$U$299='Matriz Calificación'!$D$60,'Matriz de Riesgos'!$E$299,IF('Matriz de Riesgos'!$U$299&lt;&gt;'Matriz Calificación'!$D$60,"")))</f>
        <v/>
      </c>
      <c r="G23" s="134" t="str">
        <f>IF('Matriz de Riesgos'!$U$308="","",IF('Matriz de Riesgos'!$U$308='Matriz Calificación'!$D$60,'Matriz de Riesgos'!$E$308,IF('Matriz de Riesgos'!$U$308&lt;&gt;'Matriz Calificación'!$D$60,"")))</f>
        <v/>
      </c>
      <c r="H23" s="134" t="str">
        <f>IF('Matriz de Riesgos'!$U$317="","",IF('Matriz de Riesgos'!$U$317='Matriz Calificación'!$D$60,'Matriz de Riesgos'!$E$317,IF('Matriz de Riesgos'!$U$317&lt;&gt;'Matriz Calificación'!$D$60,"")))</f>
        <v/>
      </c>
      <c r="I23" s="134" t="str">
        <f>IF('Matriz de Riesgos'!$U$326="","",IF('Matriz de Riesgos'!$U$326='Matriz Calificación'!$D$60,'Matriz de Riesgos'!$E$326,IF('Matriz de Riesgos'!$U$326&lt;&gt;'Matriz Calificación'!$D$60,"")))</f>
        <v/>
      </c>
      <c r="J23" s="134" t="str">
        <f>IF('Matriz de Riesgos'!$U$335="","",IF('Matriz de Riesgos'!$U$335='Matriz Calificación'!$D$60,'Matriz de Riesgos'!$E$335,IF('Matriz de Riesgos'!$U$335&lt;&gt;'Matriz Calificación'!$D$60,"")))</f>
        <v/>
      </c>
      <c r="K23" s="134" t="str">
        <f>IF('Matriz de Riesgos'!$U$344="","",IF('Matriz de Riesgos'!$U$344='Matriz Calificación'!$D$60,'Matriz de Riesgos'!$E$344,IF('Matriz de Riesgos'!$U$344&lt;&gt;'Matriz Calificación'!$D$60,"")))</f>
        <v/>
      </c>
      <c r="L23" s="134" t="str">
        <f>IF('Matriz de Riesgos'!$U$353="","",IF('Matriz de Riesgos'!$U$353='Matriz Calificación'!$D$60,'Matriz de Riesgos'!$E$353,IF('Matriz de Riesgos'!$U$353&lt;&gt;'Matriz Calificación'!$D$60,"")))</f>
        <v/>
      </c>
      <c r="M23" s="135" t="str">
        <f>IF('Matriz de Riesgos'!$U$362="","",IF('Matriz de Riesgos'!$U$362='Matriz Calificación'!$D$60,'Matriz de Riesgos'!$E$362,IF('Matriz de Riesgos'!$U$362&lt;&gt;'Matriz Calificación'!$D$60,"")))</f>
        <v/>
      </c>
      <c r="N23" s="133" t="str">
        <f>IF('Matriz de Riesgos'!$U$281="","",IF('Matriz de Riesgos'!$U$281='Matriz Calificación'!$D$61,'Matriz de Riesgos'!$E$281,IF('Matriz de Riesgos'!$U$281&lt;&gt;'Matriz Calificación'!$D$61,"")))</f>
        <v/>
      </c>
      <c r="O23" s="134" t="str">
        <f>IF('Matriz de Riesgos'!$U$290="","",IF('Matriz de Riesgos'!$U$290='Matriz Calificación'!$D$61,'Matriz de Riesgos'!$E$290,IF('Matriz de Riesgos'!$U$290&lt;&gt;'Matriz Calificación'!$D$61,"")))</f>
        <v/>
      </c>
      <c r="P23" s="134" t="str">
        <f>IF('Matriz de Riesgos'!$U$299="","",IF('Matriz de Riesgos'!$U$299='Matriz Calificación'!$D$61,'Matriz de Riesgos'!$E$299,IF('Matriz de Riesgos'!$U$299&lt;&gt;'Matriz Calificación'!$D$61,"")))</f>
        <v/>
      </c>
      <c r="Q23" s="134" t="str">
        <f>IF('Matriz de Riesgos'!$U$308="","",IF('Matriz de Riesgos'!$U$308='Matriz Calificación'!$D$61,'Matriz de Riesgos'!$E$308,IF('Matriz de Riesgos'!$U$308&lt;&gt;'Matriz Calificación'!$D$61,"")))</f>
        <v/>
      </c>
      <c r="R23" s="134" t="str">
        <f>IF('Matriz de Riesgos'!$U$317="","",IF('Matriz de Riesgos'!$U$317='Matriz Calificación'!$D$61,'Matriz de Riesgos'!$E$317,IF('Matriz de Riesgos'!$U$317&lt;&gt;'Matriz Calificación'!$D$61,"")))</f>
        <v/>
      </c>
      <c r="S23" s="134" t="str">
        <f>IF('Matriz de Riesgos'!$U$326="","",IF('Matriz de Riesgos'!$U$326='Matriz Calificación'!$D$61,'Matriz de Riesgos'!$E$326,IF('Matriz de Riesgos'!$U$326&lt;&gt;'Matriz Calificación'!$D$61,"")))</f>
        <v/>
      </c>
      <c r="T23" s="134" t="str">
        <f>IF('Matriz de Riesgos'!$U$335="","",IF('Matriz de Riesgos'!$U$335='Matriz Calificación'!$D$61,'Matriz de Riesgos'!$E$335,IF('Matriz de Riesgos'!$U$335&lt;&gt;'Matriz Calificación'!$D$61,"")))</f>
        <v/>
      </c>
      <c r="U23" s="134" t="str">
        <f>IF('Matriz de Riesgos'!$U$344="","",IF('Matriz de Riesgos'!$U$344='Matriz Calificación'!$D$61,'Matriz de Riesgos'!$E$344,IF('Matriz de Riesgos'!$U$344&lt;&gt;'Matriz Calificación'!$D$61,"")))</f>
        <v/>
      </c>
      <c r="V23" s="134" t="str">
        <f>IF('Matriz de Riesgos'!$U$353="","",IF('Matriz de Riesgos'!$U$353='Matriz Calificación'!$D$61,'Matriz de Riesgos'!$E$353,IF('Matriz de Riesgos'!$U$353&lt;&gt;'Matriz Calificación'!$D$61,"")))</f>
        <v/>
      </c>
      <c r="W23" s="135" t="str">
        <f>IF('Matriz de Riesgos'!$U$362="","",IF('Matriz de Riesgos'!$U$362='Matriz Calificación'!$D$61,'Matriz de Riesgos'!$E$362,IF('Matriz de Riesgos'!$U$362&lt;&gt;'Matriz Calificación'!$D$61,"")))</f>
        <v/>
      </c>
      <c r="X23" s="133" t="str">
        <f>IF('Matriz de Riesgos'!$U$281="","",IF('Matriz de Riesgos'!$U$281='Matriz Calificación'!$D$62,'Matriz de Riesgos'!$E$281,IF('Matriz de Riesgos'!$U$281&lt;&gt;'Matriz Calificación'!$D$62,"")))</f>
        <v/>
      </c>
      <c r="Y23" s="134" t="str">
        <f>IF('Matriz de Riesgos'!$U$290="","",IF('Matriz de Riesgos'!$U$290='Matriz Calificación'!$D$62,'Matriz de Riesgos'!$E$290,IF('Matriz de Riesgos'!$U$290&lt;&gt;'Matriz Calificación'!$D$62,"")))</f>
        <v/>
      </c>
      <c r="Z23" s="134" t="str">
        <f>IF('Matriz de Riesgos'!$U$299="","",IF('Matriz de Riesgos'!$U$299='Matriz Calificación'!$D$62,'Matriz de Riesgos'!$E$299,IF('Matriz de Riesgos'!$U$299&lt;&gt;'Matriz Calificación'!$D$62,"")))</f>
        <v/>
      </c>
      <c r="AA23" s="134" t="str">
        <f>IF('Matriz de Riesgos'!$U$308="","",IF('Matriz de Riesgos'!$U$308='Matriz Calificación'!$D$62,'Matriz de Riesgos'!$E$308,IF('Matriz de Riesgos'!$U$308&lt;&gt;'Matriz Calificación'!$D$62,"")))</f>
        <v/>
      </c>
      <c r="AB23" s="134" t="str">
        <f>IF('Matriz de Riesgos'!$U$317="","",IF('Matriz de Riesgos'!$U$317='Matriz Calificación'!$D$62,'Matriz de Riesgos'!$E$317,IF('Matriz de Riesgos'!$U$317&lt;&gt;'Matriz Calificación'!$D$62,"")))</f>
        <v/>
      </c>
      <c r="AC23" s="134" t="str">
        <f>IF('Matriz de Riesgos'!$U$326="","",IF('Matriz de Riesgos'!$U$326='Matriz Calificación'!$D$62,'Matriz de Riesgos'!$E$326,IF('Matriz de Riesgos'!$U$326&lt;&gt;'Matriz Calificación'!$D$62,"")))</f>
        <v/>
      </c>
      <c r="AD23" s="134" t="str">
        <f>IF('Matriz de Riesgos'!$U$335="","",IF('Matriz de Riesgos'!$U$335='Matriz Calificación'!$D$62,'Matriz de Riesgos'!$E$335,IF('Matriz de Riesgos'!$U$335&lt;&gt;'Matriz Calificación'!$D$62,"")))</f>
        <v/>
      </c>
      <c r="AE23" s="134" t="str">
        <f>IF('Matriz de Riesgos'!$U$344="","",IF('Matriz de Riesgos'!$U$344='Matriz Calificación'!$D$62,'Matriz de Riesgos'!$E$344,IF('Matriz de Riesgos'!$U$344&lt;&gt;'Matriz Calificación'!$D$62,"")))</f>
        <v/>
      </c>
      <c r="AF23" s="134" t="str">
        <f>IF('Matriz de Riesgos'!$U$353="","",IF('Matriz de Riesgos'!$U$353='Matriz Calificación'!$D$62,'Matriz de Riesgos'!$E$353,IF('Matriz de Riesgos'!$U$353&lt;&gt;'Matriz Calificación'!$D$62,"")))</f>
        <v/>
      </c>
      <c r="AG23" s="135" t="str">
        <f>IF('Matriz de Riesgos'!$U$362="","",IF('Matriz de Riesgos'!$U$362='Matriz Calificación'!$D$62,'Matriz de Riesgos'!$E$362,IF('Matriz de Riesgos'!$U$362&lt;&gt;'Matriz Calificación'!$D$62,"")))</f>
        <v/>
      </c>
      <c r="AH23" s="131" t="str">
        <f>IF('Matriz de Riesgos'!$U$281="","",IF('Matriz de Riesgos'!$U$281='Matriz Calificación'!$D$67,'Matriz de Riesgos'!$E$281,IF('Matriz de Riesgos'!$U$281&lt;&gt;'Matriz Calificación'!$D$67,"")))</f>
        <v/>
      </c>
      <c r="AI23" s="132" t="str">
        <f>IF('Matriz de Riesgos'!$U$290="","",IF('Matriz de Riesgos'!$U$290='Matriz Calificación'!$D$67,'Matriz de Riesgos'!$E$290,IF('Matriz de Riesgos'!$U$290&lt;&gt;'Matriz Calificación'!$D$67,"")))</f>
        <v/>
      </c>
      <c r="AJ23" s="132" t="str">
        <f>IF('Matriz de Riesgos'!$U$299="","",IF('Matriz de Riesgos'!$U$299='Matriz Calificación'!$D$67,'Matriz de Riesgos'!$E$299,IF('Matriz de Riesgos'!$U$299&lt;&gt;'Matriz Calificación'!$D$67,"")))</f>
        <v/>
      </c>
      <c r="AK23" s="132" t="str">
        <f>IF('Matriz de Riesgos'!$U$308="","",IF('Matriz de Riesgos'!$U$308='Matriz Calificación'!$D$67,'Matriz de Riesgos'!$E$308,IF('Matriz de Riesgos'!$U$308&lt;&gt;'Matriz Calificación'!$D$67,"")))</f>
        <v/>
      </c>
      <c r="AL23" s="132" t="str">
        <f>IF('Matriz de Riesgos'!$U$317="","",IF('Matriz de Riesgos'!$U$317='Matriz Calificación'!$D$67,'Matriz de Riesgos'!$E$317,IF('Matriz de Riesgos'!$U$317&lt;&gt;'Matriz Calificación'!$D$67,"")))</f>
        <v/>
      </c>
      <c r="AM23" s="132" t="str">
        <f>IF('Matriz de Riesgos'!$U$326="","",IF('Matriz de Riesgos'!$U$326='Matriz Calificación'!$D$67,'Matriz de Riesgos'!$E$326,IF('Matriz de Riesgos'!$U$326&lt;&gt;'Matriz Calificación'!$D$67,"")))</f>
        <v/>
      </c>
      <c r="AN23" s="132" t="str">
        <f>IF('Matriz de Riesgos'!$U$335="","",IF('Matriz de Riesgos'!$U$335='Matriz Calificación'!$D$67,'Matriz de Riesgos'!$E$335,IF('Matriz de Riesgos'!$U$335&lt;&gt;'Matriz Calificación'!$D$67,"")))</f>
        <v/>
      </c>
      <c r="AO23" s="132" t="str">
        <f>IF('Matriz de Riesgos'!$U$344="","",IF('Matriz de Riesgos'!$U$344='Matriz Calificación'!$D$67,'Matriz de Riesgos'!$E$344,IF('Matriz de Riesgos'!$U$344&lt;&gt;'Matriz Calificación'!$D$67,"")))</f>
        <v/>
      </c>
      <c r="AP23" s="132" t="str">
        <f>IF('Matriz de Riesgos'!$U$353="","",IF('Matriz de Riesgos'!$U$353='Matriz Calificación'!$D$67,'Matriz de Riesgos'!$E$353,IF('Matriz de Riesgos'!$U$353&lt;&gt;'Matriz Calificación'!$D$67,"")))</f>
        <v/>
      </c>
      <c r="AQ23" s="136" t="str">
        <f>IF('Matriz de Riesgos'!$U$362="","",IF('Matriz de Riesgos'!$U$362='Matriz Calificación'!$D$67,'Matriz de Riesgos'!$E$362,IF('Matriz de Riesgos'!$U$362&lt;&gt;'Matriz Calificación'!$D$67,"")))</f>
        <v/>
      </c>
      <c r="AR23" s="137" t="str">
        <f>IF('Matriz de Riesgos'!$U$281="","",IF('Matriz de Riesgos'!$U$281='Matriz Calificación'!$D$76,'Matriz de Riesgos'!$E$281,IF('Matriz de Riesgos'!$U$281&lt;&gt;'Matriz Calificación'!$D$76,"")))</f>
        <v/>
      </c>
      <c r="AS23" s="138" t="str">
        <f>IF('Matriz de Riesgos'!$U$290="","",IF('Matriz de Riesgos'!$U$290='Matriz Calificación'!$D$76,'Matriz de Riesgos'!$E$290,IF('Matriz de Riesgos'!$U$290&lt;&gt;'Matriz Calificación'!$D$76,"")))</f>
        <v/>
      </c>
      <c r="AT23" s="138" t="str">
        <f>IF('Matriz de Riesgos'!$U$299="","",IF('Matriz de Riesgos'!$U$299='Matriz Calificación'!$D$76,'Matriz de Riesgos'!$E$299,IF('Matriz de Riesgos'!$U$299&lt;&gt;'Matriz Calificación'!$D$76,"")))</f>
        <v/>
      </c>
      <c r="AU23" s="138" t="str">
        <f>IF('Matriz de Riesgos'!$U$308="","",IF('Matriz de Riesgos'!$U$308='Matriz Calificación'!$D$76,'Matriz de Riesgos'!$E$308,IF('Matriz de Riesgos'!$U$308&lt;&gt;'Matriz Calificación'!$D$76,"")))</f>
        <v/>
      </c>
      <c r="AV23" s="154" t="str">
        <f>IF('Matriz de Riesgos'!$U$317="","",IF('Matriz de Riesgos'!$U$317='Matriz Calificación'!$D$76,'Matriz de Riesgos'!$E$317,IF('Matriz de Riesgos'!$U$317&lt;&gt;'Matriz Calificación'!$D$76,"")))</f>
        <v/>
      </c>
      <c r="AW23" s="154" t="str">
        <f>IF('Matriz de Riesgos'!$U$326="","",IF('Matriz de Riesgos'!$U$326='Matriz Calificación'!$D$76,'Matriz de Riesgos'!$E$326,IF('Matriz de Riesgos'!$U$326&lt;&gt;'Matriz Calificación'!$D$76,"")))</f>
        <v/>
      </c>
      <c r="AX23" s="154" t="str">
        <f>IF('Matriz de Riesgos'!$U$335="","",IF('Matriz de Riesgos'!$U$335='Matriz Calificación'!$D$76,'Matriz de Riesgos'!$E$335,IF('Matriz de Riesgos'!$U$335&lt;&gt;'Matriz Calificación'!$D$76,"")))</f>
        <v/>
      </c>
      <c r="AY23" s="154" t="str">
        <f>IF('Matriz de Riesgos'!$U$344="","",IF('Matriz de Riesgos'!$U$344='Matriz Calificación'!$D$76,'Matriz de Riesgos'!$E$344,IF('Matriz de Riesgos'!$U$344&lt;&gt;'Matriz Calificación'!$D$76,"")))</f>
        <v/>
      </c>
      <c r="AZ23" s="154" t="str">
        <f>IF('Matriz de Riesgos'!$U$353="","",IF('Matriz de Riesgos'!$U$353='Matriz Calificación'!$D$76,'Matriz de Riesgos'!$E$353,IF('Matriz de Riesgos'!$U$353&lt;&gt;'Matriz Calificación'!$D$76,"")))</f>
        <v/>
      </c>
      <c r="BA23" s="139" t="str">
        <f>IF('Matriz de Riesgos'!$U$362="","",IF('Matriz de Riesgos'!$U$362='Matriz Calificación'!$D$76,'Matriz de Riesgos'!$E$362,IF('Matriz de Riesgos'!$U$362&lt;&gt;'Matriz Calificación'!$D$76,"")))</f>
        <v/>
      </c>
    </row>
    <row r="24" spans="2:53" ht="12" customHeight="1" x14ac:dyDescent="0.25">
      <c r="B24" s="400"/>
      <c r="C24" s="414"/>
      <c r="D24" s="133" t="str">
        <f>IF('Matriz de Riesgos'!$U$371="","",IF('Matriz de Riesgos'!$U$371='Matriz Calificación'!$D$60,'Matriz de Riesgos'!$E$371,IF('Matriz de Riesgos'!$U$371&lt;&gt;'Matriz Calificación'!$D$60,"")))</f>
        <v/>
      </c>
      <c r="E24" s="134" t="str">
        <f>IF('Matriz de Riesgos'!$U$380="","",IF('Matriz de Riesgos'!$U$380='Matriz Calificación'!$D$60,'Matriz de Riesgos'!$E$380,IF('Matriz de Riesgos'!$U$380&lt;&gt;'Matriz Calificación'!$D$60,"")))</f>
        <v/>
      </c>
      <c r="F24" s="134" t="str">
        <f>IF('Matriz de Riesgos'!$U$389="","",IF('Matriz de Riesgos'!$U$389='Matriz Calificación'!$D$60,'Matriz de Riesgos'!$E$389,IF('Matriz de Riesgos'!$U$389&lt;&gt;'Matriz Calificación'!$D$60,"")))</f>
        <v/>
      </c>
      <c r="G24" s="134" t="str">
        <f>IF('Matriz de Riesgos'!$U$398="","",IF('Matriz de Riesgos'!$U$398='Matriz Calificación'!$D$60,'Matriz de Riesgos'!$E$398,IF('Matriz de Riesgos'!$U$398&lt;&gt;'Matriz Calificación'!$D$60,"")))</f>
        <v/>
      </c>
      <c r="H24" s="134" t="str">
        <f>IF('Matriz de Riesgos'!$U$407="","",IF('Matriz de Riesgos'!$U$407='Matriz Calificación'!$D$60,'Matriz de Riesgos'!$E$407,IF('Matriz de Riesgos'!$U$407&lt;&gt;'Matriz Calificación'!$D$60,"")))</f>
        <v/>
      </c>
      <c r="I24" s="134" t="str">
        <f>IF('Matriz de Riesgos'!$U$416="","",IF('Matriz de Riesgos'!$U$416='Matriz Calificación'!$D$60,'Matriz de Riesgos'!$E$416,IF('Matriz de Riesgos'!$U$416&lt;&gt;'Matriz Calificación'!$D$60,"")))</f>
        <v/>
      </c>
      <c r="J24" s="134" t="str">
        <f>IF('Matriz de Riesgos'!$U$425="","",IF('Matriz de Riesgos'!$U$425='Matriz Calificación'!$D$60,'Matriz de Riesgos'!$E$425,IF('Matriz de Riesgos'!$U$425&lt;&gt;'Matriz Calificación'!$D$60,"")))</f>
        <v/>
      </c>
      <c r="K24" s="134" t="str">
        <f>IF('Matriz de Riesgos'!$U$434="","",IF('Matriz de Riesgos'!$U$434='Matriz Calificación'!$D$60,'Matriz de Riesgos'!$E$434,IF('Matriz de Riesgos'!$U$434&lt;&gt;'Matriz Calificación'!$D$60,"")))</f>
        <v/>
      </c>
      <c r="L24" s="134" t="str">
        <f>IF('Matriz de Riesgos'!$U$443="","",IF('Matriz de Riesgos'!$U$443='Matriz Calificación'!$D$60,'Matriz de Riesgos'!$E$443,IF('Matriz de Riesgos'!$U$443&lt;&gt;'Matriz Calificación'!$D$60,"")))</f>
        <v/>
      </c>
      <c r="M24" s="135" t="str">
        <f>IF('Matriz de Riesgos'!$U$452="","",IF('Matriz de Riesgos'!$U$452='Matriz Calificación'!$D$60,'Matriz de Riesgos'!$E$452,IF('Matriz de Riesgos'!$U$452&lt;&gt;'Matriz Calificación'!$D$60,"")))</f>
        <v/>
      </c>
      <c r="N24" s="133" t="str">
        <f>IF('Matriz de Riesgos'!$U$371="","",IF('Matriz de Riesgos'!$U$371='Matriz Calificación'!$D$61,'Matriz de Riesgos'!$E$371,IF('Matriz de Riesgos'!$U$371&lt;&gt;'Matriz Calificación'!$D$61,"")))</f>
        <v/>
      </c>
      <c r="O24" s="134" t="str">
        <f>IF('Matriz de Riesgos'!$U$380="","",IF('Matriz de Riesgos'!$U$380='Matriz Calificación'!$D$61,'Matriz de Riesgos'!$E$380,IF('Matriz de Riesgos'!$U$380&lt;&gt;'Matriz Calificación'!$D$61,"")))</f>
        <v/>
      </c>
      <c r="P24" s="134" t="str">
        <f>IF('Matriz de Riesgos'!$U$389="","",IF('Matriz de Riesgos'!$U$389='Matriz Calificación'!$D$61,'Matriz de Riesgos'!$E$389,IF('Matriz de Riesgos'!$U$389&lt;&gt;'Matriz Calificación'!$D$61,"")))</f>
        <v/>
      </c>
      <c r="Q24" s="134" t="str">
        <f>IF('Matriz de Riesgos'!$U$398="","",IF('Matriz de Riesgos'!$U$398='Matriz Calificación'!$D$61,'Matriz de Riesgos'!$E$398,IF('Matriz de Riesgos'!$U$398&lt;&gt;'Matriz Calificación'!$D$61,"")))</f>
        <v/>
      </c>
      <c r="R24" s="134" t="str">
        <f>IF('Matriz de Riesgos'!$U$407="","",IF('Matriz de Riesgos'!$U$407='Matriz Calificación'!$D$61,'Matriz de Riesgos'!$E$407,IF('Matriz de Riesgos'!$U$407&lt;&gt;'Matriz Calificación'!$D$61,"")))</f>
        <v/>
      </c>
      <c r="S24" s="134" t="str">
        <f>IF('Matriz de Riesgos'!$U$416="","",IF('Matriz de Riesgos'!$U$416='Matriz Calificación'!$D$61,'Matriz de Riesgos'!$E$416,IF('Matriz de Riesgos'!$U$416&lt;&gt;'Matriz Calificación'!$D$61,"")))</f>
        <v/>
      </c>
      <c r="T24" s="134" t="str">
        <f>IF('Matriz de Riesgos'!$U$425="","",IF('Matriz de Riesgos'!$U$425='Matriz Calificación'!$D$61,'Matriz de Riesgos'!$E$425,IF('Matriz de Riesgos'!$U$425&lt;&gt;'Matriz Calificación'!$D$61,"")))</f>
        <v/>
      </c>
      <c r="U24" s="134" t="str">
        <f>IF('Matriz de Riesgos'!$U$434="","",IF('Matriz de Riesgos'!$U$434='Matriz Calificación'!$D$61,'Matriz de Riesgos'!$E$434,IF('Matriz de Riesgos'!$U$434&lt;&gt;'Matriz Calificación'!$D$61,"")))</f>
        <v/>
      </c>
      <c r="V24" s="134" t="str">
        <f>IF('Matriz de Riesgos'!$U$443="","",IF('Matriz de Riesgos'!$U$443='Matriz Calificación'!$D$61,'Matriz de Riesgos'!$E$443,IF('Matriz de Riesgos'!$U$443&lt;&gt;'Matriz Calificación'!$D$61,"")))</f>
        <v/>
      </c>
      <c r="W24" s="135" t="str">
        <f>IF('Matriz de Riesgos'!$U$452="","",IF('Matriz de Riesgos'!$U$452='Matriz Calificación'!$D$61,'Matriz de Riesgos'!$E$452,IF('Matriz de Riesgos'!$U$452&lt;&gt;'Matriz Calificación'!$D$61,"")))</f>
        <v/>
      </c>
      <c r="X24" s="133" t="str">
        <f>IF('Matriz de Riesgos'!$U$371="","",IF('Matriz de Riesgos'!$U$371='Matriz Calificación'!$D$62,'Matriz de Riesgos'!$E$371,IF('Matriz de Riesgos'!$U$371&lt;&gt;'Matriz Calificación'!$D$62,"")))</f>
        <v/>
      </c>
      <c r="Y24" s="134" t="str">
        <f>IF('Matriz de Riesgos'!$U$380="","",IF('Matriz de Riesgos'!$U$380='Matriz Calificación'!$D$62,'Matriz de Riesgos'!$E$380,IF('Matriz de Riesgos'!$U$380&lt;&gt;'Matriz Calificación'!$D$62,"")))</f>
        <v/>
      </c>
      <c r="Z24" s="134" t="str">
        <f>IF('Matriz de Riesgos'!$U$389="","",IF('Matriz de Riesgos'!$U$389='Matriz Calificación'!$D$62,'Matriz de Riesgos'!$E$389,IF('Matriz de Riesgos'!$U$389&lt;&gt;'Matriz Calificación'!$D$62,"")))</f>
        <v/>
      </c>
      <c r="AA24" s="134" t="str">
        <f>IF('Matriz de Riesgos'!$U$398="","",IF('Matriz de Riesgos'!$U$398='Matriz Calificación'!$D$62,'Matriz de Riesgos'!$E$398,IF('Matriz de Riesgos'!$U$398&lt;&gt;'Matriz Calificación'!$D$62,"")))</f>
        <v/>
      </c>
      <c r="AB24" s="134" t="str">
        <f>IF('Matriz de Riesgos'!$U$407="","",IF('Matriz de Riesgos'!$U$407='Matriz Calificación'!$D$62,'Matriz de Riesgos'!$E$407,IF('Matriz de Riesgos'!$U$407&lt;&gt;'Matriz Calificación'!$D$62,"")))</f>
        <v/>
      </c>
      <c r="AC24" s="134" t="str">
        <f>IF('Matriz de Riesgos'!$U$416="","",IF('Matriz de Riesgos'!$U$416='Matriz Calificación'!$D$62,'Matriz de Riesgos'!$E$416,IF('Matriz de Riesgos'!$U$416&lt;&gt;'Matriz Calificación'!$D$62,"")))</f>
        <v/>
      </c>
      <c r="AD24" s="134" t="str">
        <f>IF('Matriz de Riesgos'!$U$425="","",IF('Matriz de Riesgos'!$U$425='Matriz Calificación'!$D$62,'Matriz de Riesgos'!$E$425,IF('Matriz de Riesgos'!$U$425&lt;&gt;'Matriz Calificación'!$D$62,"")))</f>
        <v/>
      </c>
      <c r="AE24" s="134" t="str">
        <f>IF('Matriz de Riesgos'!$U$434="","",IF('Matriz de Riesgos'!$U$434='Matriz Calificación'!$D$62,'Matriz de Riesgos'!$E$434,IF('Matriz de Riesgos'!$U$434&lt;&gt;'Matriz Calificación'!$D$62,"")))</f>
        <v/>
      </c>
      <c r="AF24" s="134" t="str">
        <f>IF('Matriz de Riesgos'!$U$443="","",IF('Matriz de Riesgos'!$U$443='Matriz Calificación'!$D$62,'Matriz de Riesgos'!$E$443,IF('Matriz de Riesgos'!$U$443&lt;&gt;'Matriz Calificación'!$D$62,"")))</f>
        <v/>
      </c>
      <c r="AG24" s="135" t="str">
        <f>IF('Matriz de Riesgos'!$U$452="","",IF('Matriz de Riesgos'!$U$452='Matriz Calificación'!$D$62,'Matriz de Riesgos'!$E$452,IF('Matriz de Riesgos'!$U$452&lt;&gt;'Matriz Calificación'!$D$62,"")))</f>
        <v/>
      </c>
      <c r="AH24" s="131" t="str">
        <f>IF('Matriz de Riesgos'!$U$371="","",IF('Matriz de Riesgos'!$U$371='Matriz Calificación'!$D$67,'Matriz de Riesgos'!$E$371,IF('Matriz de Riesgos'!$U$371&lt;&gt;'Matriz Calificación'!$D$67,"")))</f>
        <v/>
      </c>
      <c r="AI24" s="132" t="str">
        <f>IF('Matriz de Riesgos'!$U$380="","",IF('Matriz de Riesgos'!$U$380='Matriz Calificación'!$D$67,'Matriz de Riesgos'!$E$380,IF('Matriz de Riesgos'!$U$380&lt;&gt;'Matriz Calificación'!$D$67,"")))</f>
        <v/>
      </c>
      <c r="AJ24" s="132" t="str">
        <f>IF('Matriz de Riesgos'!$U$389="","",IF('Matriz de Riesgos'!$U$389='Matriz Calificación'!$D$67,'Matriz de Riesgos'!$E$389,IF('Matriz de Riesgos'!$U$389&lt;&gt;'Matriz Calificación'!$D$67,"")))</f>
        <v/>
      </c>
      <c r="AK24" s="132" t="str">
        <f>IF('Matriz de Riesgos'!$U$398="","",IF('Matriz de Riesgos'!$U$398='Matriz Calificación'!$D$67,'Matriz de Riesgos'!$E$398,IF('Matriz de Riesgos'!$U$398&lt;&gt;'Matriz Calificación'!$D$67,"")))</f>
        <v/>
      </c>
      <c r="AL24" s="132" t="str">
        <f>IF('Matriz de Riesgos'!$U$407="","",IF('Matriz de Riesgos'!$U$407='Matriz Calificación'!$D$67,'Matriz de Riesgos'!$E$407,IF('Matriz de Riesgos'!$U$407&lt;&gt;'Matriz Calificación'!$D$67,"")))</f>
        <v/>
      </c>
      <c r="AM24" s="132" t="str">
        <f>IF('Matriz de Riesgos'!$U$416="","",IF('Matriz de Riesgos'!$U$416='Matriz Calificación'!$D$67,'Matriz de Riesgos'!$E$416,IF('Matriz de Riesgos'!$U$416&lt;&gt;'Matriz Calificación'!$D$67,"")))</f>
        <v/>
      </c>
      <c r="AN24" s="132" t="str">
        <f>IF('Matriz de Riesgos'!$U$425="","",IF('Matriz de Riesgos'!$U$425='Matriz Calificación'!$D$67,'Matriz de Riesgos'!$E$425,IF('Matriz de Riesgos'!$U$425&lt;&gt;'Matriz Calificación'!$D$67,"")))</f>
        <v/>
      </c>
      <c r="AO24" s="132" t="str">
        <f>IF('Matriz de Riesgos'!$U$434="","",IF('Matriz de Riesgos'!$U$434='Matriz Calificación'!$D$67,'Matriz de Riesgos'!$E$434,IF('Matriz de Riesgos'!$U$434&lt;&gt;'Matriz Calificación'!$D$67,"")))</f>
        <v/>
      </c>
      <c r="AP24" s="132" t="str">
        <f>IF('Matriz de Riesgos'!$U$443="","",IF('Matriz de Riesgos'!$U$443='Matriz Calificación'!$D$67,'Matriz de Riesgos'!$E$443,IF('Matriz de Riesgos'!$U$443&lt;&gt;'Matriz Calificación'!$D$67,"")))</f>
        <v/>
      </c>
      <c r="AQ24" s="136" t="str">
        <f>IF('Matriz de Riesgos'!$U$452="","",IF('Matriz de Riesgos'!$U$452='Matriz Calificación'!$D$67,'Matriz de Riesgos'!$E$452,IF('Matriz de Riesgos'!$U$452&lt;&gt;'Matriz Calificación'!$D$67,"")))</f>
        <v/>
      </c>
      <c r="AR24" s="137" t="str">
        <f>IF('Matriz de Riesgos'!$U$371="","",IF('Matriz de Riesgos'!$U$371='Matriz Calificación'!$D$76,'Matriz de Riesgos'!$E$371,IF('Matriz de Riesgos'!$U$371&lt;&gt;'Matriz Calificación'!$D$76,"")))</f>
        <v/>
      </c>
      <c r="AS24" s="138" t="str">
        <f>IF('Matriz de Riesgos'!$U$380="","",IF('Matriz de Riesgos'!$U$380='Matriz Calificación'!$D$76,'Matriz de Riesgos'!$E$380,IF('Matriz de Riesgos'!$U$380&lt;&gt;'Matriz Calificación'!$D$76,"")))</f>
        <v/>
      </c>
      <c r="AT24" s="138" t="str">
        <f>IF('Matriz de Riesgos'!$U$389="","",IF('Matriz de Riesgos'!$U$389='Matriz Calificación'!$D$76,'Matriz de Riesgos'!$E$389,IF('Matriz de Riesgos'!$U$389&lt;&gt;'Matriz Calificación'!$D$76,"")))</f>
        <v/>
      </c>
      <c r="AU24" s="138" t="str">
        <f>IF('Matriz de Riesgos'!$U$398="","",IF('Matriz de Riesgos'!$U$398='Matriz Calificación'!$D$76,'Matriz de Riesgos'!$E$398,IF('Matriz de Riesgos'!$U$398&lt;&gt;'Matriz Calificación'!$D$76,"")))</f>
        <v/>
      </c>
      <c r="AV24" s="154" t="str">
        <f>IF('Matriz de Riesgos'!$U$407="","",IF('Matriz de Riesgos'!$U$407='Matriz Calificación'!$D$76,'Matriz de Riesgos'!$E$407,IF('Matriz de Riesgos'!$U$407&lt;&gt;'Matriz Calificación'!$D$76,"")))</f>
        <v/>
      </c>
      <c r="AW24" s="154" t="str">
        <f>IF('Matriz de Riesgos'!$U$416="","",IF('Matriz de Riesgos'!$U$416='Matriz Calificación'!$D$76,'Matriz de Riesgos'!$E$416,IF('Matriz de Riesgos'!$U$416&lt;&gt;'Matriz Calificación'!$D$76,"")))</f>
        <v/>
      </c>
      <c r="AX24" s="154" t="str">
        <f>IF('Matriz de Riesgos'!$U$425="","",IF('Matriz de Riesgos'!$U$425='Matriz Calificación'!$D$76,'Matriz de Riesgos'!$E$425,IF('Matriz de Riesgos'!$U$425&lt;&gt;'Matriz Calificación'!$D$76,"")))</f>
        <v/>
      </c>
      <c r="AY24" s="154" t="str">
        <f>IF('Matriz de Riesgos'!$U$434="","",IF('Matriz de Riesgos'!$U$434='Matriz Calificación'!$D$76,'Matriz de Riesgos'!$E$434,IF('Matriz de Riesgos'!$U$434&lt;&gt;'Matriz Calificación'!$D$76,"")))</f>
        <v/>
      </c>
      <c r="AZ24" s="154" t="str">
        <f>IF('Matriz de Riesgos'!$U$443="","",IF('Matriz de Riesgos'!$U$443='Matriz Calificación'!$D$76,'Matriz de Riesgos'!$E$443,IF('Matriz de Riesgos'!$U$443&lt;&gt;'Matriz Calificación'!$D$76,"")))</f>
        <v/>
      </c>
      <c r="BA24" s="139" t="str">
        <f>IF('Matriz de Riesgos'!$U$452="","",IF('Matriz de Riesgos'!$U$452='Matriz Calificación'!$D$76,'Matriz de Riesgos'!$E$452,IF('Matriz de Riesgos'!$U$452&lt;&gt;'Matriz Calificación'!$D$76,"")))</f>
        <v/>
      </c>
    </row>
    <row r="25" spans="2:53" ht="12" customHeight="1" x14ac:dyDescent="0.25">
      <c r="B25" s="400"/>
      <c r="C25" s="414"/>
      <c r="D25" s="133" t="str">
        <f>IF('Matriz de Riesgos'!$U$461="","",IF('Matriz de Riesgos'!$U$461='Matriz Calificación'!$D$60,'Matriz de Riesgos'!$E$461,IF('Matriz de Riesgos'!$U$461&lt;&gt;'Matriz Calificación'!$D$60,"")))</f>
        <v/>
      </c>
      <c r="E25" s="134" t="str">
        <f>IF('Matriz de Riesgos'!$U$470="","",IF('Matriz de Riesgos'!$U$470='Matriz Calificación'!$D$60,'Matriz de Riesgos'!$E$470,IF('Matriz de Riesgos'!$U$470&lt;&gt;'Matriz Calificación'!$D$60,"")))</f>
        <v/>
      </c>
      <c r="F25" s="134" t="str">
        <f>IF('Matriz de Riesgos'!$U$479="","",IF('Matriz de Riesgos'!$U$479='Matriz Calificación'!$D$60,'Matriz de Riesgos'!$E$479,IF('Matriz de Riesgos'!$U$479&lt;&gt;'Matriz Calificación'!$D$60,"")))</f>
        <v/>
      </c>
      <c r="G25" s="134" t="str">
        <f>IF('Matriz de Riesgos'!$U$488="","",IF('Matriz de Riesgos'!$U$488='Matriz Calificación'!$D$60,'Matriz de Riesgos'!$E$488,IF('Matriz de Riesgos'!$U$488&lt;&gt;'Matriz Calificación'!$D$60,"")))</f>
        <v/>
      </c>
      <c r="H25" s="134" t="str">
        <f>IF('Matriz de Riesgos'!$U$497="","",IF('Matriz de Riesgos'!$U$497='Matriz Calificación'!$D$60,'Matriz de Riesgos'!$E$497,IF('Matriz de Riesgos'!$U$497&lt;&gt;'Matriz Calificación'!$D$60,"")))</f>
        <v/>
      </c>
      <c r="I25" s="134" t="str">
        <f>IF('Matriz de Riesgos'!$U$506="","",IF('Matriz de Riesgos'!$U$506='Matriz Calificación'!$D$60,'Matriz de Riesgos'!$E$506,IF('Matriz de Riesgos'!$U$506&lt;&gt;'Matriz Calificación'!$D$60,"")))</f>
        <v/>
      </c>
      <c r="J25" s="134" t="str">
        <f>IF('Matriz de Riesgos'!$U$515="","",IF('Matriz de Riesgos'!$U$515='Matriz Calificación'!$D$60,'Matriz de Riesgos'!$E$515,IF('Matriz de Riesgos'!$U$515&lt;&gt;'Matriz Calificación'!$D$60,"")))</f>
        <v/>
      </c>
      <c r="K25" s="134" t="str">
        <f>IF('Matriz de Riesgos'!$U$524="","",IF('Matriz de Riesgos'!$U$524='Matriz Calificación'!$D$60,'Matriz de Riesgos'!$E$524,IF('Matriz de Riesgos'!$U$524&lt;&gt;'Matriz Calificación'!$D$60,"")))</f>
        <v/>
      </c>
      <c r="L25" s="134" t="str">
        <f>IF('Matriz de Riesgos'!$U$533="","",IF('Matriz de Riesgos'!$U$533='Matriz Calificación'!$D$60,'Matriz de Riesgos'!$E$533,IF('Matriz de Riesgos'!$U$533&lt;&gt;'Matriz Calificación'!$D$60,"")))</f>
        <v/>
      </c>
      <c r="M25" s="135" t="str">
        <f>IF('Matriz de Riesgos'!$U$542="","",IF('Matriz de Riesgos'!$U$542='Matriz Calificación'!$D$60,'Matriz de Riesgos'!$E$542,IF('Matriz de Riesgos'!$U$542&lt;&gt;'Matriz Calificación'!$D$60,"")))</f>
        <v/>
      </c>
      <c r="N25" s="133" t="str">
        <f>IF('Matriz de Riesgos'!$U$461="","",IF('Matriz de Riesgos'!$U$461='Matriz Calificación'!$D$61,'Matriz de Riesgos'!$E$461,IF('Matriz de Riesgos'!$U$461&lt;&gt;'Matriz Calificación'!$D$61,"")))</f>
        <v/>
      </c>
      <c r="O25" s="134" t="str">
        <f>IF('Matriz de Riesgos'!$U$470="","",IF('Matriz de Riesgos'!$U$470='Matriz Calificación'!$D$61,'Matriz de Riesgos'!$E$470,IF('Matriz de Riesgos'!$U$470&lt;&gt;'Matriz Calificación'!$D$61,"")))</f>
        <v/>
      </c>
      <c r="P25" s="134" t="str">
        <f>IF('Matriz de Riesgos'!$U$479="","",IF('Matriz de Riesgos'!$U$479='Matriz Calificación'!$D$61,'Matriz de Riesgos'!$E$479,IF('Matriz de Riesgos'!$U$479&lt;&gt;'Matriz Calificación'!$D$61,"")))</f>
        <v/>
      </c>
      <c r="Q25" s="134" t="str">
        <f>IF('Matriz de Riesgos'!$U$488="","",IF('Matriz de Riesgos'!$U$488='Matriz Calificación'!$D$61,'Matriz de Riesgos'!$E$488,IF('Matriz de Riesgos'!$U$488&lt;&gt;'Matriz Calificación'!$D$61,"")))</f>
        <v/>
      </c>
      <c r="R25" s="134" t="str">
        <f>IF('Matriz de Riesgos'!$U$497="","",IF('Matriz de Riesgos'!$U$497='Matriz Calificación'!$D$61,'Matriz de Riesgos'!$E$497,IF('Matriz de Riesgos'!$U$497&lt;&gt;'Matriz Calificación'!$D$61,"")))</f>
        <v/>
      </c>
      <c r="S25" s="134" t="str">
        <f>IF('Matriz de Riesgos'!$U$506="","",IF('Matriz de Riesgos'!$U$506='Matriz Calificación'!$D$61,'Matriz de Riesgos'!$E$506,IF('Matriz de Riesgos'!$U$506&lt;&gt;'Matriz Calificación'!$D$61,"")))</f>
        <v/>
      </c>
      <c r="T25" s="134" t="str">
        <f>IF('Matriz de Riesgos'!$U$515="","",IF('Matriz de Riesgos'!$U$515='Matriz Calificación'!$D$61,'Matriz de Riesgos'!$E$515,IF('Matriz de Riesgos'!$U$515&lt;&gt;'Matriz Calificación'!$D$61,"")))</f>
        <v/>
      </c>
      <c r="U25" s="134" t="str">
        <f>IF('Matriz de Riesgos'!$U$524="","",IF('Matriz de Riesgos'!$U$524='Matriz Calificación'!$D$61,'Matriz de Riesgos'!$E$524,IF('Matriz de Riesgos'!$U$524&lt;&gt;'Matriz Calificación'!$D$61,"")))</f>
        <v/>
      </c>
      <c r="V25" s="134" t="str">
        <f>IF('Matriz de Riesgos'!$U$533="","",IF('Matriz de Riesgos'!$U$533='Matriz Calificación'!$D$61,'Matriz de Riesgos'!$E$533,IF('Matriz de Riesgos'!$U$533&lt;&gt;'Matriz Calificación'!$D$61,"")))</f>
        <v/>
      </c>
      <c r="W25" s="135" t="str">
        <f>IF('Matriz de Riesgos'!$U$542="","",IF('Matriz de Riesgos'!$U$542='Matriz Calificación'!$D$61,'Matriz de Riesgos'!$E$542,IF('Matriz de Riesgos'!$U$542&lt;&gt;'Matriz Calificación'!$D$61,"")))</f>
        <v/>
      </c>
      <c r="X25" s="133" t="str">
        <f>IF('Matriz de Riesgos'!$U$461="","",IF('Matriz de Riesgos'!$U$461='Matriz Calificación'!$D$62,'Matriz de Riesgos'!$E$461,IF('Matriz de Riesgos'!$U$461&lt;&gt;'Matriz Calificación'!$D$62,"")))</f>
        <v/>
      </c>
      <c r="Y25" s="134" t="str">
        <f>IF('Matriz de Riesgos'!$U$470="","",IF('Matriz de Riesgos'!$U$470='Matriz Calificación'!$D$62,'Matriz de Riesgos'!$E$470,IF('Matriz de Riesgos'!$U$470&lt;&gt;'Matriz Calificación'!$D$62,"")))</f>
        <v/>
      </c>
      <c r="Z25" s="134" t="str">
        <f>IF('Matriz de Riesgos'!$U$479="","",IF('Matriz de Riesgos'!$U$479='Matriz Calificación'!$D$62,'Matriz de Riesgos'!$E$479,IF('Matriz de Riesgos'!$U$479&lt;&gt;'Matriz Calificación'!$D$62,"")))</f>
        <v/>
      </c>
      <c r="AA25" s="134" t="str">
        <f>IF('Matriz de Riesgos'!$U$488="","",IF('Matriz de Riesgos'!$U$488='Matriz Calificación'!$D$62,'Matriz de Riesgos'!$E$488,IF('Matriz de Riesgos'!$U$488&lt;&gt;'Matriz Calificación'!$D$62,"")))</f>
        <v/>
      </c>
      <c r="AB25" s="134" t="str">
        <f>IF('Matriz de Riesgos'!$U$497="","",IF('Matriz de Riesgos'!$U$497='Matriz Calificación'!$D$62,'Matriz de Riesgos'!$E$497,IF('Matriz de Riesgos'!$U$497&lt;&gt;'Matriz Calificación'!$D$62,"")))</f>
        <v/>
      </c>
      <c r="AC25" s="134" t="str">
        <f>IF('Matriz de Riesgos'!$U$506="","",IF('Matriz de Riesgos'!$U$506='Matriz Calificación'!$D$62,'Matriz de Riesgos'!$E$506,IF('Matriz de Riesgos'!$U$506&lt;&gt;'Matriz Calificación'!$D$62,"")))</f>
        <v/>
      </c>
      <c r="AD25" s="134" t="str">
        <f>IF('Matriz de Riesgos'!$U$515="","",IF('Matriz de Riesgos'!$U$515='Matriz Calificación'!$D$62,'Matriz de Riesgos'!$E$515,IF('Matriz de Riesgos'!$U$515&lt;&gt;'Matriz Calificación'!$D$62,"")))</f>
        <v/>
      </c>
      <c r="AE25" s="134" t="str">
        <f>IF('Matriz de Riesgos'!$U$524="","",IF('Matriz de Riesgos'!$U$524='Matriz Calificación'!$D$62,'Matriz de Riesgos'!$E$524,IF('Matriz de Riesgos'!$U$524&lt;&gt;'Matriz Calificación'!$D$62,"")))</f>
        <v/>
      </c>
      <c r="AF25" s="134" t="str">
        <f>IF('Matriz de Riesgos'!$U$533="","",IF('Matriz de Riesgos'!$U$533='Matriz Calificación'!$D$62,'Matriz de Riesgos'!$E$533,IF('Matriz de Riesgos'!$U$533&lt;&gt;'Matriz Calificación'!$D$62,"")))</f>
        <v/>
      </c>
      <c r="AG25" s="135" t="str">
        <f>IF('Matriz de Riesgos'!$U$542="","",IF('Matriz de Riesgos'!$U$542='Matriz Calificación'!$D$62,'Matriz de Riesgos'!$E$542,IF('Matriz de Riesgos'!$U$542&lt;&gt;'Matriz Calificación'!$D$62,"")))</f>
        <v/>
      </c>
      <c r="AH25" s="131" t="str">
        <f>IF('Matriz de Riesgos'!$U$461="","",IF('Matriz de Riesgos'!$U$461='Matriz Calificación'!$D$67,'Matriz de Riesgos'!$E$461,IF('Matriz de Riesgos'!$U$461&lt;&gt;'Matriz Calificación'!$D$67,"")))</f>
        <v/>
      </c>
      <c r="AI25" s="132" t="str">
        <f>IF('Matriz de Riesgos'!$U$470="","",IF('Matriz de Riesgos'!$U$470='Matriz Calificación'!$D$67,'Matriz de Riesgos'!$E$470,IF('Matriz de Riesgos'!$U$470&lt;&gt;'Matriz Calificación'!$D$67,"")))</f>
        <v/>
      </c>
      <c r="AJ25" s="132" t="str">
        <f>IF('Matriz de Riesgos'!$U$479="","",IF('Matriz de Riesgos'!$U$479='Matriz Calificación'!$D$67,'Matriz de Riesgos'!$E$479,IF('Matriz de Riesgos'!$U$479&lt;&gt;'Matriz Calificación'!$D$67,"")))</f>
        <v/>
      </c>
      <c r="AK25" s="132" t="str">
        <f>IF('Matriz de Riesgos'!$U$488="","",IF('Matriz de Riesgos'!$U$488='Matriz Calificación'!$D$67,'Matriz de Riesgos'!$E$488,IF('Matriz de Riesgos'!$U$488&lt;&gt;'Matriz Calificación'!$D$67,"")))</f>
        <v/>
      </c>
      <c r="AL25" s="132" t="str">
        <f>IF('Matriz de Riesgos'!$U$497="","",IF('Matriz de Riesgos'!$U$497='Matriz Calificación'!$D$67,'Matriz de Riesgos'!$E$497,IF('Matriz de Riesgos'!$U$497&lt;&gt;'Matriz Calificación'!$D$67,"")))</f>
        <v/>
      </c>
      <c r="AM25" s="132" t="str">
        <f>IF('Matriz de Riesgos'!$U$506="","",IF('Matriz de Riesgos'!$U$506='Matriz Calificación'!$D$67,'Matriz de Riesgos'!$E$506,IF('Matriz de Riesgos'!$U$506&lt;&gt;'Matriz Calificación'!$D$67,"")))</f>
        <v/>
      </c>
      <c r="AN25" s="132" t="str">
        <f>IF('Matriz de Riesgos'!$U$515="","",IF('Matriz de Riesgos'!$U$515='Matriz Calificación'!$D$67,'Matriz de Riesgos'!$E$515,IF('Matriz de Riesgos'!$U$515&lt;&gt;'Matriz Calificación'!$D$67,"")))</f>
        <v/>
      </c>
      <c r="AO25" s="132" t="str">
        <f>IF('Matriz de Riesgos'!$U$524="","",IF('Matriz de Riesgos'!$U$524='Matriz Calificación'!$D$67,'Matriz de Riesgos'!$E$524,IF('Matriz de Riesgos'!$U$524&lt;&gt;'Matriz Calificación'!$D$67,"")))</f>
        <v/>
      </c>
      <c r="AP25" s="132" t="str">
        <f>IF('Matriz de Riesgos'!$U$533="","",IF('Matriz de Riesgos'!$U$533='Matriz Calificación'!$D$67,'Matriz de Riesgos'!$E$533,IF('Matriz de Riesgos'!$U$533&lt;&gt;'Matriz Calificación'!$D$67,"")))</f>
        <v/>
      </c>
      <c r="AQ25" s="136" t="str">
        <f>IF('Matriz de Riesgos'!$U$542="","",IF('Matriz de Riesgos'!$U$542='Matriz Calificación'!$D$67,'Matriz de Riesgos'!$E$542,IF('Matriz de Riesgos'!$U$542&lt;&gt;'Matriz Calificación'!$D$67,"")))</f>
        <v/>
      </c>
      <c r="AR25" s="137" t="str">
        <f>IF('Matriz de Riesgos'!$U$461="","",IF('Matriz de Riesgos'!$U$461='Matriz Calificación'!$D$76,'Matriz de Riesgos'!$E$461,IF('Matriz de Riesgos'!$U$461&lt;&gt;'Matriz Calificación'!$D$76,"")))</f>
        <v/>
      </c>
      <c r="AS25" s="138" t="str">
        <f>IF('Matriz de Riesgos'!$U$470="","",IF('Matriz de Riesgos'!$U$470='Matriz Calificación'!$D$76,'Matriz de Riesgos'!$E$470,IF('Matriz de Riesgos'!$U$470&lt;&gt;'Matriz Calificación'!$D$76,"")))</f>
        <v/>
      </c>
      <c r="AT25" s="138" t="str">
        <f>IF('Matriz de Riesgos'!$U$479="","",IF('Matriz de Riesgos'!$U$479='Matriz Calificación'!$D$76,'Matriz de Riesgos'!$E$479,IF('Matriz de Riesgos'!$U$479&lt;&gt;'Matriz Calificación'!$D$76,"")))</f>
        <v/>
      </c>
      <c r="AU25" s="138" t="str">
        <f>IF('Matriz de Riesgos'!$U$488="","",IF('Matriz de Riesgos'!$U$488='Matriz Calificación'!$D$76,'Matriz de Riesgos'!$E$488,IF('Matriz de Riesgos'!$U$488&lt;&gt;'Matriz Calificación'!$D$76,"")))</f>
        <v/>
      </c>
      <c r="AV25" s="154" t="str">
        <f>IF('Matriz de Riesgos'!$U$497="","",IF('Matriz de Riesgos'!$U$497='Matriz Calificación'!$D$76,'Matriz de Riesgos'!$E$497,IF('Matriz de Riesgos'!$U$497&lt;&gt;'Matriz Calificación'!$D$76,"")))</f>
        <v/>
      </c>
      <c r="AW25" s="154" t="str">
        <f>IF('Matriz de Riesgos'!$U$506="","",IF('Matriz de Riesgos'!$U$506='Matriz Calificación'!$D$76,'Matriz de Riesgos'!$E$506,IF('Matriz de Riesgos'!$U$506&lt;&gt;'Matriz Calificación'!$D$76,"")))</f>
        <v/>
      </c>
      <c r="AX25" s="154" t="str">
        <f>IF('Matriz de Riesgos'!$U$515="","",IF('Matriz de Riesgos'!$U$515='Matriz Calificación'!$D$76,'Matriz de Riesgos'!$E$515,IF('Matriz de Riesgos'!$U$515&lt;&gt;'Matriz Calificación'!$D$76,"")))</f>
        <v/>
      </c>
      <c r="AY25" s="154" t="str">
        <f>IF('Matriz de Riesgos'!$U$524="","",IF('Matriz de Riesgos'!$U$524='Matriz Calificación'!$D$76,'Matriz de Riesgos'!$E$524,IF('Matriz de Riesgos'!$U$524&lt;&gt;'Matriz Calificación'!$D$76,"")))</f>
        <v/>
      </c>
      <c r="AZ25" s="154" t="str">
        <f>IF('Matriz de Riesgos'!$U$533="","",IF('Matriz de Riesgos'!$U$533='Matriz Calificación'!$D$76,'Matriz de Riesgos'!$E$533,IF('Matriz de Riesgos'!$U$533&lt;&gt;'Matriz Calificación'!$D$76,"")))</f>
        <v/>
      </c>
      <c r="BA25" s="139" t="str">
        <f>IF('Matriz de Riesgos'!$U$542="","",IF('Matriz de Riesgos'!$U$542='Matriz Calificación'!$D$76,'Matriz de Riesgos'!$E$542,IF('Matriz de Riesgos'!$U$542&lt;&gt;'Matriz Calificación'!$D$76,"")))</f>
        <v/>
      </c>
    </row>
    <row r="26" spans="2:53" ht="12" customHeight="1" x14ac:dyDescent="0.25">
      <c r="B26" s="401"/>
      <c r="C26" s="414"/>
      <c r="D26" s="163" t="str">
        <f>IF('Matriz de Riesgos'!$U$551="","",IF('Matriz de Riesgos'!$U$551='Matriz Calificación'!$D$60,'Matriz de Riesgos'!$E$551,IF('Matriz de Riesgos'!$U$551&lt;&gt;'Matriz Calificación'!$D$60,"")))</f>
        <v/>
      </c>
      <c r="E26" s="164" t="str">
        <f>IF('Matriz de Riesgos'!$U$560="","",IF('Matriz de Riesgos'!$U$560='Matriz Calificación'!$D$60,'Matriz de Riesgos'!$E$560,IF('Matriz de Riesgos'!$U$560&lt;&gt;'Matriz Calificación'!$D$60,"")))</f>
        <v/>
      </c>
      <c r="F26" s="164" t="str">
        <f>IF('Matriz de Riesgos'!$U$569="","",IF('Matriz de Riesgos'!$U$569='Matriz Calificación'!$D$60,'Matriz de Riesgos'!$E$569,IF('Matriz de Riesgos'!$U$569&lt;&gt;'Matriz Calificación'!$D$60,"")))</f>
        <v/>
      </c>
      <c r="G26" s="164" t="str">
        <f>IF('Matriz de Riesgos'!$U$578="","",IF('Matriz de Riesgos'!$U$578='Matriz Calificación'!$D$60,'Matriz de Riesgos'!$E$578,IF('Matriz de Riesgos'!$U$578&lt;&gt;'Matriz Calificación'!$D$60,"")))</f>
        <v/>
      </c>
      <c r="H26" s="165" t="str">
        <f>IF('Matriz de Riesgos'!$U$587="","",IF('Matriz de Riesgos'!$U$587='Matriz Calificación'!$D$60,'Matriz de Riesgos'!$E$587,IF('Matriz de Riesgos'!$U$587&lt;&gt;'Matriz Calificación'!$D$60,"")))</f>
        <v/>
      </c>
      <c r="I26" s="165" t="str">
        <f>IF('Matriz de Riesgos'!$U$596="","",IF('Matriz de Riesgos'!$U$596='Matriz Calificación'!$D$60,'Matriz de Riesgos'!$E$596,IF('Matriz de Riesgos'!$U$596&lt;&gt;'Matriz Calificación'!$D$60,"")))</f>
        <v/>
      </c>
      <c r="J26" s="165" t="str">
        <f>IF('Matriz de Riesgos'!$U$605="","",IF('Matriz de Riesgos'!$U$605='Matriz Calificación'!$D$60,'Matriz de Riesgos'!$E$605,IF('Matriz de Riesgos'!$U$605&lt;&gt;'Matriz Calificación'!$D$60,"")))</f>
        <v/>
      </c>
      <c r="K26" s="165" t="str">
        <f>IF('Matriz de Riesgos'!$U$614="","",IF('Matriz de Riesgos'!$U$614='Matriz Calificación'!$D$60,'Matriz de Riesgos'!$E$614,IF('Matriz de Riesgos'!$U$614&lt;&gt;'Matriz Calificación'!$D$60,"")))</f>
        <v/>
      </c>
      <c r="L26" s="165" t="str">
        <f>IF('Matriz de Riesgos'!$U$623="","",IF('Matriz de Riesgos'!$U$623='Matriz Calificación'!$D$60,'Matriz de Riesgos'!$E$623,IF('Matriz de Riesgos'!$U$623&lt;&gt;'Matriz Calificación'!$D$60,"")))</f>
        <v/>
      </c>
      <c r="M26" s="166" t="str">
        <f>IF('Matriz de Riesgos'!$U$632="","",IF('Matriz de Riesgos'!$U$632='Matriz Calificación'!$D$60,'Matriz de Riesgos'!$E$632,IF('Matriz de Riesgos'!$U$632&lt;&gt;'Matriz Calificación'!$D$60,"")))</f>
        <v/>
      </c>
      <c r="N26" s="163" t="str">
        <f>IF('Matriz de Riesgos'!$U$551="","",IF('Matriz de Riesgos'!$U$551='Matriz Calificación'!$D$61,'Matriz de Riesgos'!$E$551,IF('Matriz de Riesgos'!$U$551&lt;&gt;'Matriz Calificación'!$D$61,"")))</f>
        <v/>
      </c>
      <c r="O26" s="164" t="str">
        <f>IF('Matriz de Riesgos'!$U$560="","",IF('Matriz de Riesgos'!$U$560='Matriz Calificación'!$D$61,'Matriz de Riesgos'!$E$560,IF('Matriz de Riesgos'!$U$560&lt;&gt;'Matriz Calificación'!$D$61,"")))</f>
        <v/>
      </c>
      <c r="P26" s="164" t="str">
        <f>IF('Matriz de Riesgos'!$U$569="","",IF('Matriz de Riesgos'!$U$569='Matriz Calificación'!$D$61,'Matriz de Riesgos'!$E$569,IF('Matriz de Riesgos'!$U$569&lt;&gt;'Matriz Calificación'!$D$61,"")))</f>
        <v/>
      </c>
      <c r="Q26" s="164" t="str">
        <f>IF('Matriz de Riesgos'!$U$578="","",IF('Matriz de Riesgos'!$U$578='Matriz Calificación'!$D$61,'Matriz de Riesgos'!$E$578,IF('Matriz de Riesgos'!$U$578&lt;&gt;'Matriz Calificación'!$D$61,"")))</f>
        <v/>
      </c>
      <c r="R26" s="165" t="str">
        <f>IF('Matriz de Riesgos'!$U$587="","",IF('Matriz de Riesgos'!$U$587='Matriz Calificación'!$D$61,'Matriz de Riesgos'!$E$587,IF('Matriz de Riesgos'!$U$587&lt;&gt;'Matriz Calificación'!$D$61,"")))</f>
        <v/>
      </c>
      <c r="S26" s="165" t="str">
        <f>IF('Matriz de Riesgos'!$U$596="","",IF('Matriz de Riesgos'!$U$596='Matriz Calificación'!$D$61,'Matriz de Riesgos'!$E$596,IF('Matriz de Riesgos'!$U$596&lt;&gt;'Matriz Calificación'!$D$61,"")))</f>
        <v/>
      </c>
      <c r="T26" s="165" t="str">
        <f>IF('Matriz de Riesgos'!$U$605="","",IF('Matriz de Riesgos'!$U$605='Matriz Calificación'!$D$61,'Matriz de Riesgos'!$E$605,IF('Matriz de Riesgos'!$U$605&lt;&gt;'Matriz Calificación'!$D$61,"")))</f>
        <v/>
      </c>
      <c r="U26" s="165" t="str">
        <f>IF('Matriz de Riesgos'!$U$614="","",IF('Matriz de Riesgos'!$U$614='Matriz Calificación'!$D$61,'Matriz de Riesgos'!$E$614,IF('Matriz de Riesgos'!$U$614&lt;&gt;'Matriz Calificación'!$D$61,"")))</f>
        <v/>
      </c>
      <c r="V26" s="165" t="str">
        <f>IF('Matriz de Riesgos'!$U$623="","",IF('Matriz de Riesgos'!$U$623='Matriz Calificación'!$D$61,'Matriz de Riesgos'!$E$623,IF('Matriz de Riesgos'!$U$623&lt;&gt;'Matriz Calificación'!$D$61,"")))</f>
        <v/>
      </c>
      <c r="W26" s="166" t="str">
        <f>IF('Matriz de Riesgos'!$U$632="","",IF('Matriz de Riesgos'!$U$632='Matriz Calificación'!$D$61,'Matriz de Riesgos'!$E$632,IF('Matriz de Riesgos'!$U$632&lt;&gt;'Matriz Calificación'!$D$61,"")))</f>
        <v/>
      </c>
      <c r="X26" s="163" t="str">
        <f>IF('Matriz de Riesgos'!$U$551="","",IF('Matriz de Riesgos'!$U$551='Matriz Calificación'!$D$62,'Matriz de Riesgos'!$E$551,IF('Matriz de Riesgos'!$U$551&lt;&gt;'Matriz Calificación'!$D$62,"")))</f>
        <v/>
      </c>
      <c r="Y26" s="164" t="str">
        <f>IF('Matriz de Riesgos'!$U$560="","",IF('Matriz de Riesgos'!$U$560='Matriz Calificación'!$D$62,'Matriz de Riesgos'!$E$560,IF('Matriz de Riesgos'!$U$560&lt;&gt;'Matriz Calificación'!$D$62,"")))</f>
        <v/>
      </c>
      <c r="Z26" s="164" t="str">
        <f>IF('Matriz de Riesgos'!$U$569="","",IF('Matriz de Riesgos'!$U$569='Matriz Calificación'!$D$62,'Matriz de Riesgos'!$E$569,IF('Matriz de Riesgos'!$U$569&lt;&gt;'Matriz Calificación'!$D$62,"")))</f>
        <v/>
      </c>
      <c r="AA26" s="164" t="str">
        <f>IF('Matriz de Riesgos'!$U$578="","",IF('Matriz de Riesgos'!$U$578='Matriz Calificación'!$D$62,'Matriz de Riesgos'!$E$578,IF('Matriz de Riesgos'!$U$578&lt;&gt;'Matriz Calificación'!$D$62,"")))</f>
        <v/>
      </c>
      <c r="AB26" s="165" t="str">
        <f>IF('Matriz de Riesgos'!$U$587="","",IF('Matriz de Riesgos'!$U$587='Matriz Calificación'!$D$62,'Matriz de Riesgos'!$E$587,IF('Matriz de Riesgos'!$U$587&lt;&gt;'Matriz Calificación'!$D$62,"")))</f>
        <v/>
      </c>
      <c r="AC26" s="165" t="str">
        <f>IF('Matriz de Riesgos'!$U$596="","",IF('Matriz de Riesgos'!$U$596='Matriz Calificación'!$D$62,'Matriz de Riesgos'!$E$596,IF('Matriz de Riesgos'!$U$596&lt;&gt;'Matriz Calificación'!$D$62,"")))</f>
        <v/>
      </c>
      <c r="AD26" s="165" t="str">
        <f>IF('Matriz de Riesgos'!$U$605="","",IF('Matriz de Riesgos'!$U$605='Matriz Calificación'!$D$62,'Matriz de Riesgos'!$E$605,IF('Matriz de Riesgos'!$U$605&lt;&gt;'Matriz Calificación'!$D$62,"")))</f>
        <v/>
      </c>
      <c r="AE26" s="165" t="str">
        <f>IF('Matriz de Riesgos'!$U$614="","",IF('Matriz de Riesgos'!$U$614='Matriz Calificación'!$D$62,'Matriz de Riesgos'!$E$614,IF('Matriz de Riesgos'!$U$614&lt;&gt;'Matriz Calificación'!$D$62,"")))</f>
        <v/>
      </c>
      <c r="AF26" s="165" t="str">
        <f>IF('Matriz de Riesgos'!$U$623="","",IF('Matriz de Riesgos'!$U$623='Matriz Calificación'!$D$62,'Matriz de Riesgos'!$E$623,IF('Matriz de Riesgos'!$U$623&lt;&gt;'Matriz Calificación'!$D$62,"")))</f>
        <v/>
      </c>
      <c r="AG26" s="166" t="str">
        <f>IF('Matriz de Riesgos'!$U$632="","",IF('Matriz de Riesgos'!$U$632='Matriz Calificación'!$D$62,'Matriz de Riesgos'!$E$632,IF('Matriz de Riesgos'!$U$632&lt;&gt;'Matriz Calificación'!$D$62,"")))</f>
        <v/>
      </c>
      <c r="AH26" s="131" t="str">
        <f>IF('Matriz de Riesgos'!$U$551="","",IF('Matriz de Riesgos'!$U$551='Matriz Calificación'!$D$67,'Matriz de Riesgos'!$E$551,IF('Matriz de Riesgos'!$U$551&lt;&gt;'Matriz Calificación'!$D$67,"")))</f>
        <v/>
      </c>
      <c r="AI26" s="132" t="str">
        <f>IF('Matriz de Riesgos'!$U$560="","",IF('Matriz de Riesgos'!$U$560='Matriz Calificación'!$D$67,'Matriz de Riesgos'!$E$560,IF('Matriz de Riesgos'!$U$560&lt;&gt;'Matriz Calificación'!$D$67,"")))</f>
        <v/>
      </c>
      <c r="AJ26" s="132" t="str">
        <f>IF('Matriz de Riesgos'!$U$569="","",IF('Matriz de Riesgos'!$U$569='Matriz Calificación'!$D$67,'Matriz de Riesgos'!$E$569,IF('Matriz de Riesgos'!$U$569&lt;&gt;'Matriz Calificación'!$D$67,"")))</f>
        <v/>
      </c>
      <c r="AK26" s="132" t="str">
        <f>IF('Matriz de Riesgos'!$U$578="","",IF('Matriz de Riesgos'!$U$578='Matriz Calificación'!$D$67,'Matriz de Riesgos'!$E$578,IF('Matriz de Riesgos'!$U$578&lt;&gt;'Matriz Calificación'!$D$67,"")))</f>
        <v/>
      </c>
      <c r="AL26" s="132" t="str">
        <f>IF('Matriz de Riesgos'!$U$587="","",IF('Matriz de Riesgos'!$U$587='Matriz Calificación'!$D$67,'Matriz de Riesgos'!$E$587,IF('Matriz de Riesgos'!$U$587&lt;&gt;'Matriz Calificación'!$D$67,"")))</f>
        <v/>
      </c>
      <c r="AM26" s="132" t="str">
        <f>IF('Matriz de Riesgos'!$U$596="","",IF('Matriz de Riesgos'!$U$596='Matriz Calificación'!$D$67,'Matriz de Riesgos'!$E$596,IF('Matriz de Riesgos'!$U$596&lt;&gt;'Matriz Calificación'!$D$67,"")))</f>
        <v/>
      </c>
      <c r="AN26" s="132" t="str">
        <f>IF('Matriz de Riesgos'!$U$605="","",IF('Matriz de Riesgos'!$U$605='Matriz Calificación'!$D$67,'Matriz de Riesgos'!$E$605,IF('Matriz de Riesgos'!$U$605&lt;&gt;'Matriz Calificación'!$D$67,"")))</f>
        <v/>
      </c>
      <c r="AO26" s="132" t="str">
        <f>IF('Matriz de Riesgos'!$U$614="","",IF('Matriz de Riesgos'!$U$614='Matriz Calificación'!$D$67,'Matriz de Riesgos'!$E$614,IF('Matriz de Riesgos'!$U$614&lt;&gt;'Matriz Calificación'!$D$67,"")))</f>
        <v/>
      </c>
      <c r="AP26" s="132" t="str">
        <f>IF('Matriz de Riesgos'!$U$623="","",IF('Matriz de Riesgos'!$U$623='Matriz Calificación'!$D$67,'Matriz de Riesgos'!$E$623,IF('Matriz de Riesgos'!$U$623&lt;&gt;'Matriz Calificación'!$D$67,"")))</f>
        <v/>
      </c>
      <c r="AQ26" s="136" t="str">
        <f>IF('Matriz de Riesgos'!$U$632="","",IF('Matriz de Riesgos'!$U$632='Matriz Calificación'!$D$67,'Matriz de Riesgos'!$E$632,IF('Matriz de Riesgos'!$U$632&lt;&gt;'Matriz Calificación'!$D$67,"")))</f>
        <v/>
      </c>
      <c r="AR26" s="137" t="str">
        <f>IF('Matriz de Riesgos'!$U$551="","",IF('Matriz de Riesgos'!$U$551='Matriz Calificación'!$D$76,'Matriz de Riesgos'!$E$551,IF('Matriz de Riesgos'!$U$551&lt;&gt;'Matriz Calificación'!$D$76,"")))</f>
        <v/>
      </c>
      <c r="AS26" s="138" t="str">
        <f>IF('Matriz de Riesgos'!$U$560="","",IF('Matriz de Riesgos'!$U$560='Matriz Calificación'!$D$76,'Matriz de Riesgos'!$E$560,IF('Matriz de Riesgos'!$U$560&lt;&gt;'Matriz Calificación'!$D$76,"")))</f>
        <v/>
      </c>
      <c r="AT26" s="138" t="str">
        <f>IF('Matriz de Riesgos'!$U$569="","",IF('Matriz de Riesgos'!$U$569='Matriz Calificación'!$D$76,'Matriz de Riesgos'!$E$569,IF('Matriz de Riesgos'!$U$569&lt;&gt;'Matriz Calificación'!$D$76,"")))</f>
        <v/>
      </c>
      <c r="AU26" s="138" t="str">
        <f>IF('Matriz de Riesgos'!$U$578="","",IF('Matriz de Riesgos'!$U$578='Matriz Calificación'!$D$76,'Matriz de Riesgos'!$E$578,IF('Matriz de Riesgos'!$U$578&lt;&gt;'Matriz Calificación'!$D$76,"")))</f>
        <v/>
      </c>
      <c r="AV26" s="154" t="str">
        <f>IF('Matriz de Riesgos'!$U$587="","",IF('Matriz de Riesgos'!$U$587='Matriz Calificación'!$D$76,'Matriz de Riesgos'!$E$587,IF('Matriz de Riesgos'!$U$587&lt;&gt;'Matriz Calificación'!$D$76,"")))</f>
        <v/>
      </c>
      <c r="AW26" s="154" t="str">
        <f>IF('Matriz de Riesgos'!$U$596="","",IF('Matriz de Riesgos'!$U$596='Matriz Calificación'!$D$76,'Matriz de Riesgos'!$E$596,IF('Matriz de Riesgos'!$U$596&lt;&gt;'Matriz Calificación'!$D$76,"")))</f>
        <v/>
      </c>
      <c r="AX26" s="154" t="str">
        <f>IF('Matriz de Riesgos'!$U$605="","",IF('Matriz de Riesgos'!$U$605='Matriz Calificación'!$D$76,'Matriz de Riesgos'!$E$605,IF('Matriz de Riesgos'!$U$605&lt;&gt;'Matriz Calificación'!$D$76,"")))</f>
        <v/>
      </c>
      <c r="AY26" s="154" t="str">
        <f>IF('Matriz de Riesgos'!$U$614="","",IF('Matriz de Riesgos'!$U$614='Matriz Calificación'!$D$76,'Matriz de Riesgos'!$E$614,IF('Matriz de Riesgos'!$U$614&lt;&gt;'Matriz Calificación'!$D$76,"")))</f>
        <v/>
      </c>
      <c r="AZ26" s="154" t="str">
        <f>IF('Matriz de Riesgos'!$U$623="","",IF('Matriz de Riesgos'!$U$623='Matriz Calificación'!$D$76,'Matriz de Riesgos'!$E$623,IF('Matriz de Riesgos'!$U$623&lt;&gt;'Matriz Calificación'!$D$76,"")))</f>
        <v/>
      </c>
      <c r="BA26" s="139" t="str">
        <f>IF('Matriz de Riesgos'!$U$632="","",IF('Matriz de Riesgos'!$U$632='Matriz Calificación'!$D$76,'Matriz de Riesgos'!$E$632,IF('Matriz de Riesgos'!$U$632&lt;&gt;'Matriz Calificación'!$D$76,"")))</f>
        <v/>
      </c>
    </row>
    <row r="27" spans="2:53" ht="12" customHeight="1" x14ac:dyDescent="0.25">
      <c r="B27" s="400" t="s">
        <v>107</v>
      </c>
      <c r="C27" s="413">
        <v>0.8</v>
      </c>
      <c r="D27" s="162" t="str">
        <f>IF('Matriz de Riesgos'!$U$11="","",IF('Matriz de Riesgos'!$U$11='Matriz Calificación'!$D$63,'Matriz de Riesgos'!$E$11,IF('Matriz de Riesgos'!$U$11&lt;&gt;'Matriz Calificación'!$D$63,"")))</f>
        <v/>
      </c>
      <c r="E27" s="121" t="str">
        <f>IF('Matriz de Riesgos'!$U$20="","",IF('Matriz de Riesgos'!$U$20='Matriz Calificación'!$D$63,'Matriz de Riesgos'!$E$20,IF('Matriz de Riesgos'!$U$20&lt;&gt;'Matriz Calificación'!$D$63,"")))</f>
        <v/>
      </c>
      <c r="F27" s="121" t="str">
        <f>IF('Matriz de Riesgos'!$U$29="","",IF('Matriz de Riesgos'!$U$29='Matriz Calificación'!$D$63,'Matriz de Riesgos'!$E$29,IF('Matriz de Riesgos'!$U$29&lt;&gt;'Matriz Calificación'!$D$63,"")))</f>
        <v/>
      </c>
      <c r="G27" s="121" t="str">
        <f>IF('Matriz de Riesgos'!$U$38="","",IF('Matriz de Riesgos'!$U$38='Matriz Calificación'!$D$63,'Matriz de Riesgos'!$E$38,IF('Matriz de Riesgos'!$U$38&lt;&gt;'Matriz Calificación'!$D$63,"")))</f>
        <v/>
      </c>
      <c r="H27" s="121" t="str">
        <f>IF('Matriz de Riesgos'!$U$47="","",IF('Matriz de Riesgos'!$U$47='Matriz Calificación'!$D$63,'Matriz de Riesgos'!$E$47,IF('Matriz de Riesgos'!$U$47&lt;&gt;'Matriz Calificación'!$D$63,"")))</f>
        <v/>
      </c>
      <c r="I27" s="121" t="str">
        <f>IF('Matriz de Riesgos'!$U$56="","",IF('Matriz de Riesgos'!$U$56='Matriz Calificación'!$D$63,'Matriz de Riesgos'!$E$56,IF('Matriz de Riesgos'!$U$56&lt;&gt;'Matriz Calificación'!$D$63,"")))</f>
        <v/>
      </c>
      <c r="J27" s="121" t="str">
        <f>IF('Matriz de Riesgos'!$U$65="","",IF('Matriz de Riesgos'!$U$65='Matriz Calificación'!$D$63,'Matriz de Riesgos'!$E$65,IF('Matriz de Riesgos'!$U$65&lt;&gt;'Matriz Calificación'!$D$63,"")))</f>
        <v/>
      </c>
      <c r="K27" s="121" t="str">
        <f>IF('Matriz de Riesgos'!$U$74="","",IF('Matriz de Riesgos'!$U$74='Matriz Calificación'!$D$63,'Matriz de Riesgos'!$E$74,IF('Matriz de Riesgos'!$U$74&lt;&gt;'Matriz Calificación'!$D$63,"")))</f>
        <v/>
      </c>
      <c r="L27" s="121" t="str">
        <f>IF('Matriz de Riesgos'!$U$83="","",IF('Matriz de Riesgos'!$U$83='Matriz Calificación'!$D$63,'Matriz de Riesgos'!$E$83,IF('Matriz de Riesgos'!$U$83&lt;&gt;'Matriz Calificación'!$D$63,"")))</f>
        <v/>
      </c>
      <c r="M27" s="122" t="str">
        <f>IF('Matriz de Riesgos'!$U$92="","",IF('Matriz de Riesgos'!$U$92='Matriz Calificación'!$D$63,'Matriz de Riesgos'!$E$92,IF('Matriz de Riesgos'!$U$92&lt;&gt;'Matriz Calificación'!$D$63,"")))</f>
        <v/>
      </c>
      <c r="N27" s="162" t="str">
        <f>IF('Matriz de Riesgos'!$U$11="","",IF('Matriz de Riesgos'!$U$11='Matriz Calificación'!$D$64,'Matriz de Riesgos'!$E$11,IF('Matriz de Riesgos'!$U$11&lt;&gt;'Matriz Calificación'!$D$64,"")))</f>
        <v/>
      </c>
      <c r="O27" s="121" t="str">
        <f>IF('Matriz de Riesgos'!$U$20="","",IF('Matriz de Riesgos'!$U$20='Matriz Calificación'!$D$64,'Matriz de Riesgos'!$E$20,IF('Matriz de Riesgos'!$U$20&lt;&gt;'Matriz Calificación'!$D$64,"")))</f>
        <v/>
      </c>
      <c r="P27" s="121" t="str">
        <f>IF('Matriz de Riesgos'!$U$29="","",IF('Matriz de Riesgos'!$U$29='Matriz Calificación'!$D$64,'Matriz de Riesgos'!$E$29,IF('Matriz de Riesgos'!$U$29&lt;&gt;'Matriz Calificación'!$D$64,"")))</f>
        <v/>
      </c>
      <c r="Q27" s="121" t="str">
        <f>IF('Matriz de Riesgos'!$U$38="","",IF('Matriz de Riesgos'!$U$38='Matriz Calificación'!$D$64,'Matriz de Riesgos'!$E$38,IF('Matriz de Riesgos'!$U$38&lt;&gt;'Matriz Calificación'!$D$64,"")))</f>
        <v/>
      </c>
      <c r="R27" s="121" t="str">
        <f>IF('Matriz de Riesgos'!$U$47="","",IF('Matriz de Riesgos'!$U$47='Matriz Calificación'!$D$64,'Matriz de Riesgos'!$E$47,IF('Matriz de Riesgos'!$U$47&lt;&gt;'Matriz Calificación'!$D$64,"")))</f>
        <v/>
      </c>
      <c r="S27" s="121" t="str">
        <f>IF('Matriz de Riesgos'!$U$56="","",IF('Matriz de Riesgos'!$U$56='Matriz Calificación'!$D$64,'Matriz de Riesgos'!$E$56,IF('Matriz de Riesgos'!$U$56&lt;&gt;'Matriz Calificación'!$D$64,"")))</f>
        <v>R6</v>
      </c>
      <c r="T27" s="121" t="str">
        <f>IF('Matriz de Riesgos'!$U$65="","",IF('Matriz de Riesgos'!$U$65='Matriz Calificación'!$D$64,'Matriz de Riesgos'!$E$65,IF('Matriz de Riesgos'!$U$65&lt;&gt;'Matriz Calificación'!$D$64,"")))</f>
        <v/>
      </c>
      <c r="U27" s="121" t="str">
        <f>IF('Matriz de Riesgos'!$U$74="","",IF('Matriz de Riesgos'!$U$74='Matriz Calificación'!$D$64,'Matriz de Riesgos'!$E$74,IF('Matriz de Riesgos'!$U$74&lt;&gt;'Matriz Calificación'!$D$64,"")))</f>
        <v/>
      </c>
      <c r="V27" s="121" t="str">
        <f>IF('Matriz de Riesgos'!$U$83="","",IF('Matriz de Riesgos'!$U$83='Matriz Calificación'!$D$64,'Matriz de Riesgos'!$E$83,IF('Matriz de Riesgos'!$U$83&lt;&gt;'Matriz Calificación'!$D$64,"")))</f>
        <v/>
      </c>
      <c r="W27" s="122" t="str">
        <f>IF('Matriz de Riesgos'!$U$92="","",IF('Matriz de Riesgos'!$U$92='Matriz Calificación'!$D$64,'Matriz de Riesgos'!$E$92,IF('Matriz de Riesgos'!$U$92&lt;&gt;'Matriz Calificación'!$D$64,"")))</f>
        <v/>
      </c>
      <c r="X27" s="123" t="str">
        <f>IF('Matriz de Riesgos'!$U$11="","",IF('Matriz de Riesgos'!$U$11='Matriz Calificación'!$D$68,'Matriz de Riesgos'!$E$11,IF('Matriz de Riesgos'!$U$11&lt;&gt;'Matriz Calificación'!$D$68,"")))</f>
        <v/>
      </c>
      <c r="Y27" s="124" t="str">
        <f>IF('Matriz de Riesgos'!$U$20="","",IF('Matriz de Riesgos'!$U$20='Matriz Calificación'!$D$68,'Matriz de Riesgos'!$E$20,IF('Matriz de Riesgos'!$U$20&lt;&gt;'Matriz Calificación'!$D$68,"")))</f>
        <v/>
      </c>
      <c r="Z27" s="124" t="str">
        <f>IF('Matriz de Riesgos'!$U$29="","",IF('Matriz de Riesgos'!$U$29='Matriz Calificación'!$D$68,'Matriz de Riesgos'!$E$29,IF('Matriz de Riesgos'!$U$29&lt;&gt;'Matriz Calificación'!$D$68,"")))</f>
        <v>R3</v>
      </c>
      <c r="AA27" s="124" t="str">
        <f>IF('Matriz de Riesgos'!$U$38="","",IF('Matriz de Riesgos'!$U$38='Matriz Calificación'!$D$68,'Matriz de Riesgos'!$E$38,IF('Matriz de Riesgos'!$U$38&lt;&gt;'Matriz Calificación'!$D$68,"")))</f>
        <v/>
      </c>
      <c r="AB27" s="124" t="str">
        <f>IF('Matriz de Riesgos'!$U$47="","",IF('Matriz de Riesgos'!$U$47='Matriz Calificación'!$D$68,'Matriz de Riesgos'!$E$47,IF('Matriz de Riesgos'!$U$47&lt;&gt;'Matriz Calificación'!$D$68,"")))</f>
        <v/>
      </c>
      <c r="AC27" s="124" t="str">
        <f>IF('Matriz de Riesgos'!$U$56="","",IF('Matriz de Riesgos'!$U$56='Matriz Calificación'!$D$68,'Matriz de Riesgos'!$E$56,IF('Matriz de Riesgos'!$U$56&lt;&gt;'Matriz Calificación'!$D$68,"")))</f>
        <v/>
      </c>
      <c r="AD27" s="124" t="str">
        <f>IF('Matriz de Riesgos'!$U$65="","",IF('Matriz de Riesgos'!$U$65='Matriz Calificación'!$D$68,'Matriz de Riesgos'!$E$65,IF('Matriz de Riesgos'!$U$65&lt;&gt;'Matriz Calificación'!$D$68,"")))</f>
        <v/>
      </c>
      <c r="AE27" s="124" t="str">
        <f>IF('Matriz de Riesgos'!$U$74="","",IF('Matriz de Riesgos'!$U$74='Matriz Calificación'!$D$68,'Matriz de Riesgos'!$E$74,IF('Matriz de Riesgos'!$U$74&lt;&gt;'Matriz Calificación'!$D$68,"")))</f>
        <v/>
      </c>
      <c r="AF27" s="124" t="str">
        <f>IF('Matriz de Riesgos'!$U$83="","",IF('Matriz de Riesgos'!$U$83='Matriz Calificación'!$D$68,'Matriz de Riesgos'!$E$83,IF('Matriz de Riesgos'!$U$83&lt;&gt;'Matriz Calificación'!$D$68,"")))</f>
        <v/>
      </c>
      <c r="AG27" s="125" t="str">
        <f>IF('Matriz de Riesgos'!$U$92="","",IF('Matriz de Riesgos'!$U$92='Matriz Calificación'!$D$68,'Matriz de Riesgos'!$E$92,IF('Matriz de Riesgos'!$U$92&lt;&gt;'Matriz Calificación'!$D$68,"")))</f>
        <v/>
      </c>
      <c r="AH27" s="123" t="str">
        <f>IF('Matriz de Riesgos'!$U$11="","",IF('Matriz de Riesgos'!$U$11='Matriz Calificación'!$D$69,'Matriz de Riesgos'!$E$11,IF('Matriz de Riesgos'!$U$11&lt;&gt;'Matriz Calificación'!$D$69,"")))</f>
        <v/>
      </c>
      <c r="AI27" s="124" t="str">
        <f>IF('Matriz de Riesgos'!$U$20="","",IF('Matriz de Riesgos'!$U$20='Matriz Calificación'!$D$69,'Matriz de Riesgos'!$E$20,IF('Matriz de Riesgos'!$U$20&lt;&gt;'Matriz Calificación'!$D$69,"")))</f>
        <v/>
      </c>
      <c r="AJ27" s="124" t="str">
        <f>IF('Matriz de Riesgos'!$U$29="","",IF('Matriz de Riesgos'!$U$29='Matriz Calificación'!$D$69,'Matriz de Riesgos'!$E$29,IF('Matriz de Riesgos'!$U$29&lt;&gt;'Matriz Calificación'!$D$69,"")))</f>
        <v/>
      </c>
      <c r="AK27" s="124" t="str">
        <f>IF('Matriz de Riesgos'!$U$38="","",IF('Matriz de Riesgos'!$U$38='Matriz Calificación'!$D$69,'Matriz de Riesgos'!$E$38,IF('Matriz de Riesgos'!$U$38&lt;&gt;'Matriz Calificación'!$D$69,"")))</f>
        <v/>
      </c>
      <c r="AL27" s="124" t="str">
        <f>IF('Matriz de Riesgos'!$U$47="","",IF('Matriz de Riesgos'!$U$47='Matriz Calificación'!$D$69,'Matriz de Riesgos'!$E$47,IF('Matriz de Riesgos'!$U$47&lt;&gt;'Matriz Calificación'!$D$69,"")))</f>
        <v/>
      </c>
      <c r="AM27" s="124" t="str">
        <f>IF('Matriz de Riesgos'!$U$56="","",IF('Matriz de Riesgos'!$U$56='Matriz Calificación'!$D$69,'Matriz de Riesgos'!$E$56,IF('Matriz de Riesgos'!$U$56&lt;&gt;'Matriz Calificación'!$D$69,"")))</f>
        <v/>
      </c>
      <c r="AN27" s="124" t="str">
        <f>IF('Matriz de Riesgos'!$U$65="","",IF('Matriz de Riesgos'!$U$65='Matriz Calificación'!$D$69,'Matriz de Riesgos'!$E$65,IF('Matriz de Riesgos'!$U$65&lt;&gt;'Matriz Calificación'!$D$69,"")))</f>
        <v/>
      </c>
      <c r="AO27" s="124" t="str">
        <f>IF('Matriz de Riesgos'!$U$74="","",IF('Matriz de Riesgos'!$U$74='Matriz Calificación'!$D$69,'Matriz de Riesgos'!$E$74,IF('Matriz de Riesgos'!$U$74&lt;&gt;'Matriz Calificación'!$D$69,"")))</f>
        <v/>
      </c>
      <c r="AP27" s="124" t="str">
        <f>IF('Matriz de Riesgos'!$U$83="","",IF('Matriz de Riesgos'!$U$83='Matriz Calificación'!$D$69,'Matriz de Riesgos'!$E$83,IF('Matriz de Riesgos'!$U$83&lt;&gt;'Matriz Calificación'!$D$69,"")))</f>
        <v/>
      </c>
      <c r="AQ27" s="125" t="str">
        <f>IF('Matriz de Riesgos'!$U$92="","",IF('Matriz de Riesgos'!$U$92='Matriz Calificación'!$D$69,'Matriz de Riesgos'!$E$92,IF('Matriz de Riesgos'!$U$92&lt;&gt;'Matriz Calificación'!$D$69,"")))</f>
        <v/>
      </c>
      <c r="AR27" s="126" t="str">
        <f>IF('Matriz de Riesgos'!$U$11="","",IF('Matriz de Riesgos'!$U$11='Matriz Calificación'!$D$77,'Matriz de Riesgos'!$E$11,IF('Matriz de Riesgos'!$U$11&lt;&gt;'Matriz Calificación'!$D$77,"")))</f>
        <v/>
      </c>
      <c r="AS27" s="127" t="str">
        <f>IF('Matriz de Riesgos'!$U$20="","",IF('Matriz de Riesgos'!$U$20='Matriz Calificación'!$D$77,'Matriz de Riesgos'!$E$20,IF('Matriz de Riesgos'!$U$20&lt;&gt;'Matriz Calificación'!$D$77,"")))</f>
        <v/>
      </c>
      <c r="AT27" s="127" t="str">
        <f>IF('Matriz de Riesgos'!$U$29="","",IF('Matriz de Riesgos'!$U$29='Matriz Calificación'!$D$77,'Matriz de Riesgos'!$E$29,IF('Matriz de Riesgos'!$U$29&lt;&gt;'Matriz Calificación'!$D$77,"")))</f>
        <v/>
      </c>
      <c r="AU27" s="127" t="str">
        <f>IF('Matriz de Riesgos'!$U$38="","",IF('Matriz de Riesgos'!$U$38='Matriz Calificación'!$D$77,'Matriz de Riesgos'!$E$38,IF('Matriz de Riesgos'!$U$38&lt;&gt;'Matriz Calificación'!$D$77,"")))</f>
        <v/>
      </c>
      <c r="AV27" s="153" t="str">
        <f>IF('Matriz de Riesgos'!$U$47="","",IF('Matriz de Riesgos'!$U$47='Matriz Calificación'!$D$77,'Matriz de Riesgos'!$E$47,IF('Matriz de Riesgos'!$U$47&lt;&gt;'Matriz Calificación'!$D$77,"")))</f>
        <v/>
      </c>
      <c r="AW27" s="153" t="str">
        <f>IF('Matriz de Riesgos'!$U$56="","",IF('Matriz de Riesgos'!$U$56='Matriz Calificación'!$D$77,'Matriz de Riesgos'!$E$56,IF('Matriz de Riesgos'!$U$56&lt;&gt;'Matriz Calificación'!$D$77,"")))</f>
        <v/>
      </c>
      <c r="AX27" s="153" t="str">
        <f>IF('Matriz de Riesgos'!$U$65="","",IF('Matriz de Riesgos'!$U$65='Matriz Calificación'!$D$77,'Matriz de Riesgos'!$E$65,IF('Matriz de Riesgos'!$U$65&lt;&gt;'Matriz Calificación'!$D$77,"")))</f>
        <v/>
      </c>
      <c r="AY27" s="153" t="str">
        <f>IF('Matriz de Riesgos'!$U$74="","",IF('Matriz de Riesgos'!$U$74='Matriz Calificación'!$D$77,'Matriz de Riesgos'!$E$74,IF('Matriz de Riesgos'!$U$74&lt;&gt;'Matriz Calificación'!$D$77,"")))</f>
        <v/>
      </c>
      <c r="AZ27" s="153" t="str">
        <f>IF('Matriz de Riesgos'!$U$83="","",IF('Matriz de Riesgos'!$U$83='Matriz Calificación'!$D$77,'Matriz de Riesgos'!$E$83,IF('Matriz de Riesgos'!$U$83&lt;&gt;'Matriz Calificación'!$D$77,"")))</f>
        <v/>
      </c>
      <c r="BA27" s="128" t="str">
        <f>IF('Matriz de Riesgos'!$U$92="","",IF('Matriz de Riesgos'!$U$92='Matriz Calificación'!$D$77,'Matriz de Riesgos'!$E$92,IF('Matriz de Riesgos'!$U$92&lt;&gt;'Matriz Calificación'!$D$77,"")))</f>
        <v/>
      </c>
    </row>
    <row r="28" spans="2:53" ht="12" customHeight="1" x14ac:dyDescent="0.25">
      <c r="B28" s="400"/>
      <c r="C28" s="414"/>
      <c r="D28" s="133" t="str">
        <f>IF('Matriz de Riesgos'!$U$101="","",IF('Matriz de Riesgos'!$U$101='Matriz Calificación'!$D$63,'Matriz de Riesgos'!$E$101,IF('Matriz de Riesgos'!$U$101&lt;&gt;'Matriz Calificación'!$D$63,"")))</f>
        <v/>
      </c>
      <c r="E28" s="134" t="str">
        <f>IF('Matriz de Riesgos'!$U$110="","",IF('Matriz de Riesgos'!$U$110='Matriz Calificación'!$D$63,'Matriz de Riesgos'!$E$110,IF('Matriz de Riesgos'!$U$110&lt;&gt;'Matriz Calificación'!$D$63,"")))</f>
        <v/>
      </c>
      <c r="F28" s="134" t="str">
        <f>IF('Matriz de Riesgos'!$U$119="","",IF('Matriz de Riesgos'!$U$119='Matriz Calificación'!$D$63,'Matriz de Riesgos'!$E$119,IF('Matriz de Riesgos'!$U$119&lt;&gt;'Matriz Calificación'!$D$63,"")))</f>
        <v/>
      </c>
      <c r="G28" s="134" t="str">
        <f>IF('Matriz de Riesgos'!$U$128="","",IF('Matriz de Riesgos'!$U$128='Matriz Calificación'!$D$63,'Matriz de Riesgos'!$E$128,IF('Matriz de Riesgos'!$U$128&lt;&gt;'Matriz Calificación'!$D$63,"")))</f>
        <v/>
      </c>
      <c r="H28" s="134" t="str">
        <f>IF('Matriz de Riesgos'!$U$137="","",IF('Matriz de Riesgos'!$U$137='Matriz Calificación'!$D$63,'Matriz de Riesgos'!$E$137,IF('Matriz de Riesgos'!$U$137&lt;&gt;'Matriz Calificación'!$D$63,"")))</f>
        <v/>
      </c>
      <c r="I28" s="134" t="str">
        <f>IF('Matriz de Riesgos'!$U$146="","",IF('Matriz de Riesgos'!$U$146='Matriz Calificación'!$D$63,'Matriz de Riesgos'!$E$146,IF('Matriz de Riesgos'!$U$146&lt;&gt;'Matriz Calificación'!$D$63,"")))</f>
        <v/>
      </c>
      <c r="J28" s="134" t="str">
        <f>IF('Matriz de Riesgos'!$U$155="","",IF('Matriz de Riesgos'!$U$155='Matriz Calificación'!$D$63,'Matriz de Riesgos'!$E$155,IF('Matriz de Riesgos'!$U$155&lt;&gt;'Matriz Calificación'!$D$63,"")))</f>
        <v/>
      </c>
      <c r="K28" s="134" t="str">
        <f>IF('Matriz de Riesgos'!$U$164="","",IF('Matriz de Riesgos'!$U$164='Matriz Calificación'!$D$63,'Matriz de Riesgos'!$E$164,IF('Matriz de Riesgos'!$U$164&lt;&gt;'Matriz Calificación'!$D$63,"")))</f>
        <v/>
      </c>
      <c r="L28" s="134" t="str">
        <f>IF('Matriz de Riesgos'!$U$173="","",IF('Matriz de Riesgos'!$U$173='Matriz Calificación'!$D$63,'Matriz de Riesgos'!$E$173,IF('Matriz de Riesgos'!$U$173&lt;&gt;'Matriz Calificación'!$D$63,"")))</f>
        <v/>
      </c>
      <c r="M28" s="135" t="str">
        <f>IF('Matriz de Riesgos'!$U$182="","",IF('Matriz de Riesgos'!$U$182='Matriz Calificación'!$D$63,'Matriz de Riesgos'!$E$182,IF('Matriz de Riesgos'!$U$182&lt;&gt;'Matriz Calificación'!$D$63,"")))</f>
        <v/>
      </c>
      <c r="N28" s="133" t="str">
        <f>IF('Matriz de Riesgos'!$U$101="","",IF('Matriz de Riesgos'!$U$101='Matriz Calificación'!$D$64,'Matriz de Riesgos'!$E$101,IF('Matriz de Riesgos'!$U$101&lt;&gt;'Matriz Calificación'!$D$64,"")))</f>
        <v/>
      </c>
      <c r="O28" s="134" t="str">
        <f>IF('Matriz de Riesgos'!$U$110="","",IF('Matriz de Riesgos'!$U$110='Matriz Calificación'!$D$64,'Matriz de Riesgos'!$E$110,IF('Matriz de Riesgos'!$U$110&lt;&gt;'Matriz Calificación'!$D$64,"")))</f>
        <v/>
      </c>
      <c r="P28" s="134" t="str">
        <f>IF('Matriz de Riesgos'!$U$119="","",IF('Matriz de Riesgos'!$U$119='Matriz Calificación'!$D$64,'Matriz de Riesgos'!$E$119,IF('Matriz de Riesgos'!$U$119&lt;&gt;'Matriz Calificación'!$D$64,"")))</f>
        <v>R13</v>
      </c>
      <c r="Q28" s="134" t="str">
        <f>IF('Matriz de Riesgos'!$U$128="","",IF('Matriz de Riesgos'!$U$128='Matriz Calificación'!$D$64,'Matriz de Riesgos'!$E$128,IF('Matriz de Riesgos'!$U$128&lt;&gt;'Matriz Calificación'!$D$64,"")))</f>
        <v/>
      </c>
      <c r="R28" s="134" t="str">
        <f>IF('Matriz de Riesgos'!$U$137="","",IF('Matriz de Riesgos'!$U$137='Matriz Calificación'!$D$64,'Matriz de Riesgos'!$E$137,IF('Matriz de Riesgos'!$U$137&lt;&gt;'Matriz Calificación'!$D$64,"")))</f>
        <v/>
      </c>
      <c r="S28" s="134" t="str">
        <f>IF('Matriz de Riesgos'!$U$146="","",IF('Matriz de Riesgos'!$U$146='Matriz Calificación'!$D$64,'Matriz de Riesgos'!$E$146,IF('Matriz de Riesgos'!$U$146&lt;&gt;'Matriz Calificación'!$D$64,"")))</f>
        <v/>
      </c>
      <c r="T28" s="134" t="str">
        <f>IF('Matriz de Riesgos'!$U$155="","",IF('Matriz de Riesgos'!$U$155='Matriz Calificación'!$D$64,'Matriz de Riesgos'!$E$155,IF('Matriz de Riesgos'!$U$155&lt;&gt;'Matriz Calificación'!$D$64,"")))</f>
        <v/>
      </c>
      <c r="U28" s="134" t="str">
        <f>IF('Matriz de Riesgos'!$U$164="","",IF('Matriz de Riesgos'!$U$164='Matriz Calificación'!$D$64,'Matriz de Riesgos'!$E$164,IF('Matriz de Riesgos'!$U$164&lt;&gt;'Matriz Calificación'!$D$64,"")))</f>
        <v/>
      </c>
      <c r="V28" s="134" t="str">
        <f>IF('Matriz de Riesgos'!$U$173="","",IF('Matriz de Riesgos'!$U$173='Matriz Calificación'!$D$64,'Matriz de Riesgos'!$E$173,IF('Matriz de Riesgos'!$U$173&lt;&gt;'Matriz Calificación'!$D$64,"")))</f>
        <v>R19</v>
      </c>
      <c r="W28" s="135" t="str">
        <f>IF('Matriz de Riesgos'!$U$182="","",IF('Matriz de Riesgos'!$U$182='Matriz Calificación'!$D$64,'Matriz de Riesgos'!$E$182,IF('Matriz de Riesgos'!$U$182&lt;&gt;'Matriz Calificación'!$D$64,"")))</f>
        <v/>
      </c>
      <c r="X28" s="131" t="str">
        <f>IF('Matriz de Riesgos'!$U$101="","",IF('Matriz de Riesgos'!$U$101='Matriz Calificación'!$D$68,'Matriz de Riesgos'!$E$101,IF('Matriz de Riesgos'!$U$101&lt;&gt;'Matriz Calificación'!$D$68,"")))</f>
        <v/>
      </c>
      <c r="Y28" s="132" t="str">
        <f>IF('Matriz de Riesgos'!$U$110="","",IF('Matriz de Riesgos'!$U$110='Matriz Calificación'!$D$68,'Matriz de Riesgos'!$E$110,IF('Matriz de Riesgos'!$U$110&lt;&gt;'Matriz Calificación'!$D$68,"")))</f>
        <v/>
      </c>
      <c r="Z28" s="132" t="str">
        <f>IF('Matriz de Riesgos'!$U$119="","",IF('Matriz de Riesgos'!$U$119='Matriz Calificación'!$D$68,'Matriz de Riesgos'!$E$119,IF('Matriz de Riesgos'!$U$119&lt;&gt;'Matriz Calificación'!$D$68,"")))</f>
        <v/>
      </c>
      <c r="AA28" s="132" t="str">
        <f>IF('Matriz de Riesgos'!$U$128="","",IF('Matriz de Riesgos'!$U$128='Matriz Calificación'!$D$68,'Matriz de Riesgos'!$E$128,IF('Matriz de Riesgos'!$U$128&lt;&gt;'Matriz Calificación'!$D$68,"")))</f>
        <v/>
      </c>
      <c r="AB28" s="132" t="str">
        <f>IF('Matriz de Riesgos'!$U$137="","",IF('Matriz de Riesgos'!$U$137='Matriz Calificación'!$D$68,'Matriz de Riesgos'!$E$137,IF('Matriz de Riesgos'!$U$137&lt;&gt;'Matriz Calificación'!$D$68,"")))</f>
        <v/>
      </c>
      <c r="AC28" s="132" t="str">
        <f>IF('Matriz de Riesgos'!$U$146="","",IF('Matriz de Riesgos'!$U$146='Matriz Calificación'!$D$68,'Matriz de Riesgos'!$E$146,IF('Matriz de Riesgos'!$U$146&lt;&gt;'Matriz Calificación'!$D$68,"")))</f>
        <v/>
      </c>
      <c r="AD28" s="132" t="str">
        <f>IF('Matriz de Riesgos'!$U$155="","",IF('Matriz de Riesgos'!$U$155='Matriz Calificación'!$D$68,'Matriz de Riesgos'!$E$155,IF('Matriz de Riesgos'!$U$155&lt;&gt;'Matriz Calificación'!$D$68,"")))</f>
        <v/>
      </c>
      <c r="AE28" s="132" t="str">
        <f>IF('Matriz de Riesgos'!$U$164="","",IF('Matriz de Riesgos'!$U$164='Matriz Calificación'!$D$68,'Matriz de Riesgos'!$E$164,IF('Matriz de Riesgos'!$U$164&lt;&gt;'Matriz Calificación'!$D$68,"")))</f>
        <v/>
      </c>
      <c r="AF28" s="132" t="str">
        <f>IF('Matriz de Riesgos'!$U$173="","",IF('Matriz de Riesgos'!$U$173='Matriz Calificación'!$D$68,'Matriz de Riesgos'!$E$173,IF('Matriz de Riesgos'!$U$173&lt;&gt;'Matriz Calificación'!$D$68,"")))</f>
        <v/>
      </c>
      <c r="AG28" s="136" t="str">
        <f>IF('Matriz de Riesgos'!$U$182="","",IF('Matriz de Riesgos'!$U$182='Matriz Calificación'!$D$68,'Matriz de Riesgos'!$E$182,IF('Matriz de Riesgos'!$U$182&lt;&gt;'Matriz Calificación'!$D$68,"")))</f>
        <v/>
      </c>
      <c r="AH28" s="131" t="str">
        <f>IF('Matriz de Riesgos'!$U$101="","",IF('Matriz de Riesgos'!$U$101='Matriz Calificación'!$D$69,'Matriz de Riesgos'!$E$101,IF('Matriz de Riesgos'!$U$101&lt;&gt;'Matriz Calificación'!$D$69,"")))</f>
        <v/>
      </c>
      <c r="AI28" s="132" t="str">
        <f>IF('Matriz de Riesgos'!$U$110="","",IF('Matriz de Riesgos'!$U$110='Matriz Calificación'!$D$69,'Matriz de Riesgos'!$E$110,IF('Matriz de Riesgos'!$U$110&lt;&gt;'Matriz Calificación'!$D$69,"")))</f>
        <v/>
      </c>
      <c r="AJ28" s="132" t="str">
        <f>IF('Matriz de Riesgos'!$U$119="","",IF('Matriz de Riesgos'!$U$119='Matriz Calificación'!$D$69,'Matriz de Riesgos'!$E$119,IF('Matriz de Riesgos'!$U$119&lt;&gt;'Matriz Calificación'!$D$69,"")))</f>
        <v/>
      </c>
      <c r="AK28" s="132" t="str">
        <f>IF('Matriz de Riesgos'!$U$128="","",IF('Matriz de Riesgos'!$U$128='Matriz Calificación'!$D$69,'Matriz de Riesgos'!$E$128,IF('Matriz de Riesgos'!$U$128&lt;&gt;'Matriz Calificación'!$D$69,"")))</f>
        <v/>
      </c>
      <c r="AL28" s="132" t="str">
        <f>IF('Matriz de Riesgos'!$U$137="","",IF('Matriz de Riesgos'!$U$137='Matriz Calificación'!$D$69,'Matriz de Riesgos'!$E$137,IF('Matriz de Riesgos'!$U$137&lt;&gt;'Matriz Calificación'!$D$69,"")))</f>
        <v/>
      </c>
      <c r="AM28" s="132" t="str">
        <f>IF('Matriz de Riesgos'!$U$146="","",IF('Matriz de Riesgos'!$U$146='Matriz Calificación'!$D$69,'Matriz de Riesgos'!$E$146,IF('Matriz de Riesgos'!$U$146&lt;&gt;'Matriz Calificación'!$D$69,"")))</f>
        <v>R16</v>
      </c>
      <c r="AN28" s="132" t="str">
        <f>IF('Matriz de Riesgos'!$U$155="","",IF('Matriz de Riesgos'!$U$155='Matriz Calificación'!$D$69,'Matriz de Riesgos'!$E$155,IF('Matriz de Riesgos'!$U$155&lt;&gt;'Matriz Calificación'!$D$69,"")))</f>
        <v/>
      </c>
      <c r="AO28" s="132" t="str">
        <f>IF('Matriz de Riesgos'!$U$164="","",IF('Matriz de Riesgos'!$U$164='Matriz Calificación'!$D$69,'Matriz de Riesgos'!$E$164,IF('Matriz de Riesgos'!$U$164&lt;&gt;'Matriz Calificación'!$D$69,"")))</f>
        <v/>
      </c>
      <c r="AP28" s="132" t="str">
        <f>IF('Matriz de Riesgos'!$U$173="","",IF('Matriz de Riesgos'!$U$173='Matriz Calificación'!$D$69,'Matriz de Riesgos'!$E$173,IF('Matriz de Riesgos'!$U$173&lt;&gt;'Matriz Calificación'!$D$69,"")))</f>
        <v/>
      </c>
      <c r="AQ28" s="136" t="str">
        <f>IF('Matriz de Riesgos'!$U$182="","",IF('Matriz de Riesgos'!$U$182='Matriz Calificación'!$D$69,'Matriz de Riesgos'!$E$182,IF('Matriz de Riesgos'!$U$182&lt;&gt;'Matriz Calificación'!$D$69,"")))</f>
        <v/>
      </c>
      <c r="AR28" s="137" t="str">
        <f>IF('Matriz de Riesgos'!$U$101="","",IF('Matriz de Riesgos'!$U$101='Matriz Calificación'!$D$77,'Matriz de Riesgos'!$E$101,IF('Matriz de Riesgos'!$U$101&lt;&gt;'Matriz Calificación'!$D$77,"")))</f>
        <v/>
      </c>
      <c r="AS28" s="138" t="str">
        <f>IF('Matriz de Riesgos'!$U$110="","",IF('Matriz de Riesgos'!$U$110='Matriz Calificación'!$D$77,'Matriz de Riesgos'!$E$110,IF('Matriz de Riesgos'!$U$110&lt;&gt;'Matriz Calificación'!$D$77,"")))</f>
        <v/>
      </c>
      <c r="AT28" s="138" t="str">
        <f>IF('Matriz de Riesgos'!$U$119="","",IF('Matriz de Riesgos'!$U$119='Matriz Calificación'!$D$77,'Matriz de Riesgos'!$E$119,IF('Matriz de Riesgos'!$U$119&lt;&gt;'Matriz Calificación'!$D$77,"")))</f>
        <v/>
      </c>
      <c r="AU28" s="138" t="str">
        <f>IF('Matriz de Riesgos'!$U$128="","",IF('Matriz de Riesgos'!$U$128='Matriz Calificación'!$D$77,'Matriz de Riesgos'!$E$128,IF('Matriz de Riesgos'!$U$128&lt;&gt;'Matriz Calificación'!$D$77,"")))</f>
        <v/>
      </c>
      <c r="AV28" s="154" t="str">
        <f>IF('Matriz de Riesgos'!$U$137="","",IF('Matriz de Riesgos'!$U$137='Matriz Calificación'!$D$77,'Matriz de Riesgos'!$E$137,IF('Matriz de Riesgos'!$U$137&lt;&gt;'Matriz Calificación'!$D$77,"")))</f>
        <v/>
      </c>
      <c r="AW28" s="154" t="str">
        <f>IF('Matriz de Riesgos'!$U$146="","",IF('Matriz de Riesgos'!$U$146='Matriz Calificación'!$D$77,'Matriz de Riesgos'!$E$146,IF('Matriz de Riesgos'!$U$146&lt;&gt;'Matriz Calificación'!$D$77,"")))</f>
        <v/>
      </c>
      <c r="AX28" s="154" t="str">
        <f>IF('Matriz de Riesgos'!$U$155="","",IF('Matriz de Riesgos'!$U$155='Matriz Calificación'!$D$77,'Matriz de Riesgos'!$E$155,IF('Matriz de Riesgos'!$U$155&lt;&gt;'Matriz Calificación'!$D$77,"")))</f>
        <v/>
      </c>
      <c r="AY28" s="154" t="str">
        <f>IF('Matriz de Riesgos'!$U$164="","",IF('Matriz de Riesgos'!$U$164='Matriz Calificación'!$D$77,'Matriz de Riesgos'!$E$164,IF('Matriz de Riesgos'!$U$164&lt;&gt;'Matriz Calificación'!$D$77,"")))</f>
        <v/>
      </c>
      <c r="AZ28" s="154" t="str">
        <f>IF('Matriz de Riesgos'!$U$173="","",IF('Matriz de Riesgos'!$U$173='Matriz Calificación'!$D$77,'Matriz de Riesgos'!$E$173,IF('Matriz de Riesgos'!$U$173&lt;&gt;'Matriz Calificación'!$D$77,"")))</f>
        <v/>
      </c>
      <c r="BA28" s="139" t="str">
        <f>IF('Matriz de Riesgos'!$U$182="","",IF('Matriz de Riesgos'!$U$182='Matriz Calificación'!$D$77,'Matriz de Riesgos'!$E$182,IF('Matriz de Riesgos'!$U$182&lt;&gt;'Matriz Calificación'!$D$77,"")))</f>
        <v/>
      </c>
    </row>
    <row r="29" spans="2:53" ht="12" customHeight="1" x14ac:dyDescent="0.25">
      <c r="B29" s="400"/>
      <c r="C29" s="414"/>
      <c r="D29" s="133" t="str">
        <f>IF('Matriz de Riesgos'!$U$191="","",IF('Matriz de Riesgos'!$U$191='Matriz Calificación'!$D$63,'Matriz de Riesgos'!$E$191,IF('Matriz de Riesgos'!$U$191&lt;&gt;'Matriz Calificación'!$D$63,"")))</f>
        <v/>
      </c>
      <c r="E29" s="134" t="str">
        <f>IF('Matriz de Riesgos'!$U$200="","",IF('Matriz de Riesgos'!$U$200='Matriz Calificación'!$D$63,'Matriz de Riesgos'!$E$200,IF('Matriz de Riesgos'!$U$200&lt;&gt;'Matriz Calificación'!$D$63,"")))</f>
        <v/>
      </c>
      <c r="F29" s="134" t="str">
        <f>IF('Matriz de Riesgos'!$U$209="","",IF('Matriz de Riesgos'!$U$209='Matriz Calificación'!$D$63,'Matriz de Riesgos'!$E$209,IF('Matriz de Riesgos'!$U$209&lt;&gt;'Matriz Calificación'!$D$63,"")))</f>
        <v/>
      </c>
      <c r="G29" s="134" t="str">
        <f>IF('Matriz de Riesgos'!$U$218="","",IF('Matriz de Riesgos'!$U$218='Matriz Calificación'!$D$63,'Matriz de Riesgos'!$E$218,IF('Matriz de Riesgos'!$U$218&lt;&gt;'Matriz Calificación'!$D$63,"")))</f>
        <v/>
      </c>
      <c r="H29" s="134" t="str">
        <f>IF('Matriz de Riesgos'!$U$227="","",IF('Matriz de Riesgos'!$U$227='Matriz Calificación'!$D$63,'Matriz de Riesgos'!$E$227,IF('Matriz de Riesgos'!$U$227&lt;&gt;'Matriz Calificación'!$D$63,"")))</f>
        <v/>
      </c>
      <c r="I29" s="134" t="str">
        <f>IF('Matriz de Riesgos'!$U$236="","",IF('Matriz de Riesgos'!$U$236='Matriz Calificación'!$D$63,'Matriz de Riesgos'!$E$236,IF('Matriz de Riesgos'!$U$236&lt;&gt;'Matriz Calificación'!$D$63,"")))</f>
        <v/>
      </c>
      <c r="J29" s="134" t="str">
        <f>IF('Matriz de Riesgos'!$U$245="","",IF('Matriz de Riesgos'!$U$245='Matriz Calificación'!$D$63,'Matriz de Riesgos'!$E$245,IF('Matriz de Riesgos'!$U$245&lt;&gt;'Matriz Calificación'!$D$63,"")))</f>
        <v/>
      </c>
      <c r="K29" s="134" t="str">
        <f>IF('Matriz de Riesgos'!$U$254="","",IF('Matriz de Riesgos'!$U$254='Matriz Calificación'!$D$63,'Matriz de Riesgos'!$E$254,IF('Matriz de Riesgos'!$U$254&lt;&gt;'Matriz Calificación'!$D$63,"")))</f>
        <v/>
      </c>
      <c r="L29" s="134" t="str">
        <f>IF('Matriz de Riesgos'!$U$263="","",IF('Matriz de Riesgos'!$U$263='Matriz Calificación'!$D$63,'Matriz de Riesgos'!$E$263,IF('Matriz de Riesgos'!$U$263&lt;&gt;'Matriz Calificación'!$D$63,"")))</f>
        <v/>
      </c>
      <c r="M29" s="135" t="str">
        <f>IF('Matriz de Riesgos'!$U$272="","",IF('Matriz de Riesgos'!$U$272='Matriz Calificación'!$D$63,'Matriz de Riesgos'!$E$272,IF('Matriz de Riesgos'!$U$272&lt;&gt;'Matriz Calificación'!$D$63,"")))</f>
        <v/>
      </c>
      <c r="N29" s="133" t="str">
        <f>IF('Matriz de Riesgos'!$U$191="","",IF('Matriz de Riesgos'!$U$191='Matriz Calificación'!$D$64,'Matriz de Riesgos'!$E$191,IF('Matriz de Riesgos'!$U$191&lt;&gt;'Matriz Calificación'!$D$64,"")))</f>
        <v/>
      </c>
      <c r="O29" s="134" t="str">
        <f>IF('Matriz de Riesgos'!$U$200="","",IF('Matriz de Riesgos'!$U$200='Matriz Calificación'!$D$64,'Matriz de Riesgos'!$E$200,IF('Matriz de Riesgos'!$U$200&lt;&gt;'Matriz Calificación'!$D$64,"")))</f>
        <v/>
      </c>
      <c r="P29" s="134" t="str">
        <f>IF('Matriz de Riesgos'!$U$209="","",IF('Matriz de Riesgos'!$U$209='Matriz Calificación'!$D$64,'Matriz de Riesgos'!$E$209,IF('Matriz de Riesgos'!$U$209&lt;&gt;'Matriz Calificación'!$D$64,"")))</f>
        <v/>
      </c>
      <c r="Q29" s="134" t="str">
        <f>IF('Matriz de Riesgos'!$U$218="","",IF('Matriz de Riesgos'!$U$218='Matriz Calificación'!$D$64,'Matriz de Riesgos'!$E$218,IF('Matriz de Riesgos'!$U$218&lt;&gt;'Matriz Calificación'!$D$64,"")))</f>
        <v/>
      </c>
      <c r="R29" s="134" t="str">
        <f>IF('Matriz de Riesgos'!$U$227="","",IF('Matriz de Riesgos'!$U$227='Matriz Calificación'!$D$64,'Matriz de Riesgos'!$E$227,IF('Matriz de Riesgos'!$U$227&lt;&gt;'Matriz Calificación'!$D$64,"")))</f>
        <v/>
      </c>
      <c r="S29" s="134" t="str">
        <f>IF('Matriz de Riesgos'!$U$236="","",IF('Matriz de Riesgos'!$U$236='Matriz Calificación'!$D$64,'Matriz de Riesgos'!$E$236,IF('Matriz de Riesgos'!$U$236&lt;&gt;'Matriz Calificación'!$D$64,"")))</f>
        <v/>
      </c>
      <c r="T29" s="134" t="str">
        <f>IF('Matriz de Riesgos'!$U$245="","",IF('Matriz de Riesgos'!$U$245='Matriz Calificación'!$D$64,'Matriz de Riesgos'!$E$245,IF('Matriz de Riesgos'!$U$245&lt;&gt;'Matriz Calificación'!$D$64,"")))</f>
        <v/>
      </c>
      <c r="U29" s="134" t="str">
        <f>IF('Matriz de Riesgos'!$U$254="","",IF('Matriz de Riesgos'!$U$254='Matriz Calificación'!$D$64,'Matriz de Riesgos'!$E$254,IF('Matriz de Riesgos'!$U$254&lt;&gt;'Matriz Calificación'!$D$64,"")))</f>
        <v/>
      </c>
      <c r="V29" s="134" t="str">
        <f>IF('Matriz de Riesgos'!$U$263="","",IF('Matriz de Riesgos'!$U$263='Matriz Calificación'!$D$64,'Matriz de Riesgos'!$E$263,IF('Matriz de Riesgos'!$U$263&lt;&gt;'Matriz Calificación'!$D$64,"")))</f>
        <v/>
      </c>
      <c r="W29" s="135" t="str">
        <f>IF('Matriz de Riesgos'!$U$272="","",IF('Matriz de Riesgos'!$U$272='Matriz Calificación'!$D$64,'Matriz de Riesgos'!$E$272,IF('Matriz de Riesgos'!$U$272&lt;&gt;'Matriz Calificación'!$D$64,"")))</f>
        <v/>
      </c>
      <c r="X29" s="131" t="str">
        <f>IF('Matriz de Riesgos'!$U$191="","",IF('Matriz de Riesgos'!$U$191='Matriz Calificación'!$D$68,'Matriz de Riesgos'!$E$191,IF('Matriz de Riesgos'!$U$191&lt;&gt;'Matriz Calificación'!$D$68,"")))</f>
        <v/>
      </c>
      <c r="Y29" s="132" t="str">
        <f>IF('Matriz de Riesgos'!$U$200="","",IF('Matriz de Riesgos'!$U$200='Matriz Calificación'!$D$68,'Matriz de Riesgos'!$E$200,IF('Matriz de Riesgos'!$U$200&lt;&gt;'Matriz Calificación'!$D$68,"")))</f>
        <v/>
      </c>
      <c r="Z29" s="132" t="str">
        <f>IF('Matriz de Riesgos'!$U$209="","",IF('Matriz de Riesgos'!$U$209='Matriz Calificación'!$D$68,'Matriz de Riesgos'!$E$209,IF('Matriz de Riesgos'!$U$209&lt;&gt;'Matriz Calificación'!$D$68,"")))</f>
        <v/>
      </c>
      <c r="AA29" s="132" t="str">
        <f>IF('Matriz de Riesgos'!$U$218="","",IF('Matriz de Riesgos'!$U$218='Matriz Calificación'!$D$68,'Matriz de Riesgos'!$E$218,IF('Matriz de Riesgos'!$U$218&lt;&gt;'Matriz Calificación'!$D$68,"")))</f>
        <v/>
      </c>
      <c r="AB29" s="132" t="str">
        <f>IF('Matriz de Riesgos'!$U$227="","",IF('Matriz de Riesgos'!$U$227='Matriz Calificación'!$D$68,'Matriz de Riesgos'!$E$227,IF('Matriz de Riesgos'!$U$227&lt;&gt;'Matriz Calificación'!$D$68,"")))</f>
        <v/>
      </c>
      <c r="AC29" s="132" t="str">
        <f>IF('Matriz de Riesgos'!$U$236="","",IF('Matriz de Riesgos'!$U$236='Matriz Calificación'!$D$68,'Matriz de Riesgos'!$E$236,IF('Matriz de Riesgos'!$U$236&lt;&gt;'Matriz Calificación'!$D$68,"")))</f>
        <v/>
      </c>
      <c r="AD29" s="132" t="str">
        <f>IF('Matriz de Riesgos'!$U$245="","",IF('Matriz de Riesgos'!$U$245='Matriz Calificación'!$D$68,'Matriz de Riesgos'!$E$245,IF('Matriz de Riesgos'!$U$245&lt;&gt;'Matriz Calificación'!$D$68,"")))</f>
        <v/>
      </c>
      <c r="AE29" s="132" t="str">
        <f>IF('Matriz de Riesgos'!$U$254="","",IF('Matriz de Riesgos'!$U$254='Matriz Calificación'!$D$68,'Matriz de Riesgos'!$E$254,IF('Matriz de Riesgos'!$U$254&lt;&gt;'Matriz Calificación'!$D$68,"")))</f>
        <v/>
      </c>
      <c r="AF29" s="132" t="str">
        <f>IF('Matriz de Riesgos'!$U$263="","",IF('Matriz de Riesgos'!$U$263='Matriz Calificación'!$D$68,'Matriz de Riesgos'!$E$263,IF('Matriz de Riesgos'!$U$263&lt;&gt;'Matriz Calificación'!$D$68,"")))</f>
        <v/>
      </c>
      <c r="AG29" s="136" t="str">
        <f>IF('Matriz de Riesgos'!$U$272="","",IF('Matriz de Riesgos'!$U$272='Matriz Calificación'!$D$68,'Matriz de Riesgos'!$E$272,IF('Matriz de Riesgos'!$U$272&lt;&gt;'Matriz Calificación'!$D$68,"")))</f>
        <v/>
      </c>
      <c r="AH29" s="131" t="str">
        <f>IF('Matriz de Riesgos'!$U$191="","",IF('Matriz de Riesgos'!$U$191='Matriz Calificación'!$D$69,'Matriz de Riesgos'!$E$191,IF('Matriz de Riesgos'!$U$191&lt;&gt;'Matriz Calificación'!$D$69,"")))</f>
        <v/>
      </c>
      <c r="AI29" s="132" t="str">
        <f>IF('Matriz de Riesgos'!$U$200="","",IF('Matriz de Riesgos'!$U$200='Matriz Calificación'!$D$69,'Matriz de Riesgos'!$E$200,IF('Matriz de Riesgos'!$U$200&lt;&gt;'Matriz Calificación'!$D$69,"")))</f>
        <v/>
      </c>
      <c r="AJ29" s="132" t="str">
        <f>IF('Matriz de Riesgos'!$U$209="","",IF('Matriz de Riesgos'!$U$209='Matriz Calificación'!$D$69,'Matriz de Riesgos'!$E$209,IF('Matriz de Riesgos'!$U$209&lt;&gt;'Matriz Calificación'!$D$69,"")))</f>
        <v/>
      </c>
      <c r="AK29" s="132" t="str">
        <f>IF('Matriz de Riesgos'!$U$218="","",IF('Matriz de Riesgos'!$U$218='Matriz Calificación'!$D$69,'Matriz de Riesgos'!$E$218,IF('Matriz de Riesgos'!$U$218&lt;&gt;'Matriz Calificación'!$D$69,"")))</f>
        <v/>
      </c>
      <c r="AL29" s="132" t="str">
        <f>IF('Matriz de Riesgos'!$U$227="","",IF('Matriz de Riesgos'!$U$227='Matriz Calificación'!$D$69,'Matriz de Riesgos'!$E$227,IF('Matriz de Riesgos'!$U$227&lt;&gt;'Matriz Calificación'!$D$69,"")))</f>
        <v/>
      </c>
      <c r="AM29" s="132" t="str">
        <f>IF('Matriz de Riesgos'!$U$236="","",IF('Matriz de Riesgos'!$U$236='Matriz Calificación'!$D$69,'Matriz de Riesgos'!$E$236,IF('Matriz de Riesgos'!$U$236&lt;&gt;'Matriz Calificación'!$D$69,"")))</f>
        <v/>
      </c>
      <c r="AN29" s="132" t="str">
        <f>IF('Matriz de Riesgos'!$U$245="","",IF('Matriz de Riesgos'!$U$245='Matriz Calificación'!$D$69,'Matriz de Riesgos'!$E$245,IF('Matriz de Riesgos'!$U$245&lt;&gt;'Matriz Calificación'!$D$69,"")))</f>
        <v/>
      </c>
      <c r="AO29" s="132" t="str">
        <f>IF('Matriz de Riesgos'!$U$254="","",IF('Matriz de Riesgos'!$U$254='Matriz Calificación'!$D$69,'Matriz de Riesgos'!$E$254,IF('Matriz de Riesgos'!$U$254&lt;&gt;'Matriz Calificación'!$D$69,"")))</f>
        <v/>
      </c>
      <c r="AP29" s="132" t="str">
        <f>IF('Matriz de Riesgos'!$U$263="","",IF('Matriz de Riesgos'!$U$263='Matriz Calificación'!$D$69,'Matriz de Riesgos'!$E$263,IF('Matriz de Riesgos'!$U$263&lt;&gt;'Matriz Calificación'!$D$69,"")))</f>
        <v/>
      </c>
      <c r="AQ29" s="136" t="str">
        <f>IF('Matriz de Riesgos'!$U$272="","",IF('Matriz de Riesgos'!$U$272='Matriz Calificación'!$D$69,'Matriz de Riesgos'!$E$272,IF('Matriz de Riesgos'!$U$272&lt;&gt;'Matriz Calificación'!$D$69,"")))</f>
        <v/>
      </c>
      <c r="AR29" s="137" t="str">
        <f>IF('Matriz de Riesgos'!$U$191="","",IF('Matriz de Riesgos'!$U$191='Matriz Calificación'!$D$77,'Matriz de Riesgos'!$E$191,IF('Matriz de Riesgos'!$U$191&lt;&gt;'Matriz Calificación'!$D$77,"")))</f>
        <v/>
      </c>
      <c r="AS29" s="138" t="str">
        <f>IF('Matriz de Riesgos'!$U$200="","",IF('Matriz de Riesgos'!$U$200='Matriz Calificación'!$D$77,'Matriz de Riesgos'!$E$200,IF('Matriz de Riesgos'!$U$200&lt;&gt;'Matriz Calificación'!$D$77,"")))</f>
        <v/>
      </c>
      <c r="AT29" s="138" t="str">
        <f>IF('Matriz de Riesgos'!$U$209="","",IF('Matriz de Riesgos'!$U$209='Matriz Calificación'!$D$77,'Matriz de Riesgos'!$E$209,IF('Matriz de Riesgos'!$U$209&lt;&gt;'Matriz Calificación'!$D$77,"")))</f>
        <v/>
      </c>
      <c r="AU29" s="138" t="str">
        <f>IF('Matriz de Riesgos'!$U$218="","",IF('Matriz de Riesgos'!$U$218='Matriz Calificación'!$D$77,'Matriz de Riesgos'!$E$218,IF('Matriz de Riesgos'!$U$218&lt;&gt;'Matriz Calificación'!$D$77,"")))</f>
        <v/>
      </c>
      <c r="AV29" s="154" t="str">
        <f>IF('Matriz de Riesgos'!$U$227="","",IF('Matriz de Riesgos'!$U$227='Matriz Calificación'!$D$77,'Matriz de Riesgos'!$E$227,IF('Matriz de Riesgos'!$U$227&lt;&gt;'Matriz Calificación'!$D$77,"")))</f>
        <v/>
      </c>
      <c r="AW29" s="154" t="str">
        <f>IF('Matriz de Riesgos'!$U$236="","",IF('Matriz de Riesgos'!$U$236='Matriz Calificación'!$D$77,'Matriz de Riesgos'!$E$236,IF('Matriz de Riesgos'!$U$236&lt;&gt;'Matriz Calificación'!$D$77,"")))</f>
        <v/>
      </c>
      <c r="AX29" s="154" t="str">
        <f>IF('Matriz de Riesgos'!$U$245="","",IF('Matriz de Riesgos'!$U$245='Matriz Calificación'!$D$77,'Matriz de Riesgos'!$E$245,IF('Matriz de Riesgos'!$U$245&lt;&gt;'Matriz Calificación'!$D$77,"")))</f>
        <v/>
      </c>
      <c r="AY29" s="154" t="str">
        <f>IF('Matriz de Riesgos'!$U$254="","",IF('Matriz de Riesgos'!$U$254='Matriz Calificación'!$D$77,'Matriz de Riesgos'!$E$254,IF('Matriz de Riesgos'!$U$254&lt;&gt;'Matriz Calificación'!$D$77,"")))</f>
        <v/>
      </c>
      <c r="AZ29" s="154" t="str">
        <f>IF('Matriz de Riesgos'!$U$263="","",IF('Matriz de Riesgos'!$U$263='Matriz Calificación'!$D$77,'Matriz de Riesgos'!$E$263,IF('Matriz de Riesgos'!$U$263&lt;&gt;'Matriz Calificación'!$D$77,"")))</f>
        <v/>
      </c>
      <c r="BA29" s="139" t="str">
        <f>IF('Matriz de Riesgos'!$U$272="","",IF('Matriz de Riesgos'!$U$272='Matriz Calificación'!$D$77,'Matriz de Riesgos'!$E$272,IF('Matriz de Riesgos'!$U$272&lt;&gt;'Matriz Calificación'!$D$77,"")))</f>
        <v/>
      </c>
    </row>
    <row r="30" spans="2:53" ht="12" customHeight="1" x14ac:dyDescent="0.25">
      <c r="B30" s="400"/>
      <c r="C30" s="414"/>
      <c r="D30" s="133" t="str">
        <f>IF('Matriz de Riesgos'!$U$281="","",IF('Matriz de Riesgos'!$U$281='Matriz Calificación'!$D$63,'Matriz de Riesgos'!$E$281,IF('Matriz de Riesgos'!$U$281&lt;&gt;'Matriz Calificación'!$D$63,"")))</f>
        <v/>
      </c>
      <c r="E30" s="134" t="str">
        <f>IF('Matriz de Riesgos'!$U$290="","",IF('Matriz de Riesgos'!$U$290='Matriz Calificación'!$D$63,'Matriz de Riesgos'!$E$290,IF('Matriz de Riesgos'!$U$290&lt;&gt;'Matriz Calificación'!$D$63,"")))</f>
        <v/>
      </c>
      <c r="F30" s="134" t="str">
        <f>IF('Matriz de Riesgos'!$U$299="","",IF('Matriz de Riesgos'!$U$299='Matriz Calificación'!$D$63,'Matriz de Riesgos'!$E$299,IF('Matriz de Riesgos'!$U$299&lt;&gt;'Matriz Calificación'!$D$63,"")))</f>
        <v/>
      </c>
      <c r="G30" s="134" t="str">
        <f>IF('Matriz de Riesgos'!$U$308="","",IF('Matriz de Riesgos'!$U$308='Matriz Calificación'!$D$63,'Matriz de Riesgos'!$E$308,IF('Matriz de Riesgos'!$U$308&lt;&gt;'Matriz Calificación'!$D$63,"")))</f>
        <v/>
      </c>
      <c r="H30" s="134" t="str">
        <f>IF('Matriz de Riesgos'!$U$317="","",IF('Matriz de Riesgos'!$U$317='Matriz Calificación'!$D$63,'Matriz de Riesgos'!$E$317,IF('Matriz de Riesgos'!$U$317&lt;&gt;'Matriz Calificación'!$D$63,"")))</f>
        <v/>
      </c>
      <c r="I30" s="134" t="str">
        <f>IF('Matriz de Riesgos'!$U$326="","",IF('Matriz de Riesgos'!$U$326='Matriz Calificación'!$D$63,'Matriz de Riesgos'!$E$326,IF('Matriz de Riesgos'!$U$326&lt;&gt;'Matriz Calificación'!$D$63,"")))</f>
        <v/>
      </c>
      <c r="J30" s="134" t="str">
        <f>IF('Matriz de Riesgos'!$U$335="","",IF('Matriz de Riesgos'!$U$335='Matriz Calificación'!$D$63,'Matriz de Riesgos'!$E$335,IF('Matriz de Riesgos'!$U$335&lt;&gt;'Matriz Calificación'!$D$63,"")))</f>
        <v/>
      </c>
      <c r="K30" s="134" t="str">
        <f>IF('Matriz de Riesgos'!$U$344="","",IF('Matriz de Riesgos'!$U$344='Matriz Calificación'!$D$63,'Matriz de Riesgos'!$E$344,IF('Matriz de Riesgos'!$U$344&lt;&gt;'Matriz Calificación'!$D$63,"")))</f>
        <v/>
      </c>
      <c r="L30" s="134" t="str">
        <f>IF('Matriz de Riesgos'!$U$353="","",IF('Matriz de Riesgos'!$U$353='Matriz Calificación'!$D$63,'Matriz de Riesgos'!$E$353,IF('Matriz de Riesgos'!$U$353&lt;&gt;'Matriz Calificación'!$D$63,"")))</f>
        <v/>
      </c>
      <c r="M30" s="135" t="str">
        <f>IF('Matriz de Riesgos'!$U$362="","",IF('Matriz de Riesgos'!$U$362='Matriz Calificación'!$D$63,'Matriz de Riesgos'!$E$362,IF('Matriz de Riesgos'!$U$362&lt;&gt;'Matriz Calificación'!$D$63,"")))</f>
        <v/>
      </c>
      <c r="N30" s="133" t="str">
        <f>IF('Matriz de Riesgos'!$U$281="","",IF('Matriz de Riesgos'!$U$281='Matriz Calificación'!$D$64,'Matriz de Riesgos'!$E$281,IF('Matriz de Riesgos'!$U$281&lt;&gt;'Matriz Calificación'!$D$64,"")))</f>
        <v/>
      </c>
      <c r="O30" s="134" t="str">
        <f>IF('Matriz de Riesgos'!$U$290="","",IF('Matriz de Riesgos'!$U$290='Matriz Calificación'!$D$64,'Matriz de Riesgos'!$E$290,IF('Matriz de Riesgos'!$U$290&lt;&gt;'Matriz Calificación'!$D$64,"")))</f>
        <v/>
      </c>
      <c r="P30" s="134" t="str">
        <f>IF('Matriz de Riesgos'!$U$299="","",IF('Matriz de Riesgos'!$U$299='Matriz Calificación'!$D$64,'Matriz de Riesgos'!$E$299,IF('Matriz de Riesgos'!$U$299&lt;&gt;'Matriz Calificación'!$D$64,"")))</f>
        <v/>
      </c>
      <c r="Q30" s="134" t="str">
        <f>IF('Matriz de Riesgos'!$U$308="","",IF('Matriz de Riesgos'!$U$308='Matriz Calificación'!$D$64,'Matriz de Riesgos'!$E$308,IF('Matriz de Riesgos'!$U$308&lt;&gt;'Matriz Calificación'!$D$64,"")))</f>
        <v/>
      </c>
      <c r="R30" s="134" t="str">
        <f>IF('Matriz de Riesgos'!$U$317="","",IF('Matriz de Riesgos'!$U$317='Matriz Calificación'!$D$64,'Matriz de Riesgos'!$E$317,IF('Matriz de Riesgos'!$U$317&lt;&gt;'Matriz Calificación'!$D$64,"")))</f>
        <v/>
      </c>
      <c r="S30" s="134" t="str">
        <f>IF('Matriz de Riesgos'!$U$326="","",IF('Matriz de Riesgos'!$U$326='Matriz Calificación'!$D$64,'Matriz de Riesgos'!$E$326,IF('Matriz de Riesgos'!$U$326&lt;&gt;'Matriz Calificación'!$D$64,"")))</f>
        <v/>
      </c>
      <c r="T30" s="134" t="str">
        <f>IF('Matriz de Riesgos'!$U$335="","",IF('Matriz de Riesgos'!$U$335='Matriz Calificación'!$D$64,'Matriz de Riesgos'!$E$335,IF('Matriz de Riesgos'!$U$335&lt;&gt;'Matriz Calificación'!$D$64,"")))</f>
        <v/>
      </c>
      <c r="U30" s="134" t="str">
        <f>IF('Matriz de Riesgos'!$U$344="","",IF('Matriz de Riesgos'!$U$344='Matriz Calificación'!$D$64,'Matriz de Riesgos'!$E$344,IF('Matriz de Riesgos'!$U$344&lt;&gt;'Matriz Calificación'!$D$64,"")))</f>
        <v/>
      </c>
      <c r="V30" s="134" t="str">
        <f>IF('Matriz de Riesgos'!$U$353="","",IF('Matriz de Riesgos'!$U$353='Matriz Calificación'!$D$64,'Matriz de Riesgos'!$E$353,IF('Matriz de Riesgos'!$U$353&lt;&gt;'Matriz Calificación'!$D$64,"")))</f>
        <v/>
      </c>
      <c r="W30" s="135" t="str">
        <f>IF('Matriz de Riesgos'!$U$362="","",IF('Matriz de Riesgos'!$U$362='Matriz Calificación'!$D$64,'Matriz de Riesgos'!$E$362,IF('Matriz de Riesgos'!$U$362&lt;&gt;'Matriz Calificación'!$D$64,"")))</f>
        <v/>
      </c>
      <c r="X30" s="131" t="str">
        <f>IF('Matriz de Riesgos'!$U$281="","",IF('Matriz de Riesgos'!$U$281='Matriz Calificación'!$D$68,'Matriz de Riesgos'!$E$281,IF('Matriz de Riesgos'!$U$281&lt;&gt;'Matriz Calificación'!$D$68,"")))</f>
        <v/>
      </c>
      <c r="Y30" s="132" t="str">
        <f>IF('Matriz de Riesgos'!$U$290="","",IF('Matriz de Riesgos'!$U$290='Matriz Calificación'!$D$68,'Matriz de Riesgos'!$E$290,IF('Matriz de Riesgos'!$U$290&lt;&gt;'Matriz Calificación'!$D$68,"")))</f>
        <v/>
      </c>
      <c r="Z30" s="132" t="str">
        <f>IF('Matriz de Riesgos'!$U$299="","",IF('Matriz de Riesgos'!$U$299='Matriz Calificación'!$D$68,'Matriz de Riesgos'!$E$299,IF('Matriz de Riesgos'!$U$299&lt;&gt;'Matriz Calificación'!$D$68,"")))</f>
        <v/>
      </c>
      <c r="AA30" s="132" t="str">
        <f>IF('Matriz de Riesgos'!$U$308="","",IF('Matriz de Riesgos'!$U$308='Matriz Calificación'!$D$68,'Matriz de Riesgos'!$E$308,IF('Matriz de Riesgos'!$U$308&lt;&gt;'Matriz Calificación'!$D$68,"")))</f>
        <v/>
      </c>
      <c r="AB30" s="132" t="str">
        <f>IF('Matriz de Riesgos'!$U$317="","",IF('Matriz de Riesgos'!$U$317='Matriz Calificación'!$D$68,'Matriz de Riesgos'!$E$317,IF('Matriz de Riesgos'!$U$317&lt;&gt;'Matriz Calificación'!$D$68,"")))</f>
        <v/>
      </c>
      <c r="AC30" s="132" t="str">
        <f>IF('Matriz de Riesgos'!$U$326="","",IF('Matriz de Riesgos'!$U$326='Matriz Calificación'!$D$68,'Matriz de Riesgos'!$E$326,IF('Matriz de Riesgos'!$U$326&lt;&gt;'Matriz Calificación'!$D$68,"")))</f>
        <v/>
      </c>
      <c r="AD30" s="132" t="str">
        <f>IF('Matriz de Riesgos'!$U$335="","",IF('Matriz de Riesgos'!$U$335='Matriz Calificación'!$D$68,'Matriz de Riesgos'!$E$335,IF('Matriz de Riesgos'!$U$335&lt;&gt;'Matriz Calificación'!$D$68,"")))</f>
        <v/>
      </c>
      <c r="AE30" s="132" t="str">
        <f>IF('Matriz de Riesgos'!$U$344="","",IF('Matriz de Riesgos'!$U$344='Matriz Calificación'!$D$68,'Matriz de Riesgos'!$E$344,IF('Matriz de Riesgos'!$U$344&lt;&gt;'Matriz Calificación'!$D$68,"")))</f>
        <v/>
      </c>
      <c r="AF30" s="132" t="str">
        <f>IF('Matriz de Riesgos'!$U$353="","",IF('Matriz de Riesgos'!$U$353='Matriz Calificación'!$D$68,'Matriz de Riesgos'!$E$353,IF('Matriz de Riesgos'!$U$353&lt;&gt;'Matriz Calificación'!$D$68,"")))</f>
        <v/>
      </c>
      <c r="AG30" s="136" t="str">
        <f>IF('Matriz de Riesgos'!$U$362="","",IF('Matriz de Riesgos'!$U$362='Matriz Calificación'!$D$68,'Matriz de Riesgos'!$E$362,IF('Matriz de Riesgos'!$U$362&lt;&gt;'Matriz Calificación'!$D$68,"")))</f>
        <v/>
      </c>
      <c r="AH30" s="131" t="str">
        <f>IF('Matriz de Riesgos'!$U$281="","",IF('Matriz de Riesgos'!$U$281='Matriz Calificación'!$D$69,'Matriz de Riesgos'!$E$281,IF('Matriz de Riesgos'!$U$281&lt;&gt;'Matriz Calificación'!$D$69,"")))</f>
        <v/>
      </c>
      <c r="AI30" s="132" t="str">
        <f>IF('Matriz de Riesgos'!$U$290="","",IF('Matriz de Riesgos'!$U$290='Matriz Calificación'!$D$69,'Matriz de Riesgos'!$E$290,IF('Matriz de Riesgos'!$U$290&lt;&gt;'Matriz Calificación'!$D$69,"")))</f>
        <v/>
      </c>
      <c r="AJ30" s="132" t="str">
        <f>IF('Matriz de Riesgos'!$U$299="","",IF('Matriz de Riesgos'!$U$299='Matriz Calificación'!$D$69,'Matriz de Riesgos'!$E$299,IF('Matriz de Riesgos'!$U$299&lt;&gt;'Matriz Calificación'!$D$69,"")))</f>
        <v/>
      </c>
      <c r="AK30" s="132" t="str">
        <f>IF('Matriz de Riesgos'!$U$308="","",IF('Matriz de Riesgos'!$U$308='Matriz Calificación'!$D$69,'Matriz de Riesgos'!$E$308,IF('Matriz de Riesgos'!$U$308&lt;&gt;'Matriz Calificación'!$D$69,"")))</f>
        <v/>
      </c>
      <c r="AL30" s="132" t="str">
        <f>IF('Matriz de Riesgos'!$U$317="","",IF('Matriz de Riesgos'!$U$317='Matriz Calificación'!$D$69,'Matriz de Riesgos'!$E$317,IF('Matriz de Riesgos'!$U$317&lt;&gt;'Matriz Calificación'!$D$69,"")))</f>
        <v/>
      </c>
      <c r="AM30" s="132" t="str">
        <f>IF('Matriz de Riesgos'!$U$326="","",IF('Matriz de Riesgos'!$U$326='Matriz Calificación'!$D$69,'Matriz de Riesgos'!$E$326,IF('Matriz de Riesgos'!$U$326&lt;&gt;'Matriz Calificación'!$D$69,"")))</f>
        <v/>
      </c>
      <c r="AN30" s="132" t="str">
        <f>IF('Matriz de Riesgos'!$U$335="","",IF('Matriz de Riesgos'!$U$335='Matriz Calificación'!$D$69,'Matriz de Riesgos'!$E$335,IF('Matriz de Riesgos'!$U$335&lt;&gt;'Matriz Calificación'!$D$69,"")))</f>
        <v/>
      </c>
      <c r="AO30" s="132" t="str">
        <f>IF('Matriz de Riesgos'!$U$344="","",IF('Matriz de Riesgos'!$U$344='Matriz Calificación'!$D$69,'Matriz de Riesgos'!$E$344,IF('Matriz de Riesgos'!$U$344&lt;&gt;'Matriz Calificación'!$D$69,"")))</f>
        <v/>
      </c>
      <c r="AP30" s="132" t="str">
        <f>IF('Matriz de Riesgos'!$U$353="","",IF('Matriz de Riesgos'!$U$353='Matriz Calificación'!$D$69,'Matriz de Riesgos'!$E$353,IF('Matriz de Riesgos'!$U$353&lt;&gt;'Matriz Calificación'!$D$69,"")))</f>
        <v/>
      </c>
      <c r="AQ30" s="136" t="str">
        <f>IF('Matriz de Riesgos'!$U$362="","",IF('Matriz de Riesgos'!$U$362='Matriz Calificación'!$D$69,'Matriz de Riesgos'!$E$362,IF('Matriz de Riesgos'!$U$362&lt;&gt;'Matriz Calificación'!$D$69,"")))</f>
        <v/>
      </c>
      <c r="AR30" s="137" t="str">
        <f>IF('Matriz de Riesgos'!$U$281="","",IF('Matriz de Riesgos'!$U$281='Matriz Calificación'!$D$77,'Matriz de Riesgos'!$E$281,IF('Matriz de Riesgos'!$U$281&lt;&gt;'Matriz Calificación'!$D$77,"")))</f>
        <v/>
      </c>
      <c r="AS30" s="138" t="str">
        <f>IF('Matriz de Riesgos'!$U$290="","",IF('Matriz de Riesgos'!$U$290='Matriz Calificación'!$D$77,'Matriz de Riesgos'!$E$290,IF('Matriz de Riesgos'!$U$290&lt;&gt;'Matriz Calificación'!$D$77,"")))</f>
        <v/>
      </c>
      <c r="AT30" s="138" t="str">
        <f>IF('Matriz de Riesgos'!$U$299="","",IF('Matriz de Riesgos'!$U$299='Matriz Calificación'!$D$77,'Matriz de Riesgos'!$E$299,IF('Matriz de Riesgos'!$U$299&lt;&gt;'Matriz Calificación'!$D$77,"")))</f>
        <v/>
      </c>
      <c r="AU30" s="138" t="str">
        <f>IF('Matriz de Riesgos'!$U$308="","",IF('Matriz de Riesgos'!$U$308='Matriz Calificación'!$D$77,'Matriz de Riesgos'!$E$308,IF('Matriz de Riesgos'!$U$308&lt;&gt;'Matriz Calificación'!$D$77,"")))</f>
        <v/>
      </c>
      <c r="AV30" s="154" t="str">
        <f>IF('Matriz de Riesgos'!$U$317="","",IF('Matriz de Riesgos'!$U$317='Matriz Calificación'!$D$77,'Matriz de Riesgos'!$E$317,IF('Matriz de Riesgos'!$U$317&lt;&gt;'Matriz Calificación'!$D$77,"")))</f>
        <v/>
      </c>
      <c r="AW30" s="154" t="str">
        <f>IF('Matriz de Riesgos'!$U$326="","",IF('Matriz de Riesgos'!$U$326='Matriz Calificación'!$D$77,'Matriz de Riesgos'!$E$326,IF('Matriz de Riesgos'!$U$326&lt;&gt;'Matriz Calificación'!$D$77,"")))</f>
        <v/>
      </c>
      <c r="AX30" s="154" t="str">
        <f>IF('Matriz de Riesgos'!$U$335="","",IF('Matriz de Riesgos'!$U$335='Matriz Calificación'!$D$77,'Matriz de Riesgos'!$E$335,IF('Matriz de Riesgos'!$U$335&lt;&gt;'Matriz Calificación'!$D$77,"")))</f>
        <v/>
      </c>
      <c r="AY30" s="154" t="str">
        <f>IF('Matriz de Riesgos'!$U$344="","",IF('Matriz de Riesgos'!$U$344='Matriz Calificación'!$D$77,'Matriz de Riesgos'!$E$344,IF('Matriz de Riesgos'!$U$344&lt;&gt;'Matriz Calificación'!$D$77,"")))</f>
        <v/>
      </c>
      <c r="AZ30" s="154" t="str">
        <f>IF('Matriz de Riesgos'!$U$353="","",IF('Matriz de Riesgos'!$U$353='Matriz Calificación'!$D$77,'Matriz de Riesgos'!$E$353,IF('Matriz de Riesgos'!$U$353&lt;&gt;'Matriz Calificación'!$D$77,"")))</f>
        <v/>
      </c>
      <c r="BA30" s="139" t="str">
        <f>IF('Matriz de Riesgos'!$U$362="","",IF('Matriz de Riesgos'!$U$362='Matriz Calificación'!$D$77,'Matriz de Riesgos'!$E$362,IF('Matriz de Riesgos'!$U$362&lt;&gt;'Matriz Calificación'!$D$77,"")))</f>
        <v/>
      </c>
    </row>
    <row r="31" spans="2:53" ht="12" customHeight="1" x14ac:dyDescent="0.25">
      <c r="B31" s="400"/>
      <c r="C31" s="414"/>
      <c r="D31" s="133" t="str">
        <f>IF('Matriz de Riesgos'!$U$371="","",IF('Matriz de Riesgos'!$U$371='Matriz Calificación'!$D$63,'Matriz de Riesgos'!$E$371,IF('Matriz de Riesgos'!$U$371&lt;&gt;'Matriz Calificación'!$D$63,"")))</f>
        <v/>
      </c>
      <c r="E31" s="134" t="str">
        <f>IF('Matriz de Riesgos'!$U$380="","",IF('Matriz de Riesgos'!$U$380='Matriz Calificación'!$D$63,'Matriz de Riesgos'!$E$380,IF('Matriz de Riesgos'!$U$380&lt;&gt;'Matriz Calificación'!$D$63,"")))</f>
        <v/>
      </c>
      <c r="F31" s="134" t="str">
        <f>IF('Matriz de Riesgos'!$U$389="","",IF('Matriz de Riesgos'!$U$389='Matriz Calificación'!$D$63,'Matriz de Riesgos'!$E$389,IF('Matriz de Riesgos'!$U$389&lt;&gt;'Matriz Calificación'!$D$63,"")))</f>
        <v/>
      </c>
      <c r="G31" s="134" t="str">
        <f>IF('Matriz de Riesgos'!$U$398="","",IF('Matriz de Riesgos'!$U$398='Matriz Calificación'!$D$63,'Matriz de Riesgos'!$E$398,IF('Matriz de Riesgos'!$U$398&lt;&gt;'Matriz Calificación'!$D$63,"")))</f>
        <v/>
      </c>
      <c r="H31" s="134" t="str">
        <f>IF('Matriz de Riesgos'!$U$407="","",IF('Matriz de Riesgos'!$U$407='Matriz Calificación'!$D$63,'Matriz de Riesgos'!$E$407,IF('Matriz de Riesgos'!$U$407&lt;&gt;'Matriz Calificación'!$D$63,"")))</f>
        <v/>
      </c>
      <c r="I31" s="134" t="str">
        <f>IF('Matriz de Riesgos'!$U$416="","",IF('Matriz de Riesgos'!$U$416='Matriz Calificación'!$D$63,'Matriz de Riesgos'!$E$416,IF('Matriz de Riesgos'!$U$416&lt;&gt;'Matriz Calificación'!$D$63,"")))</f>
        <v/>
      </c>
      <c r="J31" s="134" t="str">
        <f>IF('Matriz de Riesgos'!$U$425="","",IF('Matriz de Riesgos'!$U$425='Matriz Calificación'!$D$63,'Matriz de Riesgos'!$E$425,IF('Matriz de Riesgos'!$U$425&lt;&gt;'Matriz Calificación'!$D$63,"")))</f>
        <v/>
      </c>
      <c r="K31" s="134" t="str">
        <f>IF('Matriz de Riesgos'!$U$434="","",IF('Matriz de Riesgos'!$U$434='Matriz Calificación'!$D$63,'Matriz de Riesgos'!$E$434,IF('Matriz de Riesgos'!$U$434&lt;&gt;'Matriz Calificación'!$D$63,"")))</f>
        <v/>
      </c>
      <c r="L31" s="134" t="str">
        <f>IF('Matriz de Riesgos'!$U$443="","",IF('Matriz de Riesgos'!$U$443='Matriz Calificación'!$D$63,'Matriz de Riesgos'!$E$443,IF('Matriz de Riesgos'!$U$443&lt;&gt;'Matriz Calificación'!$D$63,"")))</f>
        <v/>
      </c>
      <c r="M31" s="135" t="str">
        <f>IF('Matriz de Riesgos'!$U$452="","",IF('Matriz de Riesgos'!$U$452='Matriz Calificación'!$D$63,'Matriz de Riesgos'!$E$452,IF('Matriz de Riesgos'!$U$452&lt;&gt;'Matriz Calificación'!$D$63,"")))</f>
        <v/>
      </c>
      <c r="N31" s="133" t="str">
        <f>IF('Matriz de Riesgos'!$U$371="","",IF('Matriz de Riesgos'!$U$371='Matriz Calificación'!$D$64,'Matriz de Riesgos'!$E$371,IF('Matriz de Riesgos'!$U$371&lt;&gt;'Matriz Calificación'!$D$64,"")))</f>
        <v/>
      </c>
      <c r="O31" s="134" t="str">
        <f>IF('Matriz de Riesgos'!$U$380="","",IF('Matriz de Riesgos'!$U$380='Matriz Calificación'!$D$64,'Matriz de Riesgos'!$E$380,IF('Matriz de Riesgos'!$U$380&lt;&gt;'Matriz Calificación'!$D$64,"")))</f>
        <v/>
      </c>
      <c r="P31" s="134" t="str">
        <f>IF('Matriz de Riesgos'!$U$389="","",IF('Matriz de Riesgos'!$U$389='Matriz Calificación'!$D$64,'Matriz de Riesgos'!$E$389,IF('Matriz de Riesgos'!$U$389&lt;&gt;'Matriz Calificación'!$D$64,"")))</f>
        <v/>
      </c>
      <c r="Q31" s="134" t="str">
        <f>IF('Matriz de Riesgos'!$U$398="","",IF('Matriz de Riesgos'!$U$398='Matriz Calificación'!$D$64,'Matriz de Riesgos'!$E$398,IF('Matriz de Riesgos'!$U$398&lt;&gt;'Matriz Calificación'!$D$64,"")))</f>
        <v/>
      </c>
      <c r="R31" s="134" t="str">
        <f>IF('Matriz de Riesgos'!$U$407="","",IF('Matriz de Riesgos'!$U$407='Matriz Calificación'!$D$64,'Matriz de Riesgos'!$E$407,IF('Matriz de Riesgos'!$U$407&lt;&gt;'Matriz Calificación'!$D$64,"")))</f>
        <v/>
      </c>
      <c r="S31" s="134" t="str">
        <f>IF('Matriz de Riesgos'!$U$416="","",IF('Matriz de Riesgos'!$U$416='Matriz Calificación'!$D$64,'Matriz de Riesgos'!$E$416,IF('Matriz de Riesgos'!$U$416&lt;&gt;'Matriz Calificación'!$D$64,"")))</f>
        <v/>
      </c>
      <c r="T31" s="134" t="str">
        <f>IF('Matriz de Riesgos'!$U$425="","",IF('Matriz de Riesgos'!$U$425='Matriz Calificación'!$D$64,'Matriz de Riesgos'!$E$425,IF('Matriz de Riesgos'!$U$425&lt;&gt;'Matriz Calificación'!$D$64,"")))</f>
        <v/>
      </c>
      <c r="U31" s="134" t="str">
        <f>IF('Matriz de Riesgos'!$U$434="","",IF('Matriz de Riesgos'!$U$434='Matriz Calificación'!$D$64,'Matriz de Riesgos'!$E$434,IF('Matriz de Riesgos'!$U$434&lt;&gt;'Matriz Calificación'!$D$64,"")))</f>
        <v/>
      </c>
      <c r="V31" s="134" t="str">
        <f>IF('Matriz de Riesgos'!$U$443="","",IF('Matriz de Riesgos'!$U$443='Matriz Calificación'!$D$64,'Matriz de Riesgos'!$E$443,IF('Matriz de Riesgos'!$U$443&lt;&gt;'Matriz Calificación'!$D$64,"")))</f>
        <v/>
      </c>
      <c r="W31" s="135" t="str">
        <f>IF('Matriz de Riesgos'!$U$452="","",IF('Matriz de Riesgos'!$U$452='Matriz Calificación'!$D$64,'Matriz de Riesgos'!$E$452,IF('Matriz de Riesgos'!$U$452&lt;&gt;'Matriz Calificación'!$D$64,"")))</f>
        <v/>
      </c>
      <c r="X31" s="131" t="str">
        <f>IF('Matriz de Riesgos'!$U$371="","",IF('Matriz de Riesgos'!$U$371='Matriz Calificación'!$D$68,'Matriz de Riesgos'!$E$371,IF('Matriz de Riesgos'!$U$371&lt;&gt;'Matriz Calificación'!$D$68,"")))</f>
        <v/>
      </c>
      <c r="Y31" s="132" t="str">
        <f>IF('Matriz de Riesgos'!$U$380="","",IF('Matriz de Riesgos'!$U$380='Matriz Calificación'!$D$68,'Matriz de Riesgos'!$E$380,IF('Matriz de Riesgos'!$U$380&lt;&gt;'Matriz Calificación'!$D$68,"")))</f>
        <v/>
      </c>
      <c r="Z31" s="132" t="str">
        <f>IF('Matriz de Riesgos'!$U$389="","",IF('Matriz de Riesgos'!$U$389='Matriz Calificación'!$D$68,'Matriz de Riesgos'!$E$389,IF('Matriz de Riesgos'!$U$389&lt;&gt;'Matriz Calificación'!$D$68,"")))</f>
        <v/>
      </c>
      <c r="AA31" s="132" t="str">
        <f>IF('Matriz de Riesgos'!$U$398="","",IF('Matriz de Riesgos'!$U$398='Matriz Calificación'!$D$68,'Matriz de Riesgos'!$E$398,IF('Matriz de Riesgos'!$U$398&lt;&gt;'Matriz Calificación'!$D$68,"")))</f>
        <v/>
      </c>
      <c r="AB31" s="132" t="str">
        <f>IF('Matriz de Riesgos'!$U$407="","",IF('Matriz de Riesgos'!$U$407='Matriz Calificación'!$D$68,'Matriz de Riesgos'!$E$407,IF('Matriz de Riesgos'!$U$407&lt;&gt;'Matriz Calificación'!$D$68,"")))</f>
        <v/>
      </c>
      <c r="AC31" s="132" t="str">
        <f>IF('Matriz de Riesgos'!$U$416="","",IF('Matriz de Riesgos'!$U$416='Matriz Calificación'!$D$68,'Matriz de Riesgos'!$E$416,IF('Matriz de Riesgos'!$U$416&lt;&gt;'Matriz Calificación'!$D$68,"")))</f>
        <v/>
      </c>
      <c r="AD31" s="132" t="str">
        <f>IF('Matriz de Riesgos'!$U$425="","",IF('Matriz de Riesgos'!$U$425='Matriz Calificación'!$D$68,'Matriz de Riesgos'!$E$425,IF('Matriz de Riesgos'!$U$425&lt;&gt;'Matriz Calificación'!$D$68,"")))</f>
        <v/>
      </c>
      <c r="AE31" s="132" t="str">
        <f>IF('Matriz de Riesgos'!$U$434="","",IF('Matriz de Riesgos'!$U$434='Matriz Calificación'!$D$68,'Matriz de Riesgos'!$E$434,IF('Matriz de Riesgos'!$U$434&lt;&gt;'Matriz Calificación'!$D$68,"")))</f>
        <v/>
      </c>
      <c r="AF31" s="132" t="str">
        <f>IF('Matriz de Riesgos'!$U$443="","",IF('Matriz de Riesgos'!$U$443='Matriz Calificación'!$D$68,'Matriz de Riesgos'!$E$443,IF('Matriz de Riesgos'!$U$443&lt;&gt;'Matriz Calificación'!$D$68,"")))</f>
        <v/>
      </c>
      <c r="AG31" s="136" t="str">
        <f>IF('Matriz de Riesgos'!$U$452="","",IF('Matriz de Riesgos'!$U$452='Matriz Calificación'!$D$68,'Matriz de Riesgos'!$E$452,IF('Matriz de Riesgos'!$U$452&lt;&gt;'Matriz Calificación'!$D$68,"")))</f>
        <v/>
      </c>
      <c r="AH31" s="131" t="str">
        <f>IF('Matriz de Riesgos'!$U$371="","",IF('Matriz de Riesgos'!$U$371='Matriz Calificación'!$D$69,'Matriz de Riesgos'!$E$371,IF('Matriz de Riesgos'!$U$371&lt;&gt;'Matriz Calificación'!$D$69,"")))</f>
        <v/>
      </c>
      <c r="AI31" s="132" t="str">
        <f>IF('Matriz de Riesgos'!$U$380="","",IF('Matriz de Riesgos'!$U$380='Matriz Calificación'!$D$69,'Matriz de Riesgos'!$E$380,IF('Matriz de Riesgos'!$U$380&lt;&gt;'Matriz Calificación'!$D$69,"")))</f>
        <v/>
      </c>
      <c r="AJ31" s="132" t="str">
        <f>IF('Matriz de Riesgos'!$U$389="","",IF('Matriz de Riesgos'!$U$389='Matriz Calificación'!$D$69,'Matriz de Riesgos'!$E$389,IF('Matriz de Riesgos'!$U$389&lt;&gt;'Matriz Calificación'!$D$69,"")))</f>
        <v/>
      </c>
      <c r="AK31" s="132" t="str">
        <f>IF('Matriz de Riesgos'!$U$398="","",IF('Matriz de Riesgos'!$U$398='Matriz Calificación'!$D$69,'Matriz de Riesgos'!$E$398,IF('Matriz de Riesgos'!$U$398&lt;&gt;'Matriz Calificación'!$D$69,"")))</f>
        <v/>
      </c>
      <c r="AL31" s="132" t="str">
        <f>IF('Matriz de Riesgos'!$U$407="","",IF('Matriz de Riesgos'!$U$407='Matriz Calificación'!$D$69,'Matriz de Riesgos'!$E$407,IF('Matriz de Riesgos'!$U$407&lt;&gt;'Matriz Calificación'!$D$69,"")))</f>
        <v/>
      </c>
      <c r="AM31" s="132" t="str">
        <f>IF('Matriz de Riesgos'!$U$416="","",IF('Matriz de Riesgos'!$U$416='Matriz Calificación'!$D$69,'Matriz de Riesgos'!$E$416,IF('Matriz de Riesgos'!$U$416&lt;&gt;'Matriz Calificación'!$D$69,"")))</f>
        <v/>
      </c>
      <c r="AN31" s="132" t="str">
        <f>IF('Matriz de Riesgos'!$U$425="","",IF('Matriz de Riesgos'!$U$425='Matriz Calificación'!$D$69,'Matriz de Riesgos'!$E$425,IF('Matriz de Riesgos'!$U$425&lt;&gt;'Matriz Calificación'!$D$69,"")))</f>
        <v/>
      </c>
      <c r="AO31" s="132" t="str">
        <f>IF('Matriz de Riesgos'!$U$434="","",IF('Matriz de Riesgos'!$U$434='Matriz Calificación'!$D$69,'Matriz de Riesgos'!$E$434,IF('Matriz de Riesgos'!$U$434&lt;&gt;'Matriz Calificación'!$D$69,"")))</f>
        <v/>
      </c>
      <c r="AP31" s="132" t="str">
        <f>IF('Matriz de Riesgos'!$U$443="","",IF('Matriz de Riesgos'!$U$443='Matriz Calificación'!$D$69,'Matriz de Riesgos'!$E$443,IF('Matriz de Riesgos'!$U$443&lt;&gt;'Matriz Calificación'!$D$69,"")))</f>
        <v/>
      </c>
      <c r="AQ31" s="136" t="str">
        <f>IF('Matriz de Riesgos'!$U$452="","",IF('Matriz de Riesgos'!$U$452='Matriz Calificación'!$D$69,'Matriz de Riesgos'!$E$452,IF('Matriz de Riesgos'!$U$452&lt;&gt;'Matriz Calificación'!$D$69,"")))</f>
        <v/>
      </c>
      <c r="AR31" s="137" t="str">
        <f>IF('Matriz de Riesgos'!$U$371="","",IF('Matriz de Riesgos'!$U$371='Matriz Calificación'!$D$77,'Matriz de Riesgos'!$E$371,IF('Matriz de Riesgos'!$U$371&lt;&gt;'Matriz Calificación'!$D$77,"")))</f>
        <v/>
      </c>
      <c r="AS31" s="138" t="str">
        <f>IF('Matriz de Riesgos'!$U$380="","",IF('Matriz de Riesgos'!$U$380='Matriz Calificación'!$D$77,'Matriz de Riesgos'!$E$380,IF('Matriz de Riesgos'!$U$380&lt;&gt;'Matriz Calificación'!$D$77,"")))</f>
        <v/>
      </c>
      <c r="AT31" s="138" t="str">
        <f>IF('Matriz de Riesgos'!$U$389="","",IF('Matriz de Riesgos'!$U$389='Matriz Calificación'!$D$77,'Matriz de Riesgos'!$E$389,IF('Matriz de Riesgos'!$U$389&lt;&gt;'Matriz Calificación'!$D$77,"")))</f>
        <v/>
      </c>
      <c r="AU31" s="138" t="str">
        <f>IF('Matriz de Riesgos'!$U$398="","",IF('Matriz de Riesgos'!$U$398='Matriz Calificación'!$D$77,'Matriz de Riesgos'!$E$398,IF('Matriz de Riesgos'!$U$398&lt;&gt;'Matriz Calificación'!$D$77,"")))</f>
        <v/>
      </c>
      <c r="AV31" s="154" t="str">
        <f>IF('Matriz de Riesgos'!$U$407="","",IF('Matriz de Riesgos'!$U$407='Matriz Calificación'!$D$77,'Matriz de Riesgos'!$E$407,IF('Matriz de Riesgos'!$U$407&lt;&gt;'Matriz Calificación'!$D$77,"")))</f>
        <v/>
      </c>
      <c r="AW31" s="154" t="str">
        <f>IF('Matriz de Riesgos'!$U$416="","",IF('Matriz de Riesgos'!$U$416='Matriz Calificación'!$D$77,'Matriz de Riesgos'!$E$416,IF('Matriz de Riesgos'!$U$416&lt;&gt;'Matriz Calificación'!$D$77,"")))</f>
        <v/>
      </c>
      <c r="AX31" s="154" t="str">
        <f>IF('Matriz de Riesgos'!$U$425="","",IF('Matriz de Riesgos'!$U$425='Matriz Calificación'!$D$77,'Matriz de Riesgos'!$E$425,IF('Matriz de Riesgos'!$U$425&lt;&gt;'Matriz Calificación'!$D$77,"")))</f>
        <v/>
      </c>
      <c r="AY31" s="154" t="str">
        <f>IF('Matriz de Riesgos'!$U$434="","",IF('Matriz de Riesgos'!$U$434='Matriz Calificación'!$D$77,'Matriz de Riesgos'!$E$434,IF('Matriz de Riesgos'!$U$434&lt;&gt;'Matriz Calificación'!$D$77,"")))</f>
        <v/>
      </c>
      <c r="AZ31" s="154" t="str">
        <f>IF('Matriz de Riesgos'!$U$443="","",IF('Matriz de Riesgos'!$U$443='Matriz Calificación'!$D$77,'Matriz de Riesgos'!$E$443,IF('Matriz de Riesgos'!$U$443&lt;&gt;'Matriz Calificación'!$D$77,"")))</f>
        <v/>
      </c>
      <c r="BA31" s="139" t="str">
        <f>IF('Matriz de Riesgos'!$U$452="","",IF('Matriz de Riesgos'!$U$452='Matriz Calificación'!$D$77,'Matriz de Riesgos'!$E$452,IF('Matriz de Riesgos'!$U$452&lt;&gt;'Matriz Calificación'!$D$77,"")))</f>
        <v/>
      </c>
    </row>
    <row r="32" spans="2:53" ht="12" customHeight="1" x14ac:dyDescent="0.25">
      <c r="B32" s="400"/>
      <c r="C32" s="414"/>
      <c r="D32" s="133" t="str">
        <f>IF('Matriz de Riesgos'!$U$461="","",IF('Matriz de Riesgos'!$U$461='Matriz Calificación'!$D$63,'Matriz de Riesgos'!$E$461,IF('Matriz de Riesgos'!$U$461&lt;&gt;'Matriz Calificación'!$D$63,"")))</f>
        <v/>
      </c>
      <c r="E32" s="134" t="str">
        <f>IF('Matriz de Riesgos'!$U$470="","",IF('Matriz de Riesgos'!$U$470='Matriz Calificación'!$D$63,'Matriz de Riesgos'!$E$470,IF('Matriz de Riesgos'!$U$470&lt;&gt;'Matriz Calificación'!$D$63,"")))</f>
        <v/>
      </c>
      <c r="F32" s="134" t="str">
        <f>IF('Matriz de Riesgos'!$U$479="","",IF('Matriz de Riesgos'!$U$479='Matriz Calificación'!$D$63,'Matriz de Riesgos'!$E$479,IF('Matriz de Riesgos'!$U$479&lt;&gt;'Matriz Calificación'!$D$63,"")))</f>
        <v/>
      </c>
      <c r="G32" s="134" t="str">
        <f>IF('Matriz de Riesgos'!$U$488="","",IF('Matriz de Riesgos'!$U$488='Matriz Calificación'!$D$63,'Matriz de Riesgos'!$E$488,IF('Matriz de Riesgos'!$U$488&lt;&gt;'Matriz Calificación'!$D$63,"")))</f>
        <v/>
      </c>
      <c r="H32" s="134" t="str">
        <f>IF('Matriz de Riesgos'!$U$497="","",IF('Matriz de Riesgos'!$U$497='Matriz Calificación'!$D$63,'Matriz de Riesgos'!$E$497,IF('Matriz de Riesgos'!$U$497&lt;&gt;'Matriz Calificación'!$D$63,"")))</f>
        <v/>
      </c>
      <c r="I32" s="134" t="str">
        <f>IF('Matriz de Riesgos'!$U$506="","",IF('Matriz de Riesgos'!$U$506='Matriz Calificación'!$D$63,'Matriz de Riesgos'!$E$506,IF('Matriz de Riesgos'!$U$506&lt;&gt;'Matriz Calificación'!$D$63,"")))</f>
        <v/>
      </c>
      <c r="J32" s="134" t="str">
        <f>IF('Matriz de Riesgos'!$U$515="","",IF('Matriz de Riesgos'!$U$515='Matriz Calificación'!$D$63,'Matriz de Riesgos'!$E$515,IF('Matriz de Riesgos'!$U$515&lt;&gt;'Matriz Calificación'!$D$63,"")))</f>
        <v/>
      </c>
      <c r="K32" s="134" t="str">
        <f>IF('Matriz de Riesgos'!$U$524="","",IF('Matriz de Riesgos'!$U$524='Matriz Calificación'!$D$63,'Matriz de Riesgos'!$E$524,IF('Matriz de Riesgos'!$U$524&lt;&gt;'Matriz Calificación'!$D$63,"")))</f>
        <v/>
      </c>
      <c r="L32" s="134" t="str">
        <f>IF('Matriz de Riesgos'!$U$533="","",IF('Matriz de Riesgos'!$U$533='Matriz Calificación'!$D$63,'Matriz de Riesgos'!$E$533,IF('Matriz de Riesgos'!$U$533&lt;&gt;'Matriz Calificación'!$D$63,"")))</f>
        <v/>
      </c>
      <c r="M32" s="135" t="str">
        <f>IF('Matriz de Riesgos'!$U$542="","",IF('Matriz de Riesgos'!$U$542='Matriz Calificación'!$D$63,'Matriz de Riesgos'!$E$542,IF('Matriz de Riesgos'!$U$542&lt;&gt;'Matriz Calificación'!$D$63,"")))</f>
        <v/>
      </c>
      <c r="N32" s="133" t="str">
        <f>IF('Matriz de Riesgos'!$U$461="","",IF('Matriz de Riesgos'!$U$461='Matriz Calificación'!$D$64,'Matriz de Riesgos'!$E$461,IF('Matriz de Riesgos'!$U$461&lt;&gt;'Matriz Calificación'!$D$64,"")))</f>
        <v/>
      </c>
      <c r="O32" s="134" t="str">
        <f>IF('Matriz de Riesgos'!$U$470="","",IF('Matriz de Riesgos'!$U$470='Matriz Calificación'!$D$64,'Matriz de Riesgos'!$E$470,IF('Matriz de Riesgos'!$U$470&lt;&gt;'Matriz Calificación'!$D$64,"")))</f>
        <v/>
      </c>
      <c r="P32" s="134" t="str">
        <f>IF('Matriz de Riesgos'!$U$479="","",IF('Matriz de Riesgos'!$U$479='Matriz Calificación'!$D$64,'Matriz de Riesgos'!$E$479,IF('Matriz de Riesgos'!$U$479&lt;&gt;'Matriz Calificación'!$D$64,"")))</f>
        <v/>
      </c>
      <c r="Q32" s="134" t="str">
        <f>IF('Matriz de Riesgos'!$U$488="","",IF('Matriz de Riesgos'!$U$488='Matriz Calificación'!$D$64,'Matriz de Riesgos'!$E$488,IF('Matriz de Riesgos'!$U$488&lt;&gt;'Matriz Calificación'!$D$64,"")))</f>
        <v/>
      </c>
      <c r="R32" s="134" t="str">
        <f>IF('Matriz de Riesgos'!$U$497="","",IF('Matriz de Riesgos'!$U$497='Matriz Calificación'!$D$64,'Matriz de Riesgos'!$E$497,IF('Matriz de Riesgos'!$U$497&lt;&gt;'Matriz Calificación'!$D$64,"")))</f>
        <v/>
      </c>
      <c r="S32" s="134" t="str">
        <f>IF('Matriz de Riesgos'!$U$506="","",IF('Matriz de Riesgos'!$U$506='Matriz Calificación'!$D$64,'Matriz de Riesgos'!$E$506,IF('Matriz de Riesgos'!$U$506&lt;&gt;'Matriz Calificación'!$D$64,"")))</f>
        <v/>
      </c>
      <c r="T32" s="134" t="str">
        <f>IF('Matriz de Riesgos'!$U$515="","",IF('Matriz de Riesgos'!$U$515='Matriz Calificación'!$D$64,'Matriz de Riesgos'!$E$515,IF('Matriz de Riesgos'!$U$515&lt;&gt;'Matriz Calificación'!$D$64,"")))</f>
        <v/>
      </c>
      <c r="U32" s="134" t="str">
        <f>IF('Matriz de Riesgos'!$U$524="","",IF('Matriz de Riesgos'!$U$524='Matriz Calificación'!$D$64,'Matriz de Riesgos'!$E$524,IF('Matriz de Riesgos'!$U$524&lt;&gt;'Matriz Calificación'!$D$64,"")))</f>
        <v/>
      </c>
      <c r="V32" s="134" t="str">
        <f>IF('Matriz de Riesgos'!$U$533="","",IF('Matriz de Riesgos'!$U$533='Matriz Calificación'!$D$64,'Matriz de Riesgos'!$E$533,IF('Matriz de Riesgos'!$U$533&lt;&gt;'Matriz Calificación'!$D$64,"")))</f>
        <v/>
      </c>
      <c r="W32" s="135" t="str">
        <f>IF('Matriz de Riesgos'!$U$542="","",IF('Matriz de Riesgos'!$U$542='Matriz Calificación'!$D$64,'Matriz de Riesgos'!$E$542,IF('Matriz de Riesgos'!$U$542&lt;&gt;'Matriz Calificación'!$D$64,"")))</f>
        <v/>
      </c>
      <c r="X32" s="131" t="str">
        <f>IF('Matriz de Riesgos'!$U$461="","",IF('Matriz de Riesgos'!$U$461='Matriz Calificación'!$D$68,'Matriz de Riesgos'!$E$461,IF('Matriz de Riesgos'!$U$461&lt;&gt;'Matriz Calificación'!$D$68,"")))</f>
        <v/>
      </c>
      <c r="Y32" s="132" t="str">
        <f>IF('Matriz de Riesgos'!$U$470="","",IF('Matriz de Riesgos'!$U$470='Matriz Calificación'!$D$68,'Matriz de Riesgos'!$E$470,IF('Matriz de Riesgos'!$U$470&lt;&gt;'Matriz Calificación'!$D$68,"")))</f>
        <v/>
      </c>
      <c r="Z32" s="132" t="str">
        <f>IF('Matriz de Riesgos'!$U$479="","",IF('Matriz de Riesgos'!$U$479='Matriz Calificación'!$D$68,'Matriz de Riesgos'!$E$479,IF('Matriz de Riesgos'!$U$479&lt;&gt;'Matriz Calificación'!$D$68,"")))</f>
        <v/>
      </c>
      <c r="AA32" s="132" t="str">
        <f>IF('Matriz de Riesgos'!$U$488="","",IF('Matriz de Riesgos'!$U$488='Matriz Calificación'!$D$68,'Matriz de Riesgos'!$E$488,IF('Matriz de Riesgos'!$U$488&lt;&gt;'Matriz Calificación'!$D$68,"")))</f>
        <v/>
      </c>
      <c r="AB32" s="132" t="str">
        <f>IF('Matriz de Riesgos'!$U$497="","",IF('Matriz de Riesgos'!$U$497='Matriz Calificación'!$D$68,'Matriz de Riesgos'!$E$497,IF('Matriz de Riesgos'!$U$497&lt;&gt;'Matriz Calificación'!$D$68,"")))</f>
        <v/>
      </c>
      <c r="AC32" s="132" t="str">
        <f>IF('Matriz de Riesgos'!$U$506="","",IF('Matriz de Riesgos'!$U$506='Matriz Calificación'!$D$68,'Matriz de Riesgos'!$E$506,IF('Matriz de Riesgos'!$U$506&lt;&gt;'Matriz Calificación'!$D$68,"")))</f>
        <v/>
      </c>
      <c r="AD32" s="132" t="str">
        <f>IF('Matriz de Riesgos'!$U$515="","",IF('Matriz de Riesgos'!$U$515='Matriz Calificación'!$D$68,'Matriz de Riesgos'!$E$515,IF('Matriz de Riesgos'!$U$515&lt;&gt;'Matriz Calificación'!$D$68,"")))</f>
        <v/>
      </c>
      <c r="AE32" s="132" t="str">
        <f>IF('Matriz de Riesgos'!$U$524="","",IF('Matriz de Riesgos'!$U$524='Matriz Calificación'!$D$68,'Matriz de Riesgos'!$E$524,IF('Matriz de Riesgos'!$U$524&lt;&gt;'Matriz Calificación'!$D$68,"")))</f>
        <v/>
      </c>
      <c r="AF32" s="132" t="str">
        <f>IF('Matriz de Riesgos'!$U$533="","",IF('Matriz de Riesgos'!$U$533='Matriz Calificación'!$D$68,'Matriz de Riesgos'!$E$533,IF('Matriz de Riesgos'!$U$533&lt;&gt;'Matriz Calificación'!$D$68,"")))</f>
        <v/>
      </c>
      <c r="AG32" s="136" t="str">
        <f>IF('Matriz de Riesgos'!$U$542="","",IF('Matriz de Riesgos'!$U$542='Matriz Calificación'!$D$68,'Matriz de Riesgos'!$E$542,IF('Matriz de Riesgos'!$U$542&lt;&gt;'Matriz Calificación'!$D$68,"")))</f>
        <v/>
      </c>
      <c r="AH32" s="131" t="str">
        <f>IF('Matriz de Riesgos'!$U$461="","",IF('Matriz de Riesgos'!$U$461='Matriz Calificación'!$D$69,'Matriz de Riesgos'!$E$461,IF('Matriz de Riesgos'!$U$461&lt;&gt;'Matriz Calificación'!$D$69,"")))</f>
        <v/>
      </c>
      <c r="AI32" s="132" t="str">
        <f>IF('Matriz de Riesgos'!$U$470="","",IF('Matriz de Riesgos'!$U$470='Matriz Calificación'!$D$69,'Matriz de Riesgos'!$E$470,IF('Matriz de Riesgos'!$U$470&lt;&gt;'Matriz Calificación'!$D$69,"")))</f>
        <v/>
      </c>
      <c r="AJ32" s="132" t="str">
        <f>IF('Matriz de Riesgos'!$U$479="","",IF('Matriz de Riesgos'!$U$479='Matriz Calificación'!$D$69,'Matriz de Riesgos'!$E$479,IF('Matriz de Riesgos'!$U$479&lt;&gt;'Matriz Calificación'!$D$69,"")))</f>
        <v/>
      </c>
      <c r="AK32" s="132" t="str">
        <f>IF('Matriz de Riesgos'!$U$488="","",IF('Matriz de Riesgos'!$U$488='Matriz Calificación'!$D$69,'Matriz de Riesgos'!$E$488,IF('Matriz de Riesgos'!$U$488&lt;&gt;'Matriz Calificación'!$D$69,"")))</f>
        <v/>
      </c>
      <c r="AL32" s="132" t="str">
        <f>IF('Matriz de Riesgos'!$U$497="","",IF('Matriz de Riesgos'!$U$497='Matriz Calificación'!$D$69,'Matriz de Riesgos'!$E$497,IF('Matriz de Riesgos'!$U$497&lt;&gt;'Matriz Calificación'!$D$69,"")))</f>
        <v/>
      </c>
      <c r="AM32" s="132" t="str">
        <f>IF('Matriz de Riesgos'!$U$506="","",IF('Matriz de Riesgos'!$U$506='Matriz Calificación'!$D$69,'Matriz de Riesgos'!$E$506,IF('Matriz de Riesgos'!$U$506&lt;&gt;'Matriz Calificación'!$D$69,"")))</f>
        <v/>
      </c>
      <c r="AN32" s="132" t="str">
        <f>IF('Matriz de Riesgos'!$U$515="","",IF('Matriz de Riesgos'!$U$515='Matriz Calificación'!$D$69,'Matriz de Riesgos'!$E$515,IF('Matriz de Riesgos'!$U$515&lt;&gt;'Matriz Calificación'!$D$69,"")))</f>
        <v/>
      </c>
      <c r="AO32" s="132" t="str">
        <f>IF('Matriz de Riesgos'!$U$524="","",IF('Matriz de Riesgos'!$U$524='Matriz Calificación'!$D$69,'Matriz de Riesgos'!$E$524,IF('Matriz de Riesgos'!$U$524&lt;&gt;'Matriz Calificación'!$D$69,"")))</f>
        <v/>
      </c>
      <c r="AP32" s="132" t="str">
        <f>IF('Matriz de Riesgos'!$U$533="","",IF('Matriz de Riesgos'!$U$533='Matriz Calificación'!$D$69,'Matriz de Riesgos'!$E$533,IF('Matriz de Riesgos'!$U$533&lt;&gt;'Matriz Calificación'!$D$69,"")))</f>
        <v/>
      </c>
      <c r="AQ32" s="136" t="str">
        <f>IF('Matriz de Riesgos'!$U$542="","",IF('Matriz de Riesgos'!$U$542='Matriz Calificación'!$D$69,'Matriz de Riesgos'!$E$542,IF('Matriz de Riesgos'!$U$542&lt;&gt;'Matriz Calificación'!$D$69,"")))</f>
        <v/>
      </c>
      <c r="AR32" s="137" t="str">
        <f>IF('Matriz de Riesgos'!$U$461="","",IF('Matriz de Riesgos'!$U$461='Matriz Calificación'!$D$77,'Matriz de Riesgos'!$E$461,IF('Matriz de Riesgos'!$U$461&lt;&gt;'Matriz Calificación'!$D$77,"")))</f>
        <v/>
      </c>
      <c r="AS32" s="138" t="str">
        <f>IF('Matriz de Riesgos'!$U$470="","",IF('Matriz de Riesgos'!$U$470='Matriz Calificación'!$D$77,'Matriz de Riesgos'!$E$470,IF('Matriz de Riesgos'!$U$470&lt;&gt;'Matriz Calificación'!$D$77,"")))</f>
        <v/>
      </c>
      <c r="AT32" s="138" t="str">
        <f>IF('Matriz de Riesgos'!$U$479="","",IF('Matriz de Riesgos'!$U$479='Matriz Calificación'!$D$77,'Matriz de Riesgos'!$E$479,IF('Matriz de Riesgos'!$U$479&lt;&gt;'Matriz Calificación'!$D$77,"")))</f>
        <v/>
      </c>
      <c r="AU32" s="138" t="str">
        <f>IF('Matriz de Riesgos'!$U$488="","",IF('Matriz de Riesgos'!$U$488='Matriz Calificación'!$D$77,'Matriz de Riesgos'!$E$488,IF('Matriz de Riesgos'!$U$488&lt;&gt;'Matriz Calificación'!$D$77,"")))</f>
        <v/>
      </c>
      <c r="AV32" s="154" t="str">
        <f>IF('Matriz de Riesgos'!$U$497="","",IF('Matriz de Riesgos'!$U$497='Matriz Calificación'!$D$77,'Matriz de Riesgos'!$E$497,IF('Matriz de Riesgos'!$U$497&lt;&gt;'Matriz Calificación'!$D$77,"")))</f>
        <v/>
      </c>
      <c r="AW32" s="154" t="str">
        <f>IF('Matriz de Riesgos'!$U$506="","",IF('Matriz de Riesgos'!$U$506='Matriz Calificación'!$D$77,'Matriz de Riesgos'!$E$506,IF('Matriz de Riesgos'!$U$506&lt;&gt;'Matriz Calificación'!$D$77,"")))</f>
        <v/>
      </c>
      <c r="AX32" s="154" t="str">
        <f>IF('Matriz de Riesgos'!$U$515="","",IF('Matriz de Riesgos'!$U$515='Matriz Calificación'!$D$77,'Matriz de Riesgos'!$E$515,IF('Matriz de Riesgos'!$U$515&lt;&gt;'Matriz Calificación'!$D$77,"")))</f>
        <v/>
      </c>
      <c r="AY32" s="154" t="str">
        <f>IF('Matriz de Riesgos'!$U$524="","",IF('Matriz de Riesgos'!$U$524='Matriz Calificación'!$D$77,'Matriz de Riesgos'!$E$524,IF('Matriz de Riesgos'!$U$524&lt;&gt;'Matriz Calificación'!$D$77,"")))</f>
        <v/>
      </c>
      <c r="AZ32" s="154" t="str">
        <f>IF('Matriz de Riesgos'!$U$533="","",IF('Matriz de Riesgos'!$U$533='Matriz Calificación'!$D$77,'Matriz de Riesgos'!$E$533,IF('Matriz de Riesgos'!$U$533&lt;&gt;'Matriz Calificación'!$D$77,"")))</f>
        <v/>
      </c>
      <c r="BA32" s="139" t="str">
        <f>IF('Matriz de Riesgos'!$U$542="","",IF('Matriz de Riesgos'!$U$542='Matriz Calificación'!$D$77,'Matriz de Riesgos'!$E$542,IF('Matriz de Riesgos'!$U$542&lt;&gt;'Matriz Calificación'!$D$77,"")))</f>
        <v/>
      </c>
    </row>
    <row r="33" spans="2:57" ht="12" customHeight="1" x14ac:dyDescent="0.25">
      <c r="B33" s="401"/>
      <c r="C33" s="414"/>
      <c r="D33" s="163" t="str">
        <f>IF('Matriz de Riesgos'!$U$551="","",IF('Matriz de Riesgos'!$U$551='Matriz Calificación'!$D$63,'Matriz de Riesgos'!$E$551,IF('Matriz de Riesgos'!$U$551&lt;&gt;'Matriz Calificación'!$D$63,"")))</f>
        <v/>
      </c>
      <c r="E33" s="164" t="str">
        <f>IF('Matriz de Riesgos'!$U$560="","",IF('Matriz de Riesgos'!$U$560='Matriz Calificación'!$D$63,'Matriz de Riesgos'!$E$560,IF('Matriz de Riesgos'!$U$560&lt;&gt;'Matriz Calificación'!$D$63,"")))</f>
        <v/>
      </c>
      <c r="F33" s="164" t="str">
        <f>IF('Matriz de Riesgos'!$U$569="","",IF('Matriz de Riesgos'!$U$569='Matriz Calificación'!$D$63,'Matriz de Riesgos'!$E$569,IF('Matriz de Riesgos'!$U$569&lt;&gt;'Matriz Calificación'!$D$63,"")))</f>
        <v/>
      </c>
      <c r="G33" s="164" t="str">
        <f>IF('Matriz de Riesgos'!$U$578="","",IF('Matriz de Riesgos'!$U$578='Matriz Calificación'!$D$63,'Matriz de Riesgos'!$E$578,IF('Matriz de Riesgos'!$U$578&lt;&gt;'Matriz Calificación'!$D$63,"")))</f>
        <v/>
      </c>
      <c r="H33" s="165" t="str">
        <f>IF('Matriz de Riesgos'!$U$587="","",IF('Matriz de Riesgos'!$U$587='Matriz Calificación'!$D$63,'Matriz de Riesgos'!$E$587,IF('Matriz de Riesgos'!$U$587&lt;&gt;'Matriz Calificación'!$D$63,"")))</f>
        <v/>
      </c>
      <c r="I33" s="165" t="str">
        <f>IF('Matriz de Riesgos'!$U$596="","",IF('Matriz de Riesgos'!$U$596='Matriz Calificación'!$D$63,'Matriz de Riesgos'!$E$596,IF('Matriz de Riesgos'!$U$596&lt;&gt;'Matriz Calificación'!$D$63,"")))</f>
        <v/>
      </c>
      <c r="J33" s="165" t="str">
        <f>IF('Matriz de Riesgos'!$U$605="","",IF('Matriz de Riesgos'!$U$605='Matriz Calificación'!$D$63,'Matriz de Riesgos'!$E$605,IF('Matriz de Riesgos'!$U$605&lt;&gt;'Matriz Calificación'!$D$63,"")))</f>
        <v/>
      </c>
      <c r="K33" s="165" t="str">
        <f>IF('Matriz de Riesgos'!$U$614="","",IF('Matriz de Riesgos'!$U$614='Matriz Calificación'!$D$63,'Matriz de Riesgos'!$E$614,IF('Matriz de Riesgos'!$U$614&lt;&gt;'Matriz Calificación'!$D$63,"")))</f>
        <v/>
      </c>
      <c r="L33" s="165" t="str">
        <f>IF('Matriz de Riesgos'!$U$623="","",IF('Matriz de Riesgos'!$U$623='Matriz Calificación'!$D$63,'Matriz de Riesgos'!$E$623,IF('Matriz de Riesgos'!$U$623&lt;&gt;'Matriz Calificación'!$D$63,"")))</f>
        <v/>
      </c>
      <c r="M33" s="166" t="str">
        <f>IF('Matriz de Riesgos'!$U$632="","",IF('Matriz de Riesgos'!$U$632='Matriz Calificación'!$D$63,'Matriz de Riesgos'!$E$632,IF('Matriz de Riesgos'!$U$632&lt;&gt;'Matriz Calificación'!$D$63,"")))</f>
        <v/>
      </c>
      <c r="N33" s="163" t="str">
        <f>IF('Matriz de Riesgos'!$U$551="","",IF('Matriz de Riesgos'!$U$551='Matriz Calificación'!$D$64,'Matriz de Riesgos'!$E$551,IF('Matriz de Riesgos'!$U$551&lt;&gt;'Matriz Calificación'!$D$64,"")))</f>
        <v/>
      </c>
      <c r="O33" s="164" t="str">
        <f>IF('Matriz de Riesgos'!$U$560="","",IF('Matriz de Riesgos'!$U$560='Matriz Calificación'!$D$64,'Matriz de Riesgos'!$E$560,IF('Matriz de Riesgos'!$U$560&lt;&gt;'Matriz Calificación'!$D$64,"")))</f>
        <v/>
      </c>
      <c r="P33" s="164" t="str">
        <f>IF('Matriz de Riesgos'!$U$569="","",IF('Matriz de Riesgos'!$U$569='Matriz Calificación'!$D$64,'Matriz de Riesgos'!$E$569,IF('Matriz de Riesgos'!$U$569&lt;&gt;'Matriz Calificación'!$D$64,"")))</f>
        <v/>
      </c>
      <c r="Q33" s="164" t="str">
        <f>IF('Matriz de Riesgos'!$U$578="","",IF('Matriz de Riesgos'!$U$578='Matriz Calificación'!$D$64,'Matriz de Riesgos'!$E$578,IF('Matriz de Riesgos'!$U$578&lt;&gt;'Matriz Calificación'!$D$64,"")))</f>
        <v/>
      </c>
      <c r="R33" s="165" t="str">
        <f>IF('Matriz de Riesgos'!$U$587="","",IF('Matriz de Riesgos'!$U$587='Matriz Calificación'!$D$64,'Matriz de Riesgos'!$E$587,IF('Matriz de Riesgos'!$U$587&lt;&gt;'Matriz Calificación'!$D$64,"")))</f>
        <v/>
      </c>
      <c r="S33" s="165" t="str">
        <f>IF('Matriz de Riesgos'!$U$596="","",IF('Matriz de Riesgos'!$U$596='Matriz Calificación'!$D$64,'Matriz de Riesgos'!$E$596,IF('Matriz de Riesgos'!$U$596&lt;&gt;'Matriz Calificación'!$D$64,"")))</f>
        <v/>
      </c>
      <c r="T33" s="165" t="str">
        <f>IF('Matriz de Riesgos'!$U$605="","",IF('Matriz de Riesgos'!$U$605='Matriz Calificación'!$D$64,'Matriz de Riesgos'!$E$605,IF('Matriz de Riesgos'!$U$605&lt;&gt;'Matriz Calificación'!$D$64,"")))</f>
        <v/>
      </c>
      <c r="U33" s="165" t="str">
        <f>IF('Matriz de Riesgos'!$U$614="","",IF('Matriz de Riesgos'!$U$614='Matriz Calificación'!$D$64,'Matriz de Riesgos'!$E$614,IF('Matriz de Riesgos'!$U$614&lt;&gt;'Matriz Calificación'!$D$64,"")))</f>
        <v/>
      </c>
      <c r="V33" s="165" t="str">
        <f>IF('Matriz de Riesgos'!$U$623="","",IF('Matriz de Riesgos'!$U$623='Matriz Calificación'!$D$64,'Matriz de Riesgos'!$E$623,IF('Matriz de Riesgos'!$U$623&lt;&gt;'Matriz Calificación'!$D$64,"")))</f>
        <v/>
      </c>
      <c r="W33" s="166" t="str">
        <f>IF('Matriz de Riesgos'!$U$632="","",IF('Matriz de Riesgos'!$U$632='Matriz Calificación'!$D$64,'Matriz de Riesgos'!$E$632,IF('Matriz de Riesgos'!$U$632&lt;&gt;'Matriz Calificación'!$D$64,"")))</f>
        <v/>
      </c>
      <c r="X33" s="131" t="str">
        <f>IF('Matriz de Riesgos'!$U$551="","",IF('Matriz de Riesgos'!$U$551='Matriz Calificación'!$D$68,'Matriz de Riesgos'!$E$551,IF('Matriz de Riesgos'!$U$551&lt;&gt;'Matriz Calificación'!$D$68,"")))</f>
        <v/>
      </c>
      <c r="Y33" s="132" t="str">
        <f>IF('Matriz de Riesgos'!$U$560="","",IF('Matriz de Riesgos'!$U$560='Matriz Calificación'!$D$68,'Matriz de Riesgos'!$E$560,IF('Matriz de Riesgos'!$U$560&lt;&gt;'Matriz Calificación'!$D$68,"")))</f>
        <v/>
      </c>
      <c r="Z33" s="132" t="str">
        <f>IF('Matriz de Riesgos'!$U$569="","",IF('Matriz de Riesgos'!$U$569='Matriz Calificación'!$D$68,'Matriz de Riesgos'!$E$569,IF('Matriz de Riesgos'!$U$569&lt;&gt;'Matriz Calificación'!$D$68,"")))</f>
        <v/>
      </c>
      <c r="AA33" s="132" t="str">
        <f>IF('Matriz de Riesgos'!$U$578="","",IF('Matriz de Riesgos'!$U$578='Matriz Calificación'!$D$68,'Matriz de Riesgos'!$E$578,IF('Matriz de Riesgos'!$U$578&lt;&gt;'Matriz Calificación'!$D$68,"")))</f>
        <v/>
      </c>
      <c r="AB33" s="132" t="str">
        <f>IF('Matriz de Riesgos'!$U$587="","",IF('Matriz de Riesgos'!$U$587='Matriz Calificación'!$D$68,'Matriz de Riesgos'!$E$587,IF('Matriz de Riesgos'!$U$587&lt;&gt;'Matriz Calificación'!$D$68,"")))</f>
        <v/>
      </c>
      <c r="AC33" s="132" t="str">
        <f>IF('Matriz de Riesgos'!$U$596="","",IF('Matriz de Riesgos'!$U$596='Matriz Calificación'!$D$68,'Matriz de Riesgos'!$E$596,IF('Matriz de Riesgos'!$U$596&lt;&gt;'Matriz Calificación'!$D$68,"")))</f>
        <v/>
      </c>
      <c r="AD33" s="132" t="str">
        <f>IF('Matriz de Riesgos'!$U$605="","",IF('Matriz de Riesgos'!$U$605='Matriz Calificación'!$D$68,'Matriz de Riesgos'!$E$605,IF('Matriz de Riesgos'!$U$605&lt;&gt;'Matriz Calificación'!$D$68,"")))</f>
        <v/>
      </c>
      <c r="AE33" s="132" t="str">
        <f>IF('Matriz de Riesgos'!$U$614="","",IF('Matriz de Riesgos'!$U$614='Matriz Calificación'!$D$68,'Matriz de Riesgos'!$E$614,IF('Matriz de Riesgos'!$U$614&lt;&gt;'Matriz Calificación'!$D$68,"")))</f>
        <v/>
      </c>
      <c r="AF33" s="132" t="str">
        <f>IF('Matriz de Riesgos'!$U$623="","",IF('Matriz de Riesgos'!$U$623='Matriz Calificación'!$D$68,'Matriz de Riesgos'!$E$623,IF('Matriz de Riesgos'!$U$623&lt;&gt;'Matriz Calificación'!$D$68,"")))</f>
        <v/>
      </c>
      <c r="AG33" s="136" t="str">
        <f>IF('Matriz de Riesgos'!$U$632="","",IF('Matriz de Riesgos'!$U$632='Matriz Calificación'!$D$68,'Matriz de Riesgos'!$E$632,IF('Matriz de Riesgos'!$U$632&lt;&gt;'Matriz Calificación'!$D$68,"")))</f>
        <v/>
      </c>
      <c r="AH33" s="131" t="str">
        <f>IF('Matriz de Riesgos'!$U$551="","",IF('Matriz de Riesgos'!$U$551='Matriz Calificación'!$D$69,'Matriz de Riesgos'!$E$551,IF('Matriz de Riesgos'!$U$551&lt;&gt;'Matriz Calificación'!$D$69,"")))</f>
        <v/>
      </c>
      <c r="AI33" s="132" t="str">
        <f>IF('Matriz de Riesgos'!$U$560="","",IF('Matriz de Riesgos'!$U$560='Matriz Calificación'!$D$69,'Matriz de Riesgos'!$E$560,IF('Matriz de Riesgos'!$U$560&lt;&gt;'Matriz Calificación'!$D$69,"")))</f>
        <v/>
      </c>
      <c r="AJ33" s="132" t="str">
        <f>IF('Matriz de Riesgos'!$U$569="","",IF('Matriz de Riesgos'!$U$569='Matriz Calificación'!$D$69,'Matriz de Riesgos'!$E$569,IF('Matriz de Riesgos'!$U$569&lt;&gt;'Matriz Calificación'!$D$69,"")))</f>
        <v/>
      </c>
      <c r="AK33" s="132" t="str">
        <f>IF('Matriz de Riesgos'!$U$578="","",IF('Matriz de Riesgos'!$U$578='Matriz Calificación'!$D$69,'Matriz de Riesgos'!$E$578,IF('Matriz de Riesgos'!$U$578&lt;&gt;'Matriz Calificación'!$D$69,"")))</f>
        <v/>
      </c>
      <c r="AL33" s="132" t="str">
        <f>IF('Matriz de Riesgos'!$U$587="","",IF('Matriz de Riesgos'!$U$587='Matriz Calificación'!$D$69,'Matriz de Riesgos'!$E$587,IF('Matriz de Riesgos'!$U$587&lt;&gt;'Matriz Calificación'!$D$69,"")))</f>
        <v/>
      </c>
      <c r="AM33" s="132" t="str">
        <f>IF('Matriz de Riesgos'!$U$596="","",IF('Matriz de Riesgos'!$U$596='Matriz Calificación'!$D$69,'Matriz de Riesgos'!$E$596,IF('Matriz de Riesgos'!$U$596&lt;&gt;'Matriz Calificación'!$D$69,"")))</f>
        <v/>
      </c>
      <c r="AN33" s="132" t="str">
        <f>IF('Matriz de Riesgos'!$U$605="","",IF('Matriz de Riesgos'!$U$605='Matriz Calificación'!$D$69,'Matriz de Riesgos'!$E$605,IF('Matriz de Riesgos'!$U$605&lt;&gt;'Matriz Calificación'!$D$69,"")))</f>
        <v/>
      </c>
      <c r="AO33" s="132" t="str">
        <f>IF('Matriz de Riesgos'!$U$614="","",IF('Matriz de Riesgos'!$U$614='Matriz Calificación'!$D$69,'Matriz de Riesgos'!$E$614,IF('Matriz de Riesgos'!$U$614&lt;&gt;'Matriz Calificación'!$D$69,"")))</f>
        <v/>
      </c>
      <c r="AP33" s="132" t="str">
        <f>IF('Matriz de Riesgos'!$U$623="","",IF('Matriz de Riesgos'!$U$623='Matriz Calificación'!$D$69,'Matriz de Riesgos'!$E$623,IF('Matriz de Riesgos'!$U$623&lt;&gt;'Matriz Calificación'!$D$69,"")))</f>
        <v/>
      </c>
      <c r="AQ33" s="136" t="str">
        <f>IF('Matriz de Riesgos'!$U$632="","",IF('Matriz de Riesgos'!$U$632='Matriz Calificación'!$D$69,'Matriz de Riesgos'!$E$632,IF('Matriz de Riesgos'!$U$632&lt;&gt;'Matriz Calificación'!$D$69,"")))</f>
        <v/>
      </c>
      <c r="AR33" s="137" t="str">
        <f>IF('Matriz de Riesgos'!$U$551="","",IF('Matriz de Riesgos'!$U$551='Matriz Calificación'!$D$77,'Matriz de Riesgos'!$E$551,IF('Matriz de Riesgos'!$U$551&lt;&gt;'Matriz Calificación'!$D$77,"")))</f>
        <v/>
      </c>
      <c r="AS33" s="138" t="str">
        <f>IF('Matriz de Riesgos'!$U$560="","",IF('Matriz de Riesgos'!$U$560='Matriz Calificación'!$D$77,'Matriz de Riesgos'!$E$560,IF('Matriz de Riesgos'!$U$560&lt;&gt;'Matriz Calificación'!$D$77,"")))</f>
        <v/>
      </c>
      <c r="AT33" s="138" t="str">
        <f>IF('Matriz de Riesgos'!$U$569="","",IF('Matriz de Riesgos'!$U$569='Matriz Calificación'!$D$77,'Matriz de Riesgos'!$E$569,IF('Matriz de Riesgos'!$U$569&lt;&gt;'Matriz Calificación'!$D$77,"")))</f>
        <v/>
      </c>
      <c r="AU33" s="138" t="str">
        <f>IF('Matriz de Riesgos'!$U$578="","",IF('Matriz de Riesgos'!$U$578='Matriz Calificación'!$D$77,'Matriz de Riesgos'!$E$578,IF('Matriz de Riesgos'!$U$578&lt;&gt;'Matriz Calificación'!$D$77,"")))</f>
        <v/>
      </c>
      <c r="AV33" s="154" t="str">
        <f>IF('Matriz de Riesgos'!$U$587="","",IF('Matriz de Riesgos'!$U$587='Matriz Calificación'!$D$77,'Matriz de Riesgos'!$E$587,IF('Matriz de Riesgos'!$U$587&lt;&gt;'Matriz Calificación'!$D$77,"")))</f>
        <v/>
      </c>
      <c r="AW33" s="154" t="str">
        <f>IF('Matriz de Riesgos'!$U$596="","",IF('Matriz de Riesgos'!$U$596='Matriz Calificación'!$D$77,'Matriz de Riesgos'!$E$596,IF('Matriz de Riesgos'!$U$596&lt;&gt;'Matriz Calificación'!$D$77,"")))</f>
        <v/>
      </c>
      <c r="AX33" s="154" t="str">
        <f>IF('Matriz de Riesgos'!$U$605="","",IF('Matriz de Riesgos'!$U$605='Matriz Calificación'!$D$77,'Matriz de Riesgos'!$E$605,IF('Matriz de Riesgos'!$U$605&lt;&gt;'Matriz Calificación'!$D$77,"")))</f>
        <v/>
      </c>
      <c r="AY33" s="154" t="str">
        <f>IF('Matriz de Riesgos'!$U$614="","",IF('Matriz de Riesgos'!$U$614='Matriz Calificación'!$D$77,'Matriz de Riesgos'!$E$614,IF('Matriz de Riesgos'!$U$614&lt;&gt;'Matriz Calificación'!$D$77,"")))</f>
        <v/>
      </c>
      <c r="AZ33" s="154" t="str">
        <f>IF('Matriz de Riesgos'!$U$623="","",IF('Matriz de Riesgos'!$U$623='Matriz Calificación'!$D$77,'Matriz de Riesgos'!$E$623,IF('Matriz de Riesgos'!$U$623&lt;&gt;'Matriz Calificación'!$D$77,"")))</f>
        <v/>
      </c>
      <c r="BA33" s="139" t="str">
        <f>IF('Matriz de Riesgos'!$U$632="","",IF('Matriz de Riesgos'!$U$632='Matriz Calificación'!$D$77,'Matriz de Riesgos'!$E$632,IF('Matriz de Riesgos'!$U$632&lt;&gt;'Matriz Calificación'!$D$77,"")))</f>
        <v/>
      </c>
    </row>
    <row r="34" spans="2:57" ht="12" customHeight="1" x14ac:dyDescent="0.25">
      <c r="B34" s="400" t="s">
        <v>108</v>
      </c>
      <c r="C34" s="413">
        <v>1</v>
      </c>
      <c r="D34" s="123" t="str">
        <f>IF('Matriz de Riesgos'!$U$11="","",IF('Matriz de Riesgos'!$U$11='Matriz Calificación'!$D$70,'Matriz de Riesgos'!$E$11,IF('Matriz de Riesgos'!$U$11&lt;&gt;'Matriz Calificación'!$D$70,"")))</f>
        <v/>
      </c>
      <c r="E34" s="124" t="str">
        <f>IF('Matriz de Riesgos'!$U$20="","",IF('Matriz de Riesgos'!$U$20='Matriz Calificación'!$D$70,'Matriz de Riesgos'!$E$20,IF('Matriz de Riesgos'!$U$20&lt;&gt;'Matriz Calificación'!$D$70,"")))</f>
        <v/>
      </c>
      <c r="F34" s="124" t="str">
        <f>IF('Matriz de Riesgos'!$U$29="","",IF('Matriz de Riesgos'!$U$29='Matriz Calificación'!$D$70,'Matriz de Riesgos'!$E$29,IF('Matriz de Riesgos'!$U$29&lt;&gt;'Matriz Calificación'!$D$70,"")))</f>
        <v/>
      </c>
      <c r="G34" s="124" t="str">
        <f>IF('Matriz de Riesgos'!$U$38="","",IF('Matriz de Riesgos'!$U$38='Matriz Calificación'!$D$70,'Matriz de Riesgos'!$E$38,IF('Matriz de Riesgos'!$U$38&lt;&gt;'Matriz Calificación'!$D$70,"")))</f>
        <v/>
      </c>
      <c r="H34" s="124" t="str">
        <f>IF('Matriz de Riesgos'!$U$47="","",IF('Matriz de Riesgos'!$U$47='Matriz Calificación'!$D$70,'Matriz de Riesgos'!$E$47,IF('Matriz de Riesgos'!$U$47&lt;&gt;'Matriz Calificación'!$D$70,"")))</f>
        <v/>
      </c>
      <c r="I34" s="124" t="str">
        <f>IF('Matriz de Riesgos'!$U$56="","",IF('Matriz de Riesgos'!$U$56='Matriz Calificación'!$D$70,'Matriz de Riesgos'!$E$56,IF('Matriz de Riesgos'!$U$56&lt;&gt;'Matriz Calificación'!$D$70,"")))</f>
        <v/>
      </c>
      <c r="J34" s="124" t="str">
        <f>IF('Matriz de Riesgos'!$U$65="","",IF('Matriz de Riesgos'!$U$65='Matriz Calificación'!$D$70,'Matriz de Riesgos'!$E$65,IF('Matriz de Riesgos'!$U$65&lt;&gt;'Matriz Calificación'!$D$70,"")))</f>
        <v/>
      </c>
      <c r="K34" s="124" t="str">
        <f>IF('Matriz de Riesgos'!$U$74="","",IF('Matriz de Riesgos'!$U$74='Matriz Calificación'!$D$70,'Matriz de Riesgos'!$E$74,IF('Matriz de Riesgos'!$U$74&lt;&gt;'Matriz Calificación'!$D$70,"")))</f>
        <v/>
      </c>
      <c r="L34" s="124" t="str">
        <f>IF('Matriz de Riesgos'!$U$83="","",IF('Matriz de Riesgos'!$U$83='Matriz Calificación'!$D$70,'Matriz de Riesgos'!$E$83,IF('Matriz de Riesgos'!$U$83&lt;&gt;'Matriz Calificación'!$D$70,"")))</f>
        <v/>
      </c>
      <c r="M34" s="125" t="str">
        <f>IF('Matriz de Riesgos'!$U$92="","",IF('Matriz de Riesgos'!$U$92='Matriz Calificación'!$D$70,'Matriz de Riesgos'!$E$92,IF('Matriz de Riesgos'!$U$92&lt;&gt;'Matriz Calificación'!$D$70,"")))</f>
        <v/>
      </c>
      <c r="N34" s="123" t="str">
        <f>IF('Matriz de Riesgos'!$U$11="","",IF('Matriz de Riesgos'!$U$11='Matriz Calificación'!$D$71,'Matriz de Riesgos'!$E$11,IF('Matriz de Riesgos'!$U$11&lt;&gt;'Matriz Calificación'!$D$71,"")))</f>
        <v/>
      </c>
      <c r="O34" s="124" t="str">
        <f>IF('Matriz de Riesgos'!$U$20="","",IF('Matriz de Riesgos'!$U$20='Matriz Calificación'!$D$71,'Matriz de Riesgos'!$E$20,IF('Matriz de Riesgos'!$U$20&lt;&gt;'Matriz Calificación'!$D$71,"")))</f>
        <v/>
      </c>
      <c r="P34" s="124" t="str">
        <f>IF('Matriz de Riesgos'!$U$29="","",IF('Matriz de Riesgos'!$U$29='Matriz Calificación'!$D$71,'Matriz de Riesgos'!$E$29,IF('Matriz de Riesgos'!$U$29&lt;&gt;'Matriz Calificación'!$D$71,"")))</f>
        <v/>
      </c>
      <c r="Q34" s="124" t="str">
        <f>IF('Matriz de Riesgos'!$U$38="","",IF('Matriz de Riesgos'!$U$38='Matriz Calificación'!$D$71,'Matriz de Riesgos'!$E$38,IF('Matriz de Riesgos'!$U$38&lt;&gt;'Matriz Calificación'!$D$71,"")))</f>
        <v/>
      </c>
      <c r="R34" s="124" t="str">
        <f>IF('Matriz de Riesgos'!$U$47="","",IF('Matriz de Riesgos'!$U$47='Matriz Calificación'!$D$71,'Matriz de Riesgos'!$E$47,IF('Matriz de Riesgos'!$U$47&lt;&gt;'Matriz Calificación'!$D$71,"")))</f>
        <v/>
      </c>
      <c r="S34" s="124" t="str">
        <f>IF('Matriz de Riesgos'!$U$56="","",IF('Matriz de Riesgos'!$U$56='Matriz Calificación'!$D$71,'Matriz de Riesgos'!$E$56,IF('Matriz de Riesgos'!$U$56&lt;&gt;'Matriz Calificación'!$D$71,"")))</f>
        <v/>
      </c>
      <c r="T34" s="124" t="str">
        <f>IF('Matriz de Riesgos'!$U$65="","",IF('Matriz de Riesgos'!$U$65='Matriz Calificación'!$D$71,'Matriz de Riesgos'!$E$65,IF('Matriz de Riesgos'!$U$65&lt;&gt;'Matriz Calificación'!$D$71,"")))</f>
        <v/>
      </c>
      <c r="U34" s="124" t="str">
        <f>IF('Matriz de Riesgos'!$U$74="","",IF('Matriz de Riesgos'!$U$74='Matriz Calificación'!$D$71,'Matriz de Riesgos'!$E$74,IF('Matriz de Riesgos'!$U$74&lt;&gt;'Matriz Calificación'!$D$71,"")))</f>
        <v/>
      </c>
      <c r="V34" s="124" t="str">
        <f>IF('Matriz de Riesgos'!$U$83="","",IF('Matriz de Riesgos'!$U$83='Matriz Calificación'!$D$71,'Matriz de Riesgos'!$E$83,IF('Matriz de Riesgos'!$U$83&lt;&gt;'Matriz Calificación'!$D$71,"")))</f>
        <v/>
      </c>
      <c r="W34" s="125" t="str">
        <f>IF('Matriz de Riesgos'!$U$92="","",IF('Matriz de Riesgos'!$U$92='Matriz Calificación'!$D$71,'Matriz de Riesgos'!$E$92,IF('Matriz de Riesgos'!$U$92&lt;&gt;'Matriz Calificación'!$D$71,"")))</f>
        <v/>
      </c>
      <c r="X34" s="123" t="str">
        <f>IF('Matriz de Riesgos'!$U$11="","",IF('Matriz de Riesgos'!$U$11='Matriz Calificación'!$D$72,'Matriz de Riesgos'!$E$11,IF('Matriz de Riesgos'!$U$11&lt;&gt;'Matriz Calificación'!$D$72,"")))</f>
        <v/>
      </c>
      <c r="Y34" s="124" t="str">
        <f>IF('Matriz de Riesgos'!$U$20="","",IF('Matriz de Riesgos'!$U$20='Matriz Calificación'!$D$72,'Matriz de Riesgos'!$E$20,IF('Matriz de Riesgos'!$U$20&lt;&gt;'Matriz Calificación'!$D$72,"")))</f>
        <v/>
      </c>
      <c r="Z34" s="124" t="str">
        <f>IF('Matriz de Riesgos'!$U$29="","",IF('Matriz de Riesgos'!$U$29='Matriz Calificación'!$D$72,'Matriz de Riesgos'!$E$29,IF('Matriz de Riesgos'!$U$29&lt;&gt;'Matriz Calificación'!$D$72,"")))</f>
        <v/>
      </c>
      <c r="AA34" s="124" t="str">
        <f>IF('Matriz de Riesgos'!$U$38="","",IF('Matriz de Riesgos'!$U$38='Matriz Calificación'!$D$72,'Matriz de Riesgos'!$E$38,IF('Matriz de Riesgos'!$U$38&lt;&gt;'Matriz Calificación'!$D$72,"")))</f>
        <v>R4</v>
      </c>
      <c r="AB34" s="124" t="str">
        <f>IF('Matriz de Riesgos'!$U$47="","",IF('Matriz de Riesgos'!$U$47='Matriz Calificación'!$D$72,'Matriz de Riesgos'!$E$47,IF('Matriz de Riesgos'!$U$47&lt;&gt;'Matriz Calificación'!$D$72,"")))</f>
        <v/>
      </c>
      <c r="AC34" s="124" t="str">
        <f>IF('Matriz de Riesgos'!$U$56="","",IF('Matriz de Riesgos'!$U$56='Matriz Calificación'!$D$72,'Matriz de Riesgos'!$E$56,IF('Matriz de Riesgos'!$U$56&lt;&gt;'Matriz Calificación'!$D$72,"")))</f>
        <v/>
      </c>
      <c r="AD34" s="124" t="str">
        <f>IF('Matriz de Riesgos'!$U$65="","",IF('Matriz de Riesgos'!$U$65='Matriz Calificación'!$D$72,'Matriz de Riesgos'!$E$65,IF('Matriz de Riesgos'!$U$65&lt;&gt;'Matriz Calificación'!$D$72,"")))</f>
        <v/>
      </c>
      <c r="AE34" s="124" t="str">
        <f>IF('Matriz de Riesgos'!$U$74="","",IF('Matriz de Riesgos'!$U$74='Matriz Calificación'!$D$72,'Matriz de Riesgos'!$E$74,IF('Matriz de Riesgos'!$U$74&lt;&gt;'Matriz Calificación'!$D$72,"")))</f>
        <v/>
      </c>
      <c r="AF34" s="124" t="str">
        <f>IF('Matriz de Riesgos'!$U$83="","",IF('Matriz de Riesgos'!$U$83='Matriz Calificación'!$D$72,'Matriz de Riesgos'!$E$83,IF('Matriz de Riesgos'!$U$83&lt;&gt;'Matriz Calificación'!$D$72,"")))</f>
        <v/>
      </c>
      <c r="AG34" s="125" t="str">
        <f>IF('Matriz de Riesgos'!$U$92="","",IF('Matriz de Riesgos'!$U$92='Matriz Calificación'!$D$72,'Matriz de Riesgos'!$E$92,IF('Matriz de Riesgos'!$U$92&lt;&gt;'Matriz Calificación'!$D$72,"")))</f>
        <v/>
      </c>
      <c r="AH34" s="123" t="str">
        <f>IF('Matriz de Riesgos'!$U$11="","",IF('Matriz de Riesgos'!$U$11='Matriz Calificación'!$D$73,'Matriz de Riesgos'!$E$11,IF('Matriz de Riesgos'!$U$11&lt;&gt;'Matriz Calificación'!$D$73,"")))</f>
        <v/>
      </c>
      <c r="AI34" s="124" t="str">
        <f>IF('Matriz de Riesgos'!$U$20="","",IF('Matriz de Riesgos'!$U$20='Matriz Calificación'!$D$73,'Matriz de Riesgos'!$E$20,IF('Matriz de Riesgos'!$U$20&lt;&gt;'Matriz Calificación'!$D$73,"")))</f>
        <v/>
      </c>
      <c r="AJ34" s="124" t="str">
        <f>IF('Matriz de Riesgos'!$U$29="","",IF('Matriz de Riesgos'!$U$29='Matriz Calificación'!$D$73,'Matriz de Riesgos'!$E$29,IF('Matriz de Riesgos'!$U$29&lt;&gt;'Matriz Calificación'!$D$73,"")))</f>
        <v/>
      </c>
      <c r="AK34" s="124" t="str">
        <f>IF('Matriz de Riesgos'!$U$38="","",IF('Matriz de Riesgos'!$U$38='Matriz Calificación'!$D$73,'Matriz de Riesgos'!$E$38,IF('Matriz de Riesgos'!$U$38&lt;&gt;'Matriz Calificación'!$D$73,"")))</f>
        <v/>
      </c>
      <c r="AL34" s="124" t="str">
        <f>IF('Matriz de Riesgos'!$U$47="","",IF('Matriz de Riesgos'!$U$47='Matriz Calificación'!$D$73,'Matriz de Riesgos'!$E$47,IF('Matriz de Riesgos'!$U$47&lt;&gt;'Matriz Calificación'!$D$73,"")))</f>
        <v>R5</v>
      </c>
      <c r="AM34" s="124" t="str">
        <f>IF('Matriz de Riesgos'!$U$56="","",IF('Matriz de Riesgos'!$U$56='Matriz Calificación'!$D$73,'Matriz de Riesgos'!$E$56,IF('Matriz de Riesgos'!$U$56&lt;&gt;'Matriz Calificación'!$D$73,"")))</f>
        <v/>
      </c>
      <c r="AN34" s="124" t="str">
        <f>IF('Matriz de Riesgos'!$U$65="","",IF('Matriz de Riesgos'!$U$65='Matriz Calificación'!$D$73,'Matriz de Riesgos'!$E$65,IF('Matriz de Riesgos'!$U$65&lt;&gt;'Matriz Calificación'!$D$73,"")))</f>
        <v/>
      </c>
      <c r="AO34" s="124" t="str">
        <f>IF('Matriz de Riesgos'!$U$74="","",IF('Matriz de Riesgos'!$U$74='Matriz Calificación'!$D$73,'Matriz de Riesgos'!$E$74,IF('Matriz de Riesgos'!$U$74&lt;&gt;'Matriz Calificación'!$D$73,"")))</f>
        <v/>
      </c>
      <c r="AP34" s="124" t="str">
        <f>IF('Matriz de Riesgos'!$U$83="","",IF('Matriz de Riesgos'!$U$83='Matriz Calificación'!$D$73,'Matriz de Riesgos'!$E$83,IF('Matriz de Riesgos'!$U$83&lt;&gt;'Matriz Calificación'!$D$73,"")))</f>
        <v/>
      </c>
      <c r="AQ34" s="125" t="str">
        <f>IF('Matriz de Riesgos'!$U$92="","",IF('Matriz de Riesgos'!$U$92='Matriz Calificación'!$D$73,'Matriz de Riesgos'!$E$92,IF('Matriz de Riesgos'!$U$92&lt;&gt;'Matriz Calificación'!$D$73,"")))</f>
        <v>R10</v>
      </c>
      <c r="AR34" s="126" t="str">
        <f>IF('Matriz de Riesgos'!$U$11="","",IF('Matriz de Riesgos'!$U$11='Matriz Calificación'!$D$78,'Matriz de Riesgos'!$E$11,IF('Matriz de Riesgos'!$U$11&lt;&gt;'Matriz Calificación'!$D$78,"")))</f>
        <v/>
      </c>
      <c r="AS34" s="127" t="str">
        <f>IF('Matriz de Riesgos'!$U$20="","",IF('Matriz de Riesgos'!$U$20='Matriz Calificación'!$D$78,'Matriz de Riesgos'!$E$20,IF('Matriz de Riesgos'!$U$20&lt;&gt;'Matriz Calificación'!$D$78,"")))</f>
        <v/>
      </c>
      <c r="AT34" s="127" t="str">
        <f>IF('Matriz de Riesgos'!$U$29="","",IF('Matriz de Riesgos'!$U$29='Matriz Calificación'!$D$78,'Matriz de Riesgos'!$E$29,IF('Matriz de Riesgos'!$U$29&lt;&gt;'Matriz Calificación'!$D$78,"")))</f>
        <v/>
      </c>
      <c r="AU34" s="127" t="str">
        <f>IF('Matriz de Riesgos'!$U$38="","",IF('Matriz de Riesgos'!$U$38='Matriz Calificación'!$D$78,'Matriz de Riesgos'!$E$38,IF('Matriz de Riesgos'!$U$38&lt;&gt;'Matriz Calificación'!$D$78,"")))</f>
        <v/>
      </c>
      <c r="AV34" s="153" t="str">
        <f>IF('Matriz de Riesgos'!$U$47="","",IF('Matriz de Riesgos'!$U$47='Matriz Calificación'!$D$78,'Matriz de Riesgos'!$E$47,IF('Matriz de Riesgos'!$U$47&lt;&gt;'Matriz Calificación'!$D$78,"")))</f>
        <v/>
      </c>
      <c r="AW34" s="153" t="str">
        <f>IF('Matriz de Riesgos'!$U$56="","",IF('Matriz de Riesgos'!$U$56='Matriz Calificación'!$D$78,'Matriz de Riesgos'!$E$56,IF('Matriz de Riesgos'!$U$56&lt;&gt;'Matriz Calificación'!$D$78,"")))</f>
        <v/>
      </c>
      <c r="AX34" s="153" t="str">
        <f>IF('Matriz de Riesgos'!$U$65="","",IF('Matriz de Riesgos'!$U$65='Matriz Calificación'!$D$78,'Matriz de Riesgos'!$E$65,IF('Matriz de Riesgos'!$U$65&lt;&gt;'Matriz Calificación'!$D$78,"")))</f>
        <v/>
      </c>
      <c r="AY34" s="153" t="str">
        <f>IF('Matriz de Riesgos'!$U$74="","",IF('Matriz de Riesgos'!$U$74='Matriz Calificación'!$D$78,'Matriz de Riesgos'!$E$74,IF('Matriz de Riesgos'!$U$74&lt;&gt;'Matriz Calificación'!$D$78,"")))</f>
        <v/>
      </c>
      <c r="AZ34" s="153" t="str">
        <f>IF('Matriz de Riesgos'!$U$83="","",IF('Matriz de Riesgos'!$U$83='Matriz Calificación'!$D$78,'Matriz de Riesgos'!$E$83,IF('Matriz de Riesgos'!$U$83&lt;&gt;'Matriz Calificación'!$D$78,"")))</f>
        <v/>
      </c>
      <c r="BA34" s="128" t="str">
        <f>IF('Matriz de Riesgos'!$U$92="","",IF('Matriz de Riesgos'!$U$92='Matriz Calificación'!$D$78,'Matriz de Riesgos'!$E$92,IF('Matriz de Riesgos'!$U$92&lt;&gt;'Matriz Calificación'!$D$78,"")))</f>
        <v/>
      </c>
    </row>
    <row r="35" spans="2:57" ht="12" customHeight="1" x14ac:dyDescent="0.25">
      <c r="B35" s="400"/>
      <c r="C35" s="414"/>
      <c r="D35" s="131" t="str">
        <f>IF('Matriz de Riesgos'!$U$101="","",IF('Matriz de Riesgos'!$U$101='Matriz Calificación'!$D$70,'Matriz de Riesgos'!$E$101,IF('Matriz de Riesgos'!$U$101&lt;&gt;'Matriz Calificación'!$D$70,"")))</f>
        <v/>
      </c>
      <c r="E35" s="132" t="str">
        <f>IF('Matriz de Riesgos'!$U$110="","",IF('Matriz de Riesgos'!$U$110='Matriz Calificación'!$D$70,'Matriz de Riesgos'!$E$110,IF('Matriz de Riesgos'!$U$110&lt;&gt;'Matriz Calificación'!$D$70,"")))</f>
        <v/>
      </c>
      <c r="F35" s="132" t="str">
        <f>IF('Matriz de Riesgos'!$U$119="","",IF('Matriz de Riesgos'!$U$119='Matriz Calificación'!$D$70,'Matriz de Riesgos'!$E$119,IF('Matriz de Riesgos'!$U$119&lt;&gt;'Matriz Calificación'!$D$70,"")))</f>
        <v/>
      </c>
      <c r="G35" s="132" t="str">
        <f>IF('Matriz de Riesgos'!$U$128="","",IF('Matriz de Riesgos'!$U$128='Matriz Calificación'!$D$70,'Matriz de Riesgos'!$E$128,IF('Matriz de Riesgos'!$U$128&lt;&gt;'Matriz Calificación'!$D$70,"")))</f>
        <v/>
      </c>
      <c r="H35" s="132" t="str">
        <f>IF('Matriz de Riesgos'!$U$137="","",IF('Matriz de Riesgos'!$U$137='Matriz Calificación'!$D$70,'Matriz de Riesgos'!$E$137,IF('Matriz de Riesgos'!$U$137&lt;&gt;'Matriz Calificación'!$D$70,"")))</f>
        <v/>
      </c>
      <c r="I35" s="132" t="str">
        <f>IF('Matriz de Riesgos'!$U$146="","",IF('Matriz de Riesgos'!$U$146='Matriz Calificación'!$D$70,'Matriz de Riesgos'!$E$146,IF('Matriz de Riesgos'!$U$146&lt;&gt;'Matriz Calificación'!$D$70,"")))</f>
        <v/>
      </c>
      <c r="J35" s="132" t="str">
        <f>IF('Matriz de Riesgos'!$U$155="","",IF('Matriz de Riesgos'!$U$155='Matriz Calificación'!$D$70,'Matriz de Riesgos'!$E$155,IF('Matriz de Riesgos'!$U$155&lt;&gt;'Matriz Calificación'!$D$70,"")))</f>
        <v/>
      </c>
      <c r="K35" s="132" t="str">
        <f>IF('Matriz de Riesgos'!$U$164="","",IF('Matriz de Riesgos'!$U$164='Matriz Calificación'!$D$70,'Matriz de Riesgos'!$E$164,IF('Matriz de Riesgos'!$U$164&lt;&gt;'Matriz Calificación'!$D$70,"")))</f>
        <v/>
      </c>
      <c r="L35" s="132" t="str">
        <f>IF('Matriz de Riesgos'!$U$173="","",IF('Matriz de Riesgos'!$U$173='Matriz Calificación'!$D$70,'Matriz de Riesgos'!$E$173,IF('Matriz de Riesgos'!$U$173&lt;&gt;'Matriz Calificación'!$D$70,"")))</f>
        <v/>
      </c>
      <c r="M35" s="136" t="str">
        <f>IF('Matriz de Riesgos'!$U$182="","",IF('Matriz de Riesgos'!$U$182='Matriz Calificación'!$D$70,'Matriz de Riesgos'!$E$182,IF('Matriz de Riesgos'!$U$182&lt;&gt;'Matriz Calificación'!$D$70,"")))</f>
        <v/>
      </c>
      <c r="N35" s="131" t="str">
        <f>IF('Matriz de Riesgos'!$U$101="","",IF('Matriz de Riesgos'!$U$101='Matriz Calificación'!$D$71,'Matriz de Riesgos'!$E$101,IF('Matriz de Riesgos'!$U$101&lt;&gt;'Matriz Calificación'!$D$71,"")))</f>
        <v/>
      </c>
      <c r="O35" s="132" t="str">
        <f>IF('Matriz de Riesgos'!$U$110="","",IF('Matriz de Riesgos'!$U$110='Matriz Calificación'!$D$71,'Matriz de Riesgos'!$E$110,IF('Matriz de Riesgos'!$U$110&lt;&gt;'Matriz Calificación'!$D$71,"")))</f>
        <v/>
      </c>
      <c r="P35" s="132" t="str">
        <f>IF('Matriz de Riesgos'!$U$119="","",IF('Matriz de Riesgos'!$U$119='Matriz Calificación'!$D$71,'Matriz de Riesgos'!$E$119,IF('Matriz de Riesgos'!$U$119&lt;&gt;'Matriz Calificación'!$D$71,"")))</f>
        <v/>
      </c>
      <c r="Q35" s="132" t="str">
        <f>IF('Matriz de Riesgos'!$U$128="","",IF('Matriz de Riesgos'!$U$128='Matriz Calificación'!$D$71,'Matriz de Riesgos'!$E$128,IF('Matriz de Riesgos'!$U$128&lt;&gt;'Matriz Calificación'!$D$71,"")))</f>
        <v/>
      </c>
      <c r="R35" s="132" t="str">
        <f>IF('Matriz de Riesgos'!$U$137="","",IF('Matriz de Riesgos'!$U$137='Matriz Calificación'!$D$71,'Matriz de Riesgos'!$E$137,IF('Matriz de Riesgos'!$U$137&lt;&gt;'Matriz Calificación'!$D$71,"")))</f>
        <v/>
      </c>
      <c r="S35" s="132" t="str">
        <f>IF('Matriz de Riesgos'!$U$146="","",IF('Matriz de Riesgos'!$U$146='Matriz Calificación'!$D$71,'Matriz de Riesgos'!$E$146,IF('Matriz de Riesgos'!$U$146&lt;&gt;'Matriz Calificación'!$D$71,"")))</f>
        <v/>
      </c>
      <c r="T35" s="132" t="str">
        <f>IF('Matriz de Riesgos'!$U$155="","",IF('Matriz de Riesgos'!$U$155='Matriz Calificación'!$D$71,'Matriz de Riesgos'!$E$155,IF('Matriz de Riesgos'!$U$155&lt;&gt;'Matriz Calificación'!$D$71,"")))</f>
        <v/>
      </c>
      <c r="U35" s="132" t="str">
        <f>IF('Matriz de Riesgos'!$U$164="","",IF('Matriz de Riesgos'!$U$164='Matriz Calificación'!$D$71,'Matriz de Riesgos'!$E$164,IF('Matriz de Riesgos'!$U$164&lt;&gt;'Matriz Calificación'!$D$71,"")))</f>
        <v/>
      </c>
      <c r="V35" s="132" t="str">
        <f>IF('Matriz de Riesgos'!$U$173="","",IF('Matriz de Riesgos'!$U$173='Matriz Calificación'!$D$71,'Matriz de Riesgos'!$E$173,IF('Matriz de Riesgos'!$U$173&lt;&gt;'Matriz Calificación'!$D$71,"")))</f>
        <v/>
      </c>
      <c r="W35" s="136" t="str">
        <f>IF('Matriz de Riesgos'!$U$182="","",IF('Matriz de Riesgos'!$U$182='Matriz Calificación'!$D$71,'Matriz de Riesgos'!$E$182,IF('Matriz de Riesgos'!$U$182&lt;&gt;'Matriz Calificación'!$D$71,"")))</f>
        <v/>
      </c>
      <c r="X35" s="131" t="str">
        <f>IF('Matriz de Riesgos'!$U$101="","",IF('Matriz de Riesgos'!$U$101='Matriz Calificación'!$D$72,'Matriz de Riesgos'!$E$101,IF('Matriz de Riesgos'!$U$101&lt;&gt;'Matriz Calificación'!$D$72,"")))</f>
        <v/>
      </c>
      <c r="Y35" s="132" t="str">
        <f>IF('Matriz de Riesgos'!$U$110="","",IF('Matriz de Riesgos'!$U$110='Matriz Calificación'!$D$72,'Matriz de Riesgos'!$E$110,IF('Matriz de Riesgos'!$U$110&lt;&gt;'Matriz Calificación'!$D$72,"")))</f>
        <v/>
      </c>
      <c r="Z35" s="132" t="str">
        <f>IF('Matriz de Riesgos'!$U$119="","",IF('Matriz de Riesgos'!$U$119='Matriz Calificación'!$D$72,'Matriz de Riesgos'!$E$119,IF('Matriz de Riesgos'!$U$119&lt;&gt;'Matriz Calificación'!$D$72,"")))</f>
        <v/>
      </c>
      <c r="AA35" s="132" t="str">
        <f>IF('Matriz de Riesgos'!$U$128="","",IF('Matriz de Riesgos'!$U$128='Matriz Calificación'!$D$72,'Matriz de Riesgos'!$E$128,IF('Matriz de Riesgos'!$U$128&lt;&gt;'Matriz Calificación'!$D$72,"")))</f>
        <v>R14</v>
      </c>
      <c r="AB35" s="132" t="str">
        <f>IF('Matriz de Riesgos'!$U$137="","",IF('Matriz de Riesgos'!$U$137='Matriz Calificación'!$D$72,'Matriz de Riesgos'!$E$137,IF('Matriz de Riesgos'!$U$137&lt;&gt;'Matriz Calificación'!$D$72,"")))</f>
        <v/>
      </c>
      <c r="AC35" s="132" t="str">
        <f>IF('Matriz de Riesgos'!$U$146="","",IF('Matriz de Riesgos'!$U$146='Matriz Calificación'!$D$72,'Matriz de Riesgos'!$E$146,IF('Matriz de Riesgos'!$U$146&lt;&gt;'Matriz Calificación'!$D$72,"")))</f>
        <v/>
      </c>
      <c r="AD35" s="132" t="str">
        <f>IF('Matriz de Riesgos'!$U$155="","",IF('Matriz de Riesgos'!$U$155='Matriz Calificación'!$D$72,'Matriz de Riesgos'!$E$155,IF('Matriz de Riesgos'!$U$155&lt;&gt;'Matriz Calificación'!$D$72,"")))</f>
        <v/>
      </c>
      <c r="AE35" s="132" t="str">
        <f>IF('Matriz de Riesgos'!$U$164="","",IF('Matriz de Riesgos'!$U$164='Matriz Calificación'!$D$72,'Matriz de Riesgos'!$E$164,IF('Matriz de Riesgos'!$U$164&lt;&gt;'Matriz Calificación'!$D$72,"")))</f>
        <v/>
      </c>
      <c r="AF35" s="132" t="str">
        <f>IF('Matriz de Riesgos'!$U$173="","",IF('Matriz de Riesgos'!$U$173='Matriz Calificación'!$D$72,'Matriz de Riesgos'!$E$173,IF('Matriz de Riesgos'!$U$173&lt;&gt;'Matriz Calificación'!$D$72,"")))</f>
        <v/>
      </c>
      <c r="AG35" s="136" t="str">
        <f>IF('Matriz de Riesgos'!$U$182="","",IF('Matriz de Riesgos'!$U$182='Matriz Calificación'!$D$72,'Matriz de Riesgos'!$E$182,IF('Matriz de Riesgos'!$U$182&lt;&gt;'Matriz Calificación'!$D$72,"")))</f>
        <v/>
      </c>
      <c r="AH35" s="131" t="str">
        <f>IF('Matriz de Riesgos'!$U$101="","",IF('Matriz de Riesgos'!$U$101='Matriz Calificación'!$D$73,'Matriz de Riesgos'!$E$101,IF('Matriz de Riesgos'!$U$101&lt;&gt;'Matriz Calificación'!$D$73,"")))</f>
        <v>R11</v>
      </c>
      <c r="AI35" s="132" t="str">
        <f>IF('Matriz de Riesgos'!$U$110="","",IF('Matriz de Riesgos'!$U$110='Matriz Calificación'!$D$73,'Matriz de Riesgos'!$E$110,IF('Matriz de Riesgos'!$U$110&lt;&gt;'Matriz Calificación'!$D$73,"")))</f>
        <v/>
      </c>
      <c r="AJ35" s="132" t="str">
        <f>IF('Matriz de Riesgos'!$U$119="","",IF('Matriz de Riesgos'!$U$119='Matriz Calificación'!$D$73,'Matriz de Riesgos'!$E$119,IF('Matriz de Riesgos'!$U$119&lt;&gt;'Matriz Calificación'!$D$73,"")))</f>
        <v/>
      </c>
      <c r="AK35" s="132" t="str">
        <f>IF('Matriz de Riesgos'!$U$128="","",IF('Matriz de Riesgos'!$U$128='Matriz Calificación'!$D$73,'Matriz de Riesgos'!$E$128,IF('Matriz de Riesgos'!$U$128&lt;&gt;'Matriz Calificación'!$D$73,"")))</f>
        <v/>
      </c>
      <c r="AL35" s="132" t="str">
        <f>IF('Matriz de Riesgos'!$U$137="","",IF('Matriz de Riesgos'!$U$137='Matriz Calificación'!$D$73,'Matriz de Riesgos'!$E$137,IF('Matriz de Riesgos'!$U$137&lt;&gt;'Matriz Calificación'!$D$73,"")))</f>
        <v/>
      </c>
      <c r="AM35" s="132" t="str">
        <f>IF('Matriz de Riesgos'!$U$146="","",IF('Matriz de Riesgos'!$U$146='Matriz Calificación'!$D$73,'Matriz de Riesgos'!$E$146,IF('Matriz de Riesgos'!$U$146&lt;&gt;'Matriz Calificación'!$D$73,"")))</f>
        <v/>
      </c>
      <c r="AN35" s="132" t="str">
        <f>IF('Matriz de Riesgos'!$U$155="","",IF('Matriz de Riesgos'!$U$155='Matriz Calificación'!$D$73,'Matriz de Riesgos'!$E$155,IF('Matriz de Riesgos'!$U$155&lt;&gt;'Matriz Calificación'!$D$73,"")))</f>
        <v/>
      </c>
      <c r="AO35" s="132" t="str">
        <f>IF('Matriz de Riesgos'!$U$164="","",IF('Matriz de Riesgos'!$U$164='Matriz Calificación'!$D$73,'Matriz de Riesgos'!$E$164,IF('Matriz de Riesgos'!$U$164&lt;&gt;'Matriz Calificación'!$D$73,"")))</f>
        <v/>
      </c>
      <c r="AP35" s="132" t="str">
        <f>IF('Matriz de Riesgos'!$U$173="","",IF('Matriz de Riesgos'!$U$173='Matriz Calificación'!$D$73,'Matriz de Riesgos'!$E$173,IF('Matriz de Riesgos'!$U$173&lt;&gt;'Matriz Calificación'!$D$73,"")))</f>
        <v/>
      </c>
      <c r="AQ35" s="136" t="str">
        <f>IF('Matriz de Riesgos'!$U$182="","",IF('Matriz de Riesgos'!$U$182='Matriz Calificación'!$D$73,'Matriz de Riesgos'!$E$182,IF('Matriz de Riesgos'!$U$182&lt;&gt;'Matriz Calificación'!$D$73,"")))</f>
        <v/>
      </c>
      <c r="AR35" s="137" t="str">
        <f>IF('Matriz de Riesgos'!$U$101="","",IF('Matriz de Riesgos'!$U$101='Matriz Calificación'!$D$78,'Matriz de Riesgos'!$E$101,IF('Matriz de Riesgos'!$U$101&lt;&gt;'Matriz Calificación'!$D$78,"")))</f>
        <v/>
      </c>
      <c r="AS35" s="138" t="str">
        <f>IF('Matriz de Riesgos'!$U$110="","",IF('Matriz de Riesgos'!$U$110='Matriz Calificación'!$D$78,'Matriz de Riesgos'!$E$110,IF('Matriz de Riesgos'!$U$110&lt;&gt;'Matriz Calificación'!$D$78,"")))</f>
        <v>R12</v>
      </c>
      <c r="AT35" s="138" t="str">
        <f>IF('Matriz de Riesgos'!$U$119="","",IF('Matriz de Riesgos'!$U$119='Matriz Calificación'!$D$78,'Matriz de Riesgos'!$E$119,IF('Matriz de Riesgos'!$U$119&lt;&gt;'Matriz Calificación'!$D$78,"")))</f>
        <v/>
      </c>
      <c r="AU35" s="138" t="str">
        <f>IF('Matriz de Riesgos'!$U$128="","",IF('Matriz de Riesgos'!$U$128='Matriz Calificación'!$D$78,'Matriz de Riesgos'!$E$128,IF('Matriz de Riesgos'!$U$128&lt;&gt;'Matriz Calificación'!$D$78,"")))</f>
        <v/>
      </c>
      <c r="AV35" s="154" t="str">
        <f>IF('Matriz de Riesgos'!$U$137="","",IF('Matriz de Riesgos'!$U$137='Matriz Calificación'!$D$78,'Matriz de Riesgos'!$E$137,IF('Matriz de Riesgos'!$U$137&lt;&gt;'Matriz Calificación'!$D$78,"")))</f>
        <v/>
      </c>
      <c r="AW35" s="154" t="str">
        <f>IF('Matriz de Riesgos'!$U$146="","",IF('Matriz de Riesgos'!$U$146='Matriz Calificación'!$D$78,'Matriz de Riesgos'!$E$146,IF('Matriz de Riesgos'!$U$146&lt;&gt;'Matriz Calificación'!$D$78,"")))</f>
        <v/>
      </c>
      <c r="AX35" s="154" t="str">
        <f>IF('Matriz de Riesgos'!$U$155="","",IF('Matriz de Riesgos'!$U$155='Matriz Calificación'!$D$78,'Matriz de Riesgos'!$E$155,IF('Matriz de Riesgos'!$U$155&lt;&gt;'Matriz Calificación'!$D$78,"")))</f>
        <v/>
      </c>
      <c r="AY35" s="154" t="str">
        <f>IF('Matriz de Riesgos'!$U$164="","",IF('Matriz de Riesgos'!$U$164='Matriz Calificación'!$D$78,'Matriz de Riesgos'!$E$164,IF('Matriz de Riesgos'!$U$164&lt;&gt;'Matriz Calificación'!$D$78,"")))</f>
        <v/>
      </c>
      <c r="AZ35" s="154" t="str">
        <f>IF('Matriz de Riesgos'!$U$173="","",IF('Matriz de Riesgos'!$U$173='Matriz Calificación'!$D$78,'Matriz de Riesgos'!$E$173,IF('Matriz de Riesgos'!$U$173&lt;&gt;'Matriz Calificación'!$D$78,"")))</f>
        <v/>
      </c>
      <c r="BA35" s="139" t="str">
        <f>IF('Matriz de Riesgos'!$U$182="","",IF('Matriz de Riesgos'!$U$182='Matriz Calificación'!$D$78,'Matriz de Riesgos'!$E$182,IF('Matriz de Riesgos'!$U$182&lt;&gt;'Matriz Calificación'!$D$78,"")))</f>
        <v/>
      </c>
    </row>
    <row r="36" spans="2:57" ht="12" customHeight="1" x14ac:dyDescent="0.25">
      <c r="B36" s="400"/>
      <c r="C36" s="414"/>
      <c r="D36" s="131" t="str">
        <f>IF('Matriz de Riesgos'!$U$191="","",IF('Matriz de Riesgos'!$U$191='Matriz Calificación'!$D$70,'Matriz de Riesgos'!$E$191,IF('Matriz de Riesgos'!$U$191&lt;&gt;'Matriz Calificación'!$D$70,"")))</f>
        <v/>
      </c>
      <c r="E36" s="132" t="str">
        <f>IF('Matriz de Riesgos'!$U$200="","",IF('Matriz de Riesgos'!$U$200='Matriz Calificación'!$D$70,'Matriz de Riesgos'!$E$200,IF('Matriz de Riesgos'!$U$200&lt;&gt;'Matriz Calificación'!$D$70,"")))</f>
        <v/>
      </c>
      <c r="F36" s="132" t="str">
        <f>IF('Matriz de Riesgos'!$U$209="","",IF('Matriz de Riesgos'!$U$209='Matriz Calificación'!$D$70,'Matriz de Riesgos'!$E$209,IF('Matriz de Riesgos'!$U$209&lt;&gt;'Matriz Calificación'!$D$70,"")))</f>
        <v/>
      </c>
      <c r="G36" s="132" t="str">
        <f>IF('Matriz de Riesgos'!$U$218="","",IF('Matriz de Riesgos'!$U$218='Matriz Calificación'!$D$70,'Matriz de Riesgos'!$E$218,IF('Matriz de Riesgos'!$U$218&lt;&gt;'Matriz Calificación'!$D$70,"")))</f>
        <v/>
      </c>
      <c r="H36" s="132" t="str">
        <f>IF('Matriz de Riesgos'!$U$227="","",IF('Matriz de Riesgos'!$U$227='Matriz Calificación'!$D$70,'Matriz de Riesgos'!$E$227,IF('Matriz de Riesgos'!$U$227&lt;&gt;'Matriz Calificación'!$D$70,"")))</f>
        <v/>
      </c>
      <c r="I36" s="132" t="str">
        <f>IF('Matriz de Riesgos'!$U$236="","",IF('Matriz de Riesgos'!$U$236='Matriz Calificación'!$D$70,'Matriz de Riesgos'!$E$236,IF('Matriz de Riesgos'!$U$236&lt;&gt;'Matriz Calificación'!$D$70,"")))</f>
        <v/>
      </c>
      <c r="J36" s="132" t="str">
        <f>IF('Matriz de Riesgos'!$U$245="","",IF('Matriz de Riesgos'!$U$245='Matriz Calificación'!$D$70,'Matriz de Riesgos'!$E$245,IF('Matriz de Riesgos'!$U$245&lt;&gt;'Matriz Calificación'!$D$70,"")))</f>
        <v/>
      </c>
      <c r="K36" s="132" t="str">
        <f>IF('Matriz de Riesgos'!$U$254="","",IF('Matriz de Riesgos'!$U$254='Matriz Calificación'!$D$70,'Matriz de Riesgos'!$E$254,IF('Matriz de Riesgos'!$U$254&lt;&gt;'Matriz Calificación'!$D$70,"")))</f>
        <v/>
      </c>
      <c r="L36" s="132" t="str">
        <f>IF('Matriz de Riesgos'!$U$263="","",IF('Matriz de Riesgos'!$U$263='Matriz Calificación'!$D$70,'Matriz de Riesgos'!$E$263,IF('Matriz de Riesgos'!$U$263&lt;&gt;'Matriz Calificación'!$D$70,"")))</f>
        <v/>
      </c>
      <c r="M36" s="136" t="str">
        <f>IF('Matriz de Riesgos'!$U$272="","",IF('Matriz de Riesgos'!$U$272='Matriz Calificación'!$D$70,'Matriz de Riesgos'!$E$272,IF('Matriz de Riesgos'!$U$272&lt;&gt;'Matriz Calificación'!$D$70,"")))</f>
        <v/>
      </c>
      <c r="N36" s="131" t="str">
        <f>IF('Matriz de Riesgos'!$U$191="","",IF('Matriz de Riesgos'!$U$191='Matriz Calificación'!$D$71,'Matriz de Riesgos'!$E$191,IF('Matriz de Riesgos'!$U$191&lt;&gt;'Matriz Calificación'!$D$71,"")))</f>
        <v>R21</v>
      </c>
      <c r="O36" s="132" t="str">
        <f>IF('Matriz de Riesgos'!$U$200="","",IF('Matriz de Riesgos'!$U$200='Matriz Calificación'!$D$71,'Matriz de Riesgos'!$E$200,IF('Matriz de Riesgos'!$U$200&lt;&gt;'Matriz Calificación'!$D$71,"")))</f>
        <v/>
      </c>
      <c r="P36" s="132" t="str">
        <f>IF('Matriz de Riesgos'!$U$209="","",IF('Matriz de Riesgos'!$U$209='Matriz Calificación'!$D$71,'Matriz de Riesgos'!$E$209,IF('Matriz de Riesgos'!$U$209&lt;&gt;'Matriz Calificación'!$D$71,"")))</f>
        <v/>
      </c>
      <c r="Q36" s="132" t="str">
        <f>IF('Matriz de Riesgos'!$U$218="","",IF('Matriz de Riesgos'!$U$218='Matriz Calificación'!$D$71,'Matriz de Riesgos'!$E$218,IF('Matriz de Riesgos'!$U$218&lt;&gt;'Matriz Calificación'!$D$71,"")))</f>
        <v/>
      </c>
      <c r="R36" s="132" t="str">
        <f>IF('Matriz de Riesgos'!$U$227="","",IF('Matriz de Riesgos'!$U$227='Matriz Calificación'!$D$71,'Matriz de Riesgos'!$E$227,IF('Matriz de Riesgos'!$U$227&lt;&gt;'Matriz Calificación'!$D$71,"")))</f>
        <v/>
      </c>
      <c r="S36" s="132" t="str">
        <f>IF('Matriz de Riesgos'!$U$236="","",IF('Matriz de Riesgos'!$U$236='Matriz Calificación'!$D$71,'Matriz de Riesgos'!$E$236,IF('Matriz de Riesgos'!$U$236&lt;&gt;'Matriz Calificación'!$D$71,"")))</f>
        <v/>
      </c>
      <c r="T36" s="132" t="str">
        <f>IF('Matriz de Riesgos'!$U$245="","",IF('Matriz de Riesgos'!$U$245='Matriz Calificación'!$D$71,'Matriz de Riesgos'!$E$245,IF('Matriz de Riesgos'!$U$245&lt;&gt;'Matriz Calificación'!$D$71,"")))</f>
        <v/>
      </c>
      <c r="U36" s="132" t="str">
        <f>IF('Matriz de Riesgos'!$U$254="","",IF('Matriz de Riesgos'!$U$254='Matriz Calificación'!$D$71,'Matriz de Riesgos'!$E$254,IF('Matriz de Riesgos'!$U$254&lt;&gt;'Matriz Calificación'!$D$71,"")))</f>
        <v/>
      </c>
      <c r="V36" s="132" t="str">
        <f>IF('Matriz de Riesgos'!$U$263="","",IF('Matriz de Riesgos'!$U$263='Matriz Calificación'!$D$71,'Matriz de Riesgos'!$E$263,IF('Matriz de Riesgos'!$U$263&lt;&gt;'Matriz Calificación'!$D$71,"")))</f>
        <v/>
      </c>
      <c r="W36" s="136" t="str">
        <f>IF('Matriz de Riesgos'!$U$272="","",IF('Matriz de Riesgos'!$U$272='Matriz Calificación'!$D$71,'Matriz de Riesgos'!$E$272,IF('Matriz de Riesgos'!$U$272&lt;&gt;'Matriz Calificación'!$D$71,"")))</f>
        <v/>
      </c>
      <c r="X36" s="131" t="str">
        <f>IF('Matriz de Riesgos'!$U$191="","",IF('Matriz de Riesgos'!$U$191='Matriz Calificación'!$D$72,'Matriz de Riesgos'!$E$191,IF('Matriz de Riesgos'!$U$191&lt;&gt;'Matriz Calificación'!$D$72,"")))</f>
        <v/>
      </c>
      <c r="Y36" s="132" t="str">
        <f>IF('Matriz de Riesgos'!$U$200="","",IF('Matriz de Riesgos'!$U$200='Matriz Calificación'!$D$72,'Matriz de Riesgos'!$E$200,IF('Matriz de Riesgos'!$U$200&lt;&gt;'Matriz Calificación'!$D$72,"")))</f>
        <v/>
      </c>
      <c r="Z36" s="132" t="str">
        <f>IF('Matriz de Riesgos'!$U$209="","",IF('Matriz de Riesgos'!$U$209='Matriz Calificación'!$D$72,'Matriz de Riesgos'!$E$209,IF('Matriz de Riesgos'!$U$209&lt;&gt;'Matriz Calificación'!$D$72,"")))</f>
        <v/>
      </c>
      <c r="AA36" s="132" t="str">
        <f>IF('Matriz de Riesgos'!$U$218="","",IF('Matriz de Riesgos'!$U$218='Matriz Calificación'!$D$72,'Matriz de Riesgos'!$E$218,IF('Matriz de Riesgos'!$U$218&lt;&gt;'Matriz Calificación'!$D$72,"")))</f>
        <v/>
      </c>
      <c r="AB36" s="132" t="str">
        <f>IF('Matriz de Riesgos'!$U$227="","",IF('Matriz de Riesgos'!$U$227='Matriz Calificación'!$D$72,'Matriz de Riesgos'!$E$227,IF('Matriz de Riesgos'!$U$227&lt;&gt;'Matriz Calificación'!$D$72,"")))</f>
        <v/>
      </c>
      <c r="AC36" s="132" t="str">
        <f>IF('Matriz de Riesgos'!$U$236="","",IF('Matriz de Riesgos'!$U$236='Matriz Calificación'!$D$72,'Matriz de Riesgos'!$E$236,IF('Matriz de Riesgos'!$U$236&lt;&gt;'Matriz Calificación'!$D$72,"")))</f>
        <v/>
      </c>
      <c r="AD36" s="132" t="str">
        <f>IF('Matriz de Riesgos'!$U$245="","",IF('Matriz de Riesgos'!$U$245='Matriz Calificación'!$D$72,'Matriz de Riesgos'!$E$245,IF('Matriz de Riesgos'!$U$245&lt;&gt;'Matriz Calificación'!$D$72,"")))</f>
        <v/>
      </c>
      <c r="AE36" s="132" t="str">
        <f>IF('Matriz de Riesgos'!$U$254="","",IF('Matriz de Riesgos'!$U$254='Matriz Calificación'!$D$72,'Matriz de Riesgos'!$E$254,IF('Matriz de Riesgos'!$U$254&lt;&gt;'Matriz Calificación'!$D$72,"")))</f>
        <v/>
      </c>
      <c r="AF36" s="132" t="str">
        <f>IF('Matriz de Riesgos'!$U$263="","",IF('Matriz de Riesgos'!$U$263='Matriz Calificación'!$D$72,'Matriz de Riesgos'!$E$263,IF('Matriz de Riesgos'!$U$263&lt;&gt;'Matriz Calificación'!$D$72,"")))</f>
        <v/>
      </c>
      <c r="AG36" s="136" t="str">
        <f>IF('Matriz de Riesgos'!$U$272="","",IF('Matriz de Riesgos'!$U$272='Matriz Calificación'!$D$72,'Matriz de Riesgos'!$E$272,IF('Matriz de Riesgos'!$U$272&lt;&gt;'Matriz Calificación'!$D$72,"")))</f>
        <v/>
      </c>
      <c r="AH36" s="131" t="str">
        <f>IF('Matriz de Riesgos'!$U$191="","",IF('Matriz de Riesgos'!$U$191='Matriz Calificación'!$D$73,'Matriz de Riesgos'!$E$191,IF('Matriz de Riesgos'!$U$191&lt;&gt;'Matriz Calificación'!$D$73,"")))</f>
        <v/>
      </c>
      <c r="AI36" s="132" t="str">
        <f>IF('Matriz de Riesgos'!$U$200="","",IF('Matriz de Riesgos'!$U$200='Matriz Calificación'!$D$73,'Matriz de Riesgos'!$E$200,IF('Matriz de Riesgos'!$U$200&lt;&gt;'Matriz Calificación'!$D$73,"")))</f>
        <v/>
      </c>
      <c r="AJ36" s="132" t="str">
        <f>IF('Matriz de Riesgos'!$U$209="","",IF('Matriz de Riesgos'!$U$209='Matriz Calificación'!$D$73,'Matriz de Riesgos'!$E$209,IF('Matriz de Riesgos'!$U$209&lt;&gt;'Matriz Calificación'!$D$73,"")))</f>
        <v/>
      </c>
      <c r="AK36" s="132" t="str">
        <f>IF('Matriz de Riesgos'!$U$218="","",IF('Matriz de Riesgos'!$U$218='Matriz Calificación'!$D$73,'Matriz de Riesgos'!$E$218,IF('Matriz de Riesgos'!$U$218&lt;&gt;'Matriz Calificación'!$D$73,"")))</f>
        <v/>
      </c>
      <c r="AL36" s="132" t="str">
        <f>IF('Matriz de Riesgos'!$U$227="","",IF('Matriz de Riesgos'!$U$227='Matriz Calificación'!$D$73,'Matriz de Riesgos'!$E$227,IF('Matriz de Riesgos'!$U$227&lt;&gt;'Matriz Calificación'!$D$73,"")))</f>
        <v/>
      </c>
      <c r="AM36" s="132" t="str">
        <f>IF('Matriz de Riesgos'!$U$236="","",IF('Matriz de Riesgos'!$U$236='Matriz Calificación'!$D$73,'Matriz de Riesgos'!$E$236,IF('Matriz de Riesgos'!$U$236&lt;&gt;'Matriz Calificación'!$D$73,"")))</f>
        <v/>
      </c>
      <c r="AN36" s="132" t="str">
        <f>IF('Matriz de Riesgos'!$U$245="","",IF('Matriz de Riesgos'!$U$245='Matriz Calificación'!$D$73,'Matriz de Riesgos'!$E$245,IF('Matriz de Riesgos'!$U$245&lt;&gt;'Matriz Calificación'!$D$73,"")))</f>
        <v/>
      </c>
      <c r="AO36" s="132" t="str">
        <f>IF('Matriz de Riesgos'!$U$254="","",IF('Matriz de Riesgos'!$U$254='Matriz Calificación'!$D$73,'Matriz de Riesgos'!$E$254,IF('Matriz de Riesgos'!$U$254&lt;&gt;'Matriz Calificación'!$D$73,"")))</f>
        <v/>
      </c>
      <c r="AP36" s="132" t="str">
        <f>IF('Matriz de Riesgos'!$U$263="","",IF('Matriz de Riesgos'!$U$263='Matriz Calificación'!$D$73,'Matriz de Riesgos'!$E$263,IF('Matriz de Riesgos'!$U$263&lt;&gt;'Matriz Calificación'!$D$73,"")))</f>
        <v/>
      </c>
      <c r="AQ36" s="136" t="str">
        <f>IF('Matriz de Riesgos'!$U$272="","",IF('Matriz de Riesgos'!$U$272='Matriz Calificación'!$D$73,'Matriz de Riesgos'!$E$272,IF('Matriz de Riesgos'!$U$272&lt;&gt;'Matriz Calificación'!$D$73,"")))</f>
        <v/>
      </c>
      <c r="AR36" s="137" t="str">
        <f>IF('Matriz de Riesgos'!$U$191="","",IF('Matriz de Riesgos'!$U$191='Matriz Calificación'!$D$78,'Matriz de Riesgos'!$E$191,IF('Matriz de Riesgos'!$U$191&lt;&gt;'Matriz Calificación'!$D$78,"")))</f>
        <v/>
      </c>
      <c r="AS36" s="138" t="str">
        <f>IF('Matriz de Riesgos'!$U$200="","",IF('Matriz de Riesgos'!$U$200='Matriz Calificación'!$D$78,'Matriz de Riesgos'!$E$200,IF('Matriz de Riesgos'!$U$200&lt;&gt;'Matriz Calificación'!$D$78,"")))</f>
        <v/>
      </c>
      <c r="AT36" s="138" t="str">
        <f>IF('Matriz de Riesgos'!$U$209="","",IF('Matriz de Riesgos'!$U$209='Matriz Calificación'!$D$78,'Matriz de Riesgos'!$E$209,IF('Matriz de Riesgos'!$U$209&lt;&gt;'Matriz Calificación'!$D$78,"")))</f>
        <v>R23</v>
      </c>
      <c r="AU36" s="138" t="str">
        <f>IF('Matriz de Riesgos'!$U$218="","",IF('Matriz de Riesgos'!$U$218='Matriz Calificación'!$D$78,'Matriz de Riesgos'!$E$218,IF('Matriz de Riesgos'!$U$218&lt;&gt;'Matriz Calificación'!$D$78,"")))</f>
        <v>R24</v>
      </c>
      <c r="AV36" s="154" t="str">
        <f>IF('Matriz de Riesgos'!$U$227="","",IF('Matriz de Riesgos'!$U$227='Matriz Calificación'!$D$78,'Matriz de Riesgos'!$E$227,IF('Matriz de Riesgos'!$U$227&lt;&gt;'Matriz Calificación'!$D$78,"")))</f>
        <v/>
      </c>
      <c r="AW36" s="154" t="str">
        <f>IF('Matriz de Riesgos'!$U$236="","",IF('Matriz de Riesgos'!$U$236='Matriz Calificación'!$D$78,'Matriz de Riesgos'!$E$236,IF('Matriz de Riesgos'!$U$236&lt;&gt;'Matriz Calificación'!$D$78,"")))</f>
        <v/>
      </c>
      <c r="AX36" s="154" t="str">
        <f>IF('Matriz de Riesgos'!$U$245="","",IF('Matriz de Riesgos'!$U$245='Matriz Calificación'!$D$78,'Matriz de Riesgos'!$E$245,IF('Matriz de Riesgos'!$U$245&lt;&gt;'Matriz Calificación'!$D$78,"")))</f>
        <v/>
      </c>
      <c r="AY36" s="154" t="str">
        <f>IF('Matriz de Riesgos'!$U$254="","",IF('Matriz de Riesgos'!$U$254='Matriz Calificación'!$D$78,'Matriz de Riesgos'!$E$254,IF('Matriz de Riesgos'!$U$254&lt;&gt;'Matriz Calificación'!$D$78,"")))</f>
        <v/>
      </c>
      <c r="AZ36" s="154" t="str">
        <f>IF('Matriz de Riesgos'!$U$263="","",IF('Matriz de Riesgos'!$U$263='Matriz Calificación'!$D$78,'Matriz de Riesgos'!$E$263,IF('Matriz de Riesgos'!$U$263&lt;&gt;'Matriz Calificación'!$D$78,"")))</f>
        <v/>
      </c>
      <c r="BA36" s="139" t="str">
        <f>IF('Matriz de Riesgos'!$U$272="","",IF('Matriz de Riesgos'!$U$272='Matriz Calificación'!$D$78,'Matriz de Riesgos'!$E$272,IF('Matriz de Riesgos'!$U$272&lt;&gt;'Matriz Calificación'!$D$78,"")))</f>
        <v/>
      </c>
    </row>
    <row r="37" spans="2:57" ht="12" customHeight="1" x14ac:dyDescent="0.25">
      <c r="B37" s="400"/>
      <c r="C37" s="414"/>
      <c r="D37" s="131" t="str">
        <f>IF('Matriz de Riesgos'!$U$281="","",IF('Matriz de Riesgos'!$U$281='Matriz Calificación'!$D$70,'Matriz de Riesgos'!$E$281,IF('Matriz de Riesgos'!$U$281&lt;&gt;'Matriz Calificación'!$D$70,"")))</f>
        <v/>
      </c>
      <c r="E37" s="132" t="str">
        <f>IF('Matriz de Riesgos'!$U$290="","",IF('Matriz de Riesgos'!$U$290='Matriz Calificación'!$D$70,'Matriz de Riesgos'!$E$290,IF('Matriz de Riesgos'!$U$290&lt;&gt;'Matriz Calificación'!$D$70,"")))</f>
        <v/>
      </c>
      <c r="F37" s="132" t="str">
        <f>IF('Matriz de Riesgos'!$U$299="","",IF('Matriz de Riesgos'!$U$299='Matriz Calificación'!$D$70,'Matriz de Riesgos'!$E$299,IF('Matriz de Riesgos'!$U$299&lt;&gt;'Matriz Calificación'!$D$70,"")))</f>
        <v/>
      </c>
      <c r="G37" s="132" t="str">
        <f>IF('Matriz de Riesgos'!$U$308="","",IF('Matriz de Riesgos'!$U$308='Matriz Calificación'!$D$70,'Matriz de Riesgos'!$E$308,IF('Matriz de Riesgos'!$U$308&lt;&gt;'Matriz Calificación'!$D$70,"")))</f>
        <v/>
      </c>
      <c r="H37" s="132" t="str">
        <f>IF('Matriz de Riesgos'!$U$317="","",IF('Matriz de Riesgos'!$U$317='Matriz Calificación'!$D$70,'Matriz de Riesgos'!$E$317,IF('Matriz de Riesgos'!$U$317&lt;&gt;'Matriz Calificación'!$D$70,"")))</f>
        <v/>
      </c>
      <c r="I37" s="132" t="str">
        <f>IF('Matriz de Riesgos'!$U$326="","",IF('Matriz de Riesgos'!$U$326='Matriz Calificación'!$D$70,'Matriz de Riesgos'!$E$326,IF('Matriz de Riesgos'!$U$326&lt;&gt;'Matriz Calificación'!$D$70,"")))</f>
        <v/>
      </c>
      <c r="J37" s="132" t="str">
        <f>IF('Matriz de Riesgos'!$U$335="","",IF('Matriz de Riesgos'!$U$335='Matriz Calificación'!$D$70,'Matriz de Riesgos'!$E$335,IF('Matriz de Riesgos'!$U$335&lt;&gt;'Matriz Calificación'!$D$70,"")))</f>
        <v/>
      </c>
      <c r="K37" s="132" t="str">
        <f>IF('Matriz de Riesgos'!$U$344="","",IF('Matriz de Riesgos'!$U$344='Matriz Calificación'!$D$70,'Matriz de Riesgos'!$E$344,IF('Matriz de Riesgos'!$U$344&lt;&gt;'Matriz Calificación'!$D$70,"")))</f>
        <v/>
      </c>
      <c r="L37" s="132" t="str">
        <f>IF('Matriz de Riesgos'!$U$353="","",IF('Matriz de Riesgos'!$U$353='Matriz Calificación'!$D$70,'Matriz de Riesgos'!$E$353,IF('Matriz de Riesgos'!$U$353&lt;&gt;'Matriz Calificación'!$D$70,"")))</f>
        <v/>
      </c>
      <c r="M37" s="136" t="str">
        <f>IF('Matriz de Riesgos'!$U$362="","",IF('Matriz de Riesgos'!$U$362='Matriz Calificación'!$D$70,'Matriz de Riesgos'!$E$362,IF('Matriz de Riesgos'!$U$362&lt;&gt;'Matriz Calificación'!$D$70,"")))</f>
        <v/>
      </c>
      <c r="N37" s="131" t="str">
        <f>IF('Matriz de Riesgos'!$U$281="","",IF('Matriz de Riesgos'!$U$281='Matriz Calificación'!$D$71,'Matriz de Riesgos'!$E$281,IF('Matriz de Riesgos'!$U$281&lt;&gt;'Matriz Calificación'!$D$71,"")))</f>
        <v/>
      </c>
      <c r="O37" s="132" t="str">
        <f>IF('Matriz de Riesgos'!$U$290="","",IF('Matriz de Riesgos'!$U$290='Matriz Calificación'!$D$71,'Matriz de Riesgos'!$E$290,IF('Matriz de Riesgos'!$U$290&lt;&gt;'Matriz Calificación'!$D$71,"")))</f>
        <v/>
      </c>
      <c r="P37" s="132" t="str">
        <f>IF('Matriz de Riesgos'!$U$299="","",IF('Matriz de Riesgos'!$U$299='Matriz Calificación'!$D$71,'Matriz de Riesgos'!$E$299,IF('Matriz de Riesgos'!$U$299&lt;&gt;'Matriz Calificación'!$D$71,"")))</f>
        <v/>
      </c>
      <c r="Q37" s="132" t="str">
        <f>IF('Matriz de Riesgos'!$U$308="","",IF('Matriz de Riesgos'!$U$308='Matriz Calificación'!$D$71,'Matriz de Riesgos'!$E$308,IF('Matriz de Riesgos'!$U$308&lt;&gt;'Matriz Calificación'!$D$71,"")))</f>
        <v/>
      </c>
      <c r="R37" s="132" t="str">
        <f>IF('Matriz de Riesgos'!$U$317="","",IF('Matriz de Riesgos'!$U$317='Matriz Calificación'!$D$71,'Matriz de Riesgos'!$E$317,IF('Matriz de Riesgos'!$U$317&lt;&gt;'Matriz Calificación'!$D$71,"")))</f>
        <v/>
      </c>
      <c r="S37" s="132" t="str">
        <f>IF('Matriz de Riesgos'!$U$326="","",IF('Matriz de Riesgos'!$U$326='Matriz Calificación'!$D$71,'Matriz de Riesgos'!$E$326,IF('Matriz de Riesgos'!$U$326&lt;&gt;'Matriz Calificación'!$D$71,"")))</f>
        <v/>
      </c>
      <c r="T37" s="132" t="str">
        <f>IF('Matriz de Riesgos'!$U$335="","",IF('Matriz de Riesgos'!$U$335='Matriz Calificación'!$D$71,'Matriz de Riesgos'!$E$335,IF('Matriz de Riesgos'!$U$335&lt;&gt;'Matriz Calificación'!$D$71,"")))</f>
        <v/>
      </c>
      <c r="U37" s="132" t="str">
        <f>IF('Matriz de Riesgos'!$U$344="","",IF('Matriz de Riesgos'!$U$344='Matriz Calificación'!$D$71,'Matriz de Riesgos'!$E$344,IF('Matriz de Riesgos'!$U$344&lt;&gt;'Matriz Calificación'!$D$71,"")))</f>
        <v/>
      </c>
      <c r="V37" s="132" t="str">
        <f>IF('Matriz de Riesgos'!$U$353="","",IF('Matriz de Riesgos'!$U$353='Matriz Calificación'!$D$71,'Matriz de Riesgos'!$E$353,IF('Matriz de Riesgos'!$U$353&lt;&gt;'Matriz Calificación'!$D$71,"")))</f>
        <v/>
      </c>
      <c r="W37" s="136" t="str">
        <f>IF('Matriz de Riesgos'!$U$362="","",IF('Matriz de Riesgos'!$U$362='Matriz Calificación'!$D$71,'Matriz de Riesgos'!$E$362,IF('Matriz de Riesgos'!$U$362&lt;&gt;'Matriz Calificación'!$D$71,"")))</f>
        <v/>
      </c>
      <c r="X37" s="131" t="str">
        <f>IF('Matriz de Riesgos'!$U$281="","",IF('Matriz de Riesgos'!$U$281='Matriz Calificación'!$D$72,'Matriz de Riesgos'!$E$281,IF('Matriz de Riesgos'!$U$281&lt;&gt;'Matriz Calificación'!$D$72,"")))</f>
        <v/>
      </c>
      <c r="Y37" s="132" t="str">
        <f>IF('Matriz de Riesgos'!$U$290="","",IF('Matriz de Riesgos'!$U$290='Matriz Calificación'!$D$72,'Matriz de Riesgos'!$E$290,IF('Matriz de Riesgos'!$U$290&lt;&gt;'Matriz Calificación'!$D$72,"")))</f>
        <v/>
      </c>
      <c r="Z37" s="132" t="str">
        <f>IF('Matriz de Riesgos'!$U$299="","",IF('Matriz de Riesgos'!$U$299='Matriz Calificación'!$D$72,'Matriz de Riesgos'!$E$299,IF('Matriz de Riesgos'!$U$299&lt;&gt;'Matriz Calificación'!$D$72,"")))</f>
        <v/>
      </c>
      <c r="AA37" s="132" t="str">
        <f>IF('Matriz de Riesgos'!$U$308="","",IF('Matriz de Riesgos'!$U$308='Matriz Calificación'!$D$72,'Matriz de Riesgos'!$E$308,IF('Matriz de Riesgos'!$U$308&lt;&gt;'Matriz Calificación'!$D$72,"")))</f>
        <v/>
      </c>
      <c r="AB37" s="132" t="str">
        <f>IF('Matriz de Riesgos'!$U$317="","",IF('Matriz de Riesgos'!$U$317='Matriz Calificación'!$D$72,'Matriz de Riesgos'!$E$317,IF('Matriz de Riesgos'!$U$317&lt;&gt;'Matriz Calificación'!$D$72,"")))</f>
        <v/>
      </c>
      <c r="AC37" s="132" t="str">
        <f>IF('Matriz de Riesgos'!$U$326="","",IF('Matriz de Riesgos'!$U$326='Matriz Calificación'!$D$72,'Matriz de Riesgos'!$E$326,IF('Matriz de Riesgos'!$U$326&lt;&gt;'Matriz Calificación'!$D$72,"")))</f>
        <v/>
      </c>
      <c r="AD37" s="132" t="str">
        <f>IF('Matriz de Riesgos'!$U$335="","",IF('Matriz de Riesgos'!$U$335='Matriz Calificación'!$D$72,'Matriz de Riesgos'!$E$335,IF('Matriz de Riesgos'!$U$335&lt;&gt;'Matriz Calificación'!$D$72,"")))</f>
        <v/>
      </c>
      <c r="AE37" s="132" t="str">
        <f>IF('Matriz de Riesgos'!$U$344="","",IF('Matriz de Riesgos'!$U$344='Matriz Calificación'!$D$72,'Matriz de Riesgos'!$E$344,IF('Matriz de Riesgos'!$U$344&lt;&gt;'Matriz Calificación'!$D$72,"")))</f>
        <v/>
      </c>
      <c r="AF37" s="132" t="str">
        <f>IF('Matriz de Riesgos'!$U$353="","",IF('Matriz de Riesgos'!$U$353='Matriz Calificación'!$D$72,'Matriz de Riesgos'!$E$353,IF('Matriz de Riesgos'!$U$353&lt;&gt;'Matriz Calificación'!$D$72,"")))</f>
        <v/>
      </c>
      <c r="AG37" s="136" t="str">
        <f>IF('Matriz de Riesgos'!$U$362="","",IF('Matriz de Riesgos'!$U$362='Matriz Calificación'!$D$72,'Matriz de Riesgos'!$E$362,IF('Matriz de Riesgos'!$U$362&lt;&gt;'Matriz Calificación'!$D$72,"")))</f>
        <v/>
      </c>
      <c r="AH37" s="131" t="str">
        <f>IF('Matriz de Riesgos'!$U$281="","",IF('Matriz de Riesgos'!$U$281='Matriz Calificación'!$D$73,'Matriz de Riesgos'!$E$281,IF('Matriz de Riesgos'!$U$281&lt;&gt;'Matriz Calificación'!$D$73,"")))</f>
        <v/>
      </c>
      <c r="AI37" s="132" t="str">
        <f>IF('Matriz de Riesgos'!$U$290="","",IF('Matriz de Riesgos'!$U$290='Matriz Calificación'!$D$73,'Matriz de Riesgos'!$E$290,IF('Matriz de Riesgos'!$U$290&lt;&gt;'Matriz Calificación'!$D$73,"")))</f>
        <v/>
      </c>
      <c r="AJ37" s="132" t="str">
        <f>IF('Matriz de Riesgos'!$U$299="","",IF('Matriz de Riesgos'!$U$299='Matriz Calificación'!$D$73,'Matriz de Riesgos'!$E$299,IF('Matriz de Riesgos'!$U$299&lt;&gt;'Matriz Calificación'!$D$73,"")))</f>
        <v/>
      </c>
      <c r="AK37" s="132" t="str">
        <f>IF('Matriz de Riesgos'!$U$308="","",IF('Matriz de Riesgos'!$U$308='Matriz Calificación'!$D$73,'Matriz de Riesgos'!$E$308,IF('Matriz de Riesgos'!$U$308&lt;&gt;'Matriz Calificación'!$D$73,"")))</f>
        <v/>
      </c>
      <c r="AL37" s="132" t="str">
        <f>IF('Matriz de Riesgos'!$U$317="","",IF('Matriz de Riesgos'!$U$317='Matriz Calificación'!$D$73,'Matriz de Riesgos'!$E$317,IF('Matriz de Riesgos'!$U$317&lt;&gt;'Matriz Calificación'!$D$73,"")))</f>
        <v/>
      </c>
      <c r="AM37" s="132" t="str">
        <f>IF('Matriz de Riesgos'!$U$326="","",IF('Matriz de Riesgos'!$U$326='Matriz Calificación'!$D$73,'Matriz de Riesgos'!$E$326,IF('Matriz de Riesgos'!$U$326&lt;&gt;'Matriz Calificación'!$D$73,"")))</f>
        <v/>
      </c>
      <c r="AN37" s="132" t="str">
        <f>IF('Matriz de Riesgos'!$U$335="","",IF('Matriz de Riesgos'!$U$335='Matriz Calificación'!$D$73,'Matriz de Riesgos'!$E$335,IF('Matriz de Riesgos'!$U$335&lt;&gt;'Matriz Calificación'!$D$73,"")))</f>
        <v/>
      </c>
      <c r="AO37" s="132" t="str">
        <f>IF('Matriz de Riesgos'!$U$344="","",IF('Matriz de Riesgos'!$U$344='Matriz Calificación'!$D$73,'Matriz de Riesgos'!$E$344,IF('Matriz de Riesgos'!$U$344&lt;&gt;'Matriz Calificación'!$D$73,"")))</f>
        <v/>
      </c>
      <c r="AP37" s="132" t="str">
        <f>IF('Matriz de Riesgos'!$U$353="","",IF('Matriz de Riesgos'!$U$353='Matriz Calificación'!$D$73,'Matriz de Riesgos'!$E$353,IF('Matriz de Riesgos'!$U$353&lt;&gt;'Matriz Calificación'!$D$73,"")))</f>
        <v/>
      </c>
      <c r="AQ37" s="136" t="str">
        <f>IF('Matriz de Riesgos'!$U$362="","",IF('Matriz de Riesgos'!$U$362='Matriz Calificación'!$D$73,'Matriz de Riesgos'!$E$362,IF('Matriz de Riesgos'!$U$362&lt;&gt;'Matriz Calificación'!$D$73,"")))</f>
        <v/>
      </c>
      <c r="AR37" s="137" t="str">
        <f>IF('Matriz de Riesgos'!$U$281="","",IF('Matriz de Riesgos'!$U$281='Matriz Calificación'!$D$78,'Matriz de Riesgos'!$E$281,IF('Matriz de Riesgos'!$U$281&lt;&gt;'Matriz Calificación'!$D$78,"")))</f>
        <v/>
      </c>
      <c r="AS37" s="138" t="str">
        <f>IF('Matriz de Riesgos'!$U$290="","",IF('Matriz de Riesgos'!$U$290='Matriz Calificación'!$D$78,'Matriz de Riesgos'!$E$290,IF('Matriz de Riesgos'!$U$290&lt;&gt;'Matriz Calificación'!$D$78,"")))</f>
        <v/>
      </c>
      <c r="AT37" s="138" t="str">
        <f>IF('Matriz de Riesgos'!$U$299="","",IF('Matriz de Riesgos'!$U$299='Matriz Calificación'!$D$78,'Matriz de Riesgos'!$E$299,IF('Matriz de Riesgos'!$U$299&lt;&gt;'Matriz Calificación'!$D$78,"")))</f>
        <v/>
      </c>
      <c r="AU37" s="138" t="str">
        <f>IF('Matriz de Riesgos'!$U$308="","",IF('Matriz de Riesgos'!$U$308='Matriz Calificación'!$D$78,'Matriz de Riesgos'!$E$308,IF('Matriz de Riesgos'!$U$308&lt;&gt;'Matriz Calificación'!$D$78,"")))</f>
        <v/>
      </c>
      <c r="AV37" s="154" t="str">
        <f>IF('Matriz de Riesgos'!$U$317="","",IF('Matriz de Riesgos'!$U$317='Matriz Calificación'!$D$78,'Matriz de Riesgos'!$E$317,IF('Matriz de Riesgos'!$U$317&lt;&gt;'Matriz Calificación'!$D$78,"")))</f>
        <v/>
      </c>
      <c r="AW37" s="154" t="str">
        <f>IF('Matriz de Riesgos'!$U$326="","",IF('Matriz de Riesgos'!$U$326='Matriz Calificación'!$D$78,'Matriz de Riesgos'!$E$326,IF('Matriz de Riesgos'!$U$326&lt;&gt;'Matriz Calificación'!$D$78,"")))</f>
        <v/>
      </c>
      <c r="AX37" s="154" t="str">
        <f>IF('Matriz de Riesgos'!$U$335="","",IF('Matriz de Riesgos'!$U$335='Matriz Calificación'!$D$78,'Matriz de Riesgos'!$E$335,IF('Matriz de Riesgos'!$U$335&lt;&gt;'Matriz Calificación'!$D$78,"")))</f>
        <v/>
      </c>
      <c r="AY37" s="154" t="str">
        <f>IF('Matriz de Riesgos'!$U$344="","",IF('Matriz de Riesgos'!$U$344='Matriz Calificación'!$D$78,'Matriz de Riesgos'!$E$344,IF('Matriz de Riesgos'!$U$344&lt;&gt;'Matriz Calificación'!$D$78,"")))</f>
        <v/>
      </c>
      <c r="AZ37" s="154" t="str">
        <f>IF('Matriz de Riesgos'!$U$353="","",IF('Matriz de Riesgos'!$U$353='Matriz Calificación'!$D$78,'Matriz de Riesgos'!$E$353,IF('Matriz de Riesgos'!$U$353&lt;&gt;'Matriz Calificación'!$D$78,"")))</f>
        <v/>
      </c>
      <c r="BA37" s="139" t="str">
        <f>IF('Matriz de Riesgos'!$U$362="","",IF('Matriz de Riesgos'!$U$362='Matriz Calificación'!$D$78,'Matriz de Riesgos'!$E$362,IF('Matriz de Riesgos'!$U$362&lt;&gt;'Matriz Calificación'!$D$78,"")))</f>
        <v/>
      </c>
    </row>
    <row r="38" spans="2:57" ht="12" customHeight="1" x14ac:dyDescent="0.25">
      <c r="B38" s="400"/>
      <c r="C38" s="414"/>
      <c r="D38" s="131" t="str">
        <f>IF('Matriz de Riesgos'!$U$371="","",IF('Matriz de Riesgos'!$U$371='Matriz Calificación'!$D$70,'Matriz de Riesgos'!$E$371,IF('Matriz de Riesgos'!$U$371&lt;&gt;'Matriz Calificación'!$D$70,"")))</f>
        <v/>
      </c>
      <c r="E38" s="132" t="str">
        <f>IF('Matriz de Riesgos'!$U$380="","",IF('Matriz de Riesgos'!$U$380='Matriz Calificación'!$D$70,'Matriz de Riesgos'!$E$380,IF('Matriz de Riesgos'!$U$380&lt;&gt;'Matriz Calificación'!$D$70,"")))</f>
        <v/>
      </c>
      <c r="F38" s="132" t="str">
        <f>IF('Matriz de Riesgos'!$U$389="","",IF('Matriz de Riesgos'!$U$389='Matriz Calificación'!$D$70,'Matriz de Riesgos'!$E$389,IF('Matriz de Riesgos'!$U$389&lt;&gt;'Matriz Calificación'!$D$70,"")))</f>
        <v/>
      </c>
      <c r="G38" s="132" t="str">
        <f>IF('Matriz de Riesgos'!$U$398="","",IF('Matriz de Riesgos'!$U$398='Matriz Calificación'!$D$70,'Matriz de Riesgos'!$E$398,IF('Matriz de Riesgos'!$U$398&lt;&gt;'Matriz Calificación'!$D$70,"")))</f>
        <v/>
      </c>
      <c r="H38" s="132" t="str">
        <f>IF('Matriz de Riesgos'!$U$407="","",IF('Matriz de Riesgos'!$U$407='Matriz Calificación'!$D$70,'Matriz de Riesgos'!$E$407,IF('Matriz de Riesgos'!$U$407&lt;&gt;'Matriz Calificación'!$D$70,"")))</f>
        <v/>
      </c>
      <c r="I38" s="132" t="str">
        <f>IF('Matriz de Riesgos'!$U$416="","",IF('Matriz de Riesgos'!$U$416='Matriz Calificación'!$D$70,'Matriz de Riesgos'!$E$416,IF('Matriz de Riesgos'!$U$416&lt;&gt;'Matriz Calificación'!$D$70,"")))</f>
        <v/>
      </c>
      <c r="J38" s="132" t="str">
        <f>IF('Matriz de Riesgos'!$U$425="","",IF('Matriz de Riesgos'!$U$425='Matriz Calificación'!$D$70,'Matriz de Riesgos'!$E$425,IF('Matriz de Riesgos'!$U$425&lt;&gt;'Matriz Calificación'!$D$70,"")))</f>
        <v/>
      </c>
      <c r="K38" s="132" t="str">
        <f>IF('Matriz de Riesgos'!$U$434="","",IF('Matriz de Riesgos'!$U$434='Matriz Calificación'!$D$70,'Matriz de Riesgos'!$E$434,IF('Matriz de Riesgos'!$U$434&lt;&gt;'Matriz Calificación'!$D$70,"")))</f>
        <v/>
      </c>
      <c r="L38" s="132" t="str">
        <f>IF('Matriz de Riesgos'!$U$443="","",IF('Matriz de Riesgos'!$U$443='Matriz Calificación'!$D$70,'Matriz de Riesgos'!$E$443,IF('Matriz de Riesgos'!$U$443&lt;&gt;'Matriz Calificación'!$D$70,"")))</f>
        <v/>
      </c>
      <c r="M38" s="136" t="str">
        <f>IF('Matriz de Riesgos'!$U$452="","",IF('Matriz de Riesgos'!$U$452='Matriz Calificación'!$D$70,'Matriz de Riesgos'!$E$452,IF('Matriz de Riesgos'!$U$452&lt;&gt;'Matriz Calificación'!$D$70,"")))</f>
        <v/>
      </c>
      <c r="N38" s="131" t="str">
        <f>IF('Matriz de Riesgos'!$U$371="","",IF('Matriz de Riesgos'!$U$371='Matriz Calificación'!$D$71,'Matriz de Riesgos'!$E$371,IF('Matriz de Riesgos'!$U$371&lt;&gt;'Matriz Calificación'!$D$71,"")))</f>
        <v/>
      </c>
      <c r="O38" s="132" t="str">
        <f>IF('Matriz de Riesgos'!$U$380="","",IF('Matriz de Riesgos'!$U$380='Matriz Calificación'!$D$71,'Matriz de Riesgos'!$E$380,IF('Matriz de Riesgos'!$U$380&lt;&gt;'Matriz Calificación'!$D$71,"")))</f>
        <v/>
      </c>
      <c r="P38" s="132" t="str">
        <f>IF('Matriz de Riesgos'!$U$389="","",IF('Matriz de Riesgos'!$U$389='Matriz Calificación'!$D$71,'Matriz de Riesgos'!$E$389,IF('Matriz de Riesgos'!$U$389&lt;&gt;'Matriz Calificación'!$D$71,"")))</f>
        <v/>
      </c>
      <c r="Q38" s="132" t="str">
        <f>IF('Matriz de Riesgos'!$U$398="","",IF('Matriz de Riesgos'!$U$398='Matriz Calificación'!$D$71,'Matriz de Riesgos'!$E$398,IF('Matriz de Riesgos'!$U$398&lt;&gt;'Matriz Calificación'!$D$71,"")))</f>
        <v/>
      </c>
      <c r="R38" s="132" t="str">
        <f>IF('Matriz de Riesgos'!$U$407="","",IF('Matriz de Riesgos'!$U$407='Matriz Calificación'!$D$71,'Matriz de Riesgos'!$E$407,IF('Matriz de Riesgos'!$U$407&lt;&gt;'Matriz Calificación'!$D$71,"")))</f>
        <v/>
      </c>
      <c r="S38" s="132" t="str">
        <f>IF('Matriz de Riesgos'!$U$416="","",IF('Matriz de Riesgos'!$U$416='Matriz Calificación'!$D$71,'Matriz de Riesgos'!$E$416,IF('Matriz de Riesgos'!$U$416&lt;&gt;'Matriz Calificación'!$D$71,"")))</f>
        <v/>
      </c>
      <c r="T38" s="132" t="str">
        <f>IF('Matriz de Riesgos'!$U$425="","",IF('Matriz de Riesgos'!$U$425='Matriz Calificación'!$D$71,'Matriz de Riesgos'!$E$425,IF('Matriz de Riesgos'!$U$425&lt;&gt;'Matriz Calificación'!$D$71,"")))</f>
        <v/>
      </c>
      <c r="U38" s="132" t="str">
        <f>IF('Matriz de Riesgos'!$U$434="","",IF('Matriz de Riesgos'!$U$434='Matriz Calificación'!$D$71,'Matriz de Riesgos'!$E$434,IF('Matriz de Riesgos'!$U$434&lt;&gt;'Matriz Calificación'!$D$71,"")))</f>
        <v/>
      </c>
      <c r="V38" s="132" t="str">
        <f>IF('Matriz de Riesgos'!$U$443="","",IF('Matriz de Riesgos'!$U$443='Matriz Calificación'!$D$71,'Matriz de Riesgos'!$E$443,IF('Matriz de Riesgos'!$U$443&lt;&gt;'Matriz Calificación'!$D$71,"")))</f>
        <v/>
      </c>
      <c r="W38" s="136" t="str">
        <f>IF('Matriz de Riesgos'!$U$452="","",IF('Matriz de Riesgos'!$U$452='Matriz Calificación'!$D$71,'Matriz de Riesgos'!$E$452,IF('Matriz de Riesgos'!$U$452&lt;&gt;'Matriz Calificación'!$D$71,"")))</f>
        <v/>
      </c>
      <c r="X38" s="131" t="str">
        <f>IF('Matriz de Riesgos'!$U$371="","",IF('Matriz de Riesgos'!$U$371='Matriz Calificación'!$D$72,'Matriz de Riesgos'!$E$371,IF('Matriz de Riesgos'!$U$371&lt;&gt;'Matriz Calificación'!$D$72,"")))</f>
        <v/>
      </c>
      <c r="Y38" s="132" t="str">
        <f>IF('Matriz de Riesgos'!$U$380="","",IF('Matriz de Riesgos'!$U$380='Matriz Calificación'!$D$72,'Matriz de Riesgos'!$E$380,IF('Matriz de Riesgos'!$U$380&lt;&gt;'Matriz Calificación'!$D$72,"")))</f>
        <v/>
      </c>
      <c r="Z38" s="132" t="str">
        <f>IF('Matriz de Riesgos'!$U$389="","",IF('Matriz de Riesgos'!$U$389='Matriz Calificación'!$D$72,'Matriz de Riesgos'!$E$389,IF('Matriz de Riesgos'!$U$389&lt;&gt;'Matriz Calificación'!$D$72,"")))</f>
        <v/>
      </c>
      <c r="AA38" s="132" t="str">
        <f>IF('Matriz de Riesgos'!$U$398="","",IF('Matriz de Riesgos'!$U$398='Matriz Calificación'!$D$72,'Matriz de Riesgos'!$E$398,IF('Matriz de Riesgos'!$U$398&lt;&gt;'Matriz Calificación'!$D$72,"")))</f>
        <v/>
      </c>
      <c r="AB38" s="132" t="str">
        <f>IF('Matriz de Riesgos'!$U$407="","",IF('Matriz de Riesgos'!$U$407='Matriz Calificación'!$D$72,'Matriz de Riesgos'!$E$407,IF('Matriz de Riesgos'!$U$407&lt;&gt;'Matriz Calificación'!$D$72,"")))</f>
        <v/>
      </c>
      <c r="AC38" s="132" t="str">
        <f>IF('Matriz de Riesgos'!$U$416="","",IF('Matriz de Riesgos'!$U$416='Matriz Calificación'!$D$72,'Matriz de Riesgos'!$E$416,IF('Matriz de Riesgos'!$U$416&lt;&gt;'Matriz Calificación'!$D$72,"")))</f>
        <v/>
      </c>
      <c r="AD38" s="132" t="str">
        <f>IF('Matriz de Riesgos'!$U$425="","",IF('Matriz de Riesgos'!$U$425='Matriz Calificación'!$D$72,'Matriz de Riesgos'!$E$425,IF('Matriz de Riesgos'!$U$425&lt;&gt;'Matriz Calificación'!$D$72,"")))</f>
        <v/>
      </c>
      <c r="AE38" s="132" t="str">
        <f>IF('Matriz de Riesgos'!$U$434="","",IF('Matriz de Riesgos'!$U$434='Matriz Calificación'!$D$72,'Matriz de Riesgos'!$E$434,IF('Matriz de Riesgos'!$U$434&lt;&gt;'Matriz Calificación'!$D$72,"")))</f>
        <v/>
      </c>
      <c r="AF38" s="132" t="str">
        <f>IF('Matriz de Riesgos'!$U$443="","",IF('Matriz de Riesgos'!$U$443='Matriz Calificación'!$D$72,'Matriz de Riesgos'!$E$443,IF('Matriz de Riesgos'!$U$443&lt;&gt;'Matriz Calificación'!$D$72,"")))</f>
        <v/>
      </c>
      <c r="AG38" s="136" t="str">
        <f>IF('Matriz de Riesgos'!$U$452="","",IF('Matriz de Riesgos'!$U$452='Matriz Calificación'!$D$72,'Matriz de Riesgos'!$E$452,IF('Matriz de Riesgos'!$U$452&lt;&gt;'Matriz Calificación'!$D$72,"")))</f>
        <v/>
      </c>
      <c r="AH38" s="131" t="str">
        <f>IF('Matriz de Riesgos'!$U$371="","",IF('Matriz de Riesgos'!$U$371='Matriz Calificación'!$D$73,'Matriz de Riesgos'!$E$371,IF('Matriz de Riesgos'!$U$371&lt;&gt;'Matriz Calificación'!$D$73,"")))</f>
        <v/>
      </c>
      <c r="AI38" s="132" t="str">
        <f>IF('Matriz de Riesgos'!$U$380="","",IF('Matriz de Riesgos'!$U$380='Matriz Calificación'!$D$73,'Matriz de Riesgos'!$E$380,IF('Matriz de Riesgos'!$U$380&lt;&gt;'Matriz Calificación'!$D$73,"")))</f>
        <v/>
      </c>
      <c r="AJ38" s="132" t="str">
        <f>IF('Matriz de Riesgos'!$U$389="","",IF('Matriz de Riesgos'!$U$389='Matriz Calificación'!$D$73,'Matriz de Riesgos'!$E$389,IF('Matriz de Riesgos'!$U$389&lt;&gt;'Matriz Calificación'!$D$73,"")))</f>
        <v/>
      </c>
      <c r="AK38" s="132" t="str">
        <f>IF('Matriz de Riesgos'!$U$398="","",IF('Matriz de Riesgos'!$U$398='Matriz Calificación'!$D$73,'Matriz de Riesgos'!$E$398,IF('Matriz de Riesgos'!$U$398&lt;&gt;'Matriz Calificación'!$D$73,"")))</f>
        <v/>
      </c>
      <c r="AL38" s="132" t="str">
        <f>IF('Matriz de Riesgos'!$U$407="","",IF('Matriz de Riesgos'!$U$407='Matriz Calificación'!$D$73,'Matriz de Riesgos'!$E$407,IF('Matriz de Riesgos'!$U$407&lt;&gt;'Matriz Calificación'!$D$73,"")))</f>
        <v/>
      </c>
      <c r="AM38" s="132" t="str">
        <f>IF('Matriz de Riesgos'!$U$416="","",IF('Matriz de Riesgos'!$U$416='Matriz Calificación'!$D$73,'Matriz de Riesgos'!$E$416,IF('Matriz de Riesgos'!$U$416&lt;&gt;'Matriz Calificación'!$D$73,"")))</f>
        <v/>
      </c>
      <c r="AN38" s="132" t="str">
        <f>IF('Matriz de Riesgos'!$U$425="","",IF('Matriz de Riesgos'!$U$425='Matriz Calificación'!$D$73,'Matriz de Riesgos'!$E$425,IF('Matriz de Riesgos'!$U$425&lt;&gt;'Matriz Calificación'!$D$73,"")))</f>
        <v/>
      </c>
      <c r="AO38" s="132" t="str">
        <f>IF('Matriz de Riesgos'!$U$434="","",IF('Matriz de Riesgos'!$U$434='Matriz Calificación'!$D$73,'Matriz de Riesgos'!$E$434,IF('Matriz de Riesgos'!$U$434&lt;&gt;'Matriz Calificación'!$D$73,"")))</f>
        <v/>
      </c>
      <c r="AP38" s="132" t="str">
        <f>IF('Matriz de Riesgos'!$U$443="","",IF('Matriz de Riesgos'!$U$443='Matriz Calificación'!$D$73,'Matriz de Riesgos'!$E$443,IF('Matriz de Riesgos'!$U$443&lt;&gt;'Matriz Calificación'!$D$73,"")))</f>
        <v/>
      </c>
      <c r="AQ38" s="136" t="str">
        <f>IF('Matriz de Riesgos'!$U$452="","",IF('Matriz de Riesgos'!$U$452='Matriz Calificación'!$D$73,'Matriz de Riesgos'!$E$452,IF('Matriz de Riesgos'!$U$452&lt;&gt;'Matriz Calificación'!$D$73,"")))</f>
        <v/>
      </c>
      <c r="AR38" s="137" t="str">
        <f>IF('Matriz de Riesgos'!$U$371="","",IF('Matriz de Riesgos'!$U$371='Matriz Calificación'!$D$78,'Matriz de Riesgos'!$E$371,IF('Matriz de Riesgos'!$U$371&lt;&gt;'Matriz Calificación'!$D$78,"")))</f>
        <v/>
      </c>
      <c r="AS38" s="138" t="str">
        <f>IF('Matriz de Riesgos'!$U$380="","",IF('Matriz de Riesgos'!$U$380='Matriz Calificación'!$D$78,'Matriz de Riesgos'!$E$380,IF('Matriz de Riesgos'!$U$380&lt;&gt;'Matriz Calificación'!$D$78,"")))</f>
        <v/>
      </c>
      <c r="AT38" s="138" t="str">
        <f>IF('Matriz de Riesgos'!$U$389="","",IF('Matriz de Riesgos'!$U$389='Matriz Calificación'!$D$78,'Matriz de Riesgos'!$E$389,IF('Matriz de Riesgos'!$U$389&lt;&gt;'Matriz Calificación'!$D$78,"")))</f>
        <v/>
      </c>
      <c r="AU38" s="138" t="str">
        <f>IF('Matriz de Riesgos'!$U$398="","",IF('Matriz de Riesgos'!$U$398='Matriz Calificación'!$D$78,'Matriz de Riesgos'!$E$398,IF('Matriz de Riesgos'!$U$398&lt;&gt;'Matriz Calificación'!$D$78,"")))</f>
        <v/>
      </c>
      <c r="AV38" s="154" t="str">
        <f>IF('Matriz de Riesgos'!$U$407="","",IF('Matriz de Riesgos'!$U$407='Matriz Calificación'!$D$78,'Matriz de Riesgos'!$E$407,IF('Matriz de Riesgos'!$U$407&lt;&gt;'Matriz Calificación'!$D$78,"")))</f>
        <v/>
      </c>
      <c r="AW38" s="154" t="str">
        <f>IF('Matriz de Riesgos'!$U$416="","",IF('Matriz de Riesgos'!$U$416='Matriz Calificación'!$D$78,'Matriz de Riesgos'!$E$416,IF('Matriz de Riesgos'!$U$416&lt;&gt;'Matriz Calificación'!$D$78,"")))</f>
        <v/>
      </c>
      <c r="AX38" s="154" t="str">
        <f>IF('Matriz de Riesgos'!$U$425="","",IF('Matriz de Riesgos'!$U$425='Matriz Calificación'!$D$78,'Matriz de Riesgos'!$E$425,IF('Matriz de Riesgos'!$U$425&lt;&gt;'Matriz Calificación'!$D$78,"")))</f>
        <v/>
      </c>
      <c r="AY38" s="154" t="str">
        <f>IF('Matriz de Riesgos'!$U$434="","",IF('Matriz de Riesgos'!$U$434='Matriz Calificación'!$D$78,'Matriz de Riesgos'!$E$434,IF('Matriz de Riesgos'!$U$434&lt;&gt;'Matriz Calificación'!$D$78,"")))</f>
        <v/>
      </c>
      <c r="AZ38" s="154" t="str">
        <f>IF('Matriz de Riesgos'!$U$443="","",IF('Matriz de Riesgos'!$U$443='Matriz Calificación'!$D$78,'Matriz de Riesgos'!$E$443,IF('Matriz de Riesgos'!$U$443&lt;&gt;'Matriz Calificación'!$D$78,"")))</f>
        <v/>
      </c>
      <c r="BA38" s="139" t="str">
        <f>IF('Matriz de Riesgos'!$U$452="","",IF('Matriz de Riesgos'!$U$452='Matriz Calificación'!$D$78,'Matriz de Riesgos'!$E$452,IF('Matriz de Riesgos'!$U$452&lt;&gt;'Matriz Calificación'!$D$78,"")))</f>
        <v/>
      </c>
    </row>
    <row r="39" spans="2:57" ht="12" customHeight="1" x14ac:dyDescent="0.25">
      <c r="B39" s="400"/>
      <c r="C39" s="414"/>
      <c r="D39" s="131" t="str">
        <f>IF('Matriz de Riesgos'!$U$461="","",IF('Matriz de Riesgos'!$U$461='Matriz Calificación'!$D$70,'Matriz de Riesgos'!$E$461,IF('Matriz de Riesgos'!$U$461&lt;&gt;'Matriz Calificación'!$D$70,"")))</f>
        <v/>
      </c>
      <c r="E39" s="132" t="str">
        <f>IF('Matriz de Riesgos'!$U$470="","",IF('Matriz de Riesgos'!$U$470='Matriz Calificación'!$D$70,'Matriz de Riesgos'!$E$470,IF('Matriz de Riesgos'!$U$470&lt;&gt;'Matriz Calificación'!$D$70,"")))</f>
        <v/>
      </c>
      <c r="F39" s="132" t="str">
        <f>IF('Matriz de Riesgos'!$U$479="","",IF('Matriz de Riesgos'!$U$479='Matriz Calificación'!$D$70,'Matriz de Riesgos'!$E$479,IF('Matriz de Riesgos'!$U$479&lt;&gt;'Matriz Calificación'!$D$70,"")))</f>
        <v/>
      </c>
      <c r="G39" s="132" t="str">
        <f>IF('Matriz de Riesgos'!$U$488="","",IF('Matriz de Riesgos'!$U$488='Matriz Calificación'!$D$70,'Matriz de Riesgos'!$E$488,IF('Matriz de Riesgos'!$U$488&lt;&gt;'Matriz Calificación'!$D$70,"")))</f>
        <v/>
      </c>
      <c r="H39" s="132" t="str">
        <f>IF('Matriz de Riesgos'!$U$497="","",IF('Matriz de Riesgos'!$U$497='Matriz Calificación'!$D$70,'Matriz de Riesgos'!$E$497,IF('Matriz de Riesgos'!$U$497&lt;&gt;'Matriz Calificación'!$D$70,"")))</f>
        <v/>
      </c>
      <c r="I39" s="132" t="str">
        <f>IF('Matriz de Riesgos'!$U$506="","",IF('Matriz de Riesgos'!$U$506='Matriz Calificación'!$D$70,'Matriz de Riesgos'!$E$506,IF('Matriz de Riesgos'!$U$506&lt;&gt;'Matriz Calificación'!$D$70,"")))</f>
        <v/>
      </c>
      <c r="J39" s="132" t="str">
        <f>IF('Matriz de Riesgos'!$U$515="","",IF('Matriz de Riesgos'!$U$515='Matriz Calificación'!$D$70,'Matriz de Riesgos'!$E$515,IF('Matriz de Riesgos'!$U$515&lt;&gt;'Matriz Calificación'!$D$70,"")))</f>
        <v/>
      </c>
      <c r="K39" s="132" t="str">
        <f>IF('Matriz de Riesgos'!$U$524="","",IF('Matriz de Riesgos'!$U$524='Matriz Calificación'!$D$70,'Matriz de Riesgos'!$E$524,IF('Matriz de Riesgos'!$U$524&lt;&gt;'Matriz Calificación'!$D$70,"")))</f>
        <v/>
      </c>
      <c r="L39" s="132" t="str">
        <f>IF('Matriz de Riesgos'!$U$533="","",IF('Matriz de Riesgos'!$U$533='Matriz Calificación'!$D$70,'Matriz de Riesgos'!$E$533,IF('Matriz de Riesgos'!$U$533&lt;&gt;'Matriz Calificación'!$D$70,"")))</f>
        <v/>
      </c>
      <c r="M39" s="136" t="str">
        <f>IF('Matriz de Riesgos'!$U$542="","",IF('Matriz de Riesgos'!$U$542='Matriz Calificación'!$D$70,'Matriz de Riesgos'!$E$542,IF('Matriz de Riesgos'!$U$542&lt;&gt;'Matriz Calificación'!$D$70,"")))</f>
        <v/>
      </c>
      <c r="N39" s="131" t="str">
        <f>IF('Matriz de Riesgos'!$U$461="","",IF('Matriz de Riesgos'!$U$461='Matriz Calificación'!$D$71,'Matriz de Riesgos'!$E$461,IF('Matriz de Riesgos'!$U$461&lt;&gt;'Matriz Calificación'!$D$71,"")))</f>
        <v/>
      </c>
      <c r="O39" s="132" t="str">
        <f>IF('Matriz de Riesgos'!$U$470="","",IF('Matriz de Riesgos'!$U$470='Matriz Calificación'!$D$71,'Matriz de Riesgos'!$E$470,IF('Matriz de Riesgos'!$U$470&lt;&gt;'Matriz Calificación'!$D$71,"")))</f>
        <v/>
      </c>
      <c r="P39" s="132" t="str">
        <f>IF('Matriz de Riesgos'!$U$479="","",IF('Matriz de Riesgos'!$U$479='Matriz Calificación'!$D$71,'Matriz de Riesgos'!$E$479,IF('Matriz de Riesgos'!$U$479&lt;&gt;'Matriz Calificación'!$D$71,"")))</f>
        <v/>
      </c>
      <c r="Q39" s="132" t="str">
        <f>IF('Matriz de Riesgos'!$U$488="","",IF('Matriz de Riesgos'!$U$488='Matriz Calificación'!$D$71,'Matriz de Riesgos'!$E$488,IF('Matriz de Riesgos'!$U$488&lt;&gt;'Matriz Calificación'!$D$71,"")))</f>
        <v/>
      </c>
      <c r="R39" s="132" t="str">
        <f>IF('Matriz de Riesgos'!$U$497="","",IF('Matriz de Riesgos'!$U$497='Matriz Calificación'!$D$71,'Matriz de Riesgos'!$E$497,IF('Matriz de Riesgos'!$U$497&lt;&gt;'Matriz Calificación'!$D$71,"")))</f>
        <v/>
      </c>
      <c r="S39" s="132" t="str">
        <f>IF('Matriz de Riesgos'!$U$506="","",IF('Matriz de Riesgos'!$U$506='Matriz Calificación'!$D$71,'Matriz de Riesgos'!$E$506,IF('Matriz de Riesgos'!$U$506&lt;&gt;'Matriz Calificación'!$D$71,"")))</f>
        <v/>
      </c>
      <c r="T39" s="132" t="str">
        <f>IF('Matriz de Riesgos'!$U$515="","",IF('Matriz de Riesgos'!$U$515='Matriz Calificación'!$D$71,'Matriz de Riesgos'!$E$515,IF('Matriz de Riesgos'!$U$515&lt;&gt;'Matriz Calificación'!$D$71,"")))</f>
        <v/>
      </c>
      <c r="U39" s="132" t="str">
        <f>IF('Matriz de Riesgos'!$U$524="","",IF('Matriz de Riesgos'!$U$524='Matriz Calificación'!$D$71,'Matriz de Riesgos'!$E$524,IF('Matriz de Riesgos'!$U$524&lt;&gt;'Matriz Calificación'!$D$71,"")))</f>
        <v/>
      </c>
      <c r="V39" s="132" t="str">
        <f>IF('Matriz de Riesgos'!$U$533="","",IF('Matriz de Riesgos'!$U$533='Matriz Calificación'!$D$71,'Matriz de Riesgos'!$E$533,IF('Matriz de Riesgos'!$U$533&lt;&gt;'Matriz Calificación'!$D$71,"")))</f>
        <v/>
      </c>
      <c r="W39" s="136" t="str">
        <f>IF('Matriz de Riesgos'!$U$542="","",IF('Matriz de Riesgos'!$U$542='Matriz Calificación'!$D$71,'Matriz de Riesgos'!$E$542,IF('Matriz de Riesgos'!$U$542&lt;&gt;'Matriz Calificación'!$D$71,"")))</f>
        <v/>
      </c>
      <c r="X39" s="131" t="str">
        <f>IF('Matriz de Riesgos'!$U$461="","",IF('Matriz de Riesgos'!$U$461='Matriz Calificación'!$D$72,'Matriz de Riesgos'!$E$461,IF('Matriz de Riesgos'!$U$461&lt;&gt;'Matriz Calificación'!$D$72,"")))</f>
        <v/>
      </c>
      <c r="Y39" s="132" t="str">
        <f>IF('Matriz de Riesgos'!$U$470="","",IF('Matriz de Riesgos'!$U$470='Matriz Calificación'!$D$72,'Matriz de Riesgos'!$E$470,IF('Matriz de Riesgos'!$U$470&lt;&gt;'Matriz Calificación'!$D$72,"")))</f>
        <v/>
      </c>
      <c r="Z39" s="132" t="str">
        <f>IF('Matriz de Riesgos'!$U$479="","",IF('Matriz de Riesgos'!$U$479='Matriz Calificación'!$D$72,'Matriz de Riesgos'!$E$479,IF('Matriz de Riesgos'!$U$479&lt;&gt;'Matriz Calificación'!$D$72,"")))</f>
        <v/>
      </c>
      <c r="AA39" s="132" t="str">
        <f>IF('Matriz de Riesgos'!$U$488="","",IF('Matriz de Riesgos'!$U$488='Matriz Calificación'!$D$72,'Matriz de Riesgos'!$E$488,IF('Matriz de Riesgos'!$U$488&lt;&gt;'Matriz Calificación'!$D$72,"")))</f>
        <v/>
      </c>
      <c r="AB39" s="132" t="str">
        <f>IF('Matriz de Riesgos'!$U$497="","",IF('Matriz de Riesgos'!$U$497='Matriz Calificación'!$D$72,'Matriz de Riesgos'!$E$497,IF('Matriz de Riesgos'!$U$497&lt;&gt;'Matriz Calificación'!$D$72,"")))</f>
        <v/>
      </c>
      <c r="AC39" s="132" t="str">
        <f>IF('Matriz de Riesgos'!$U$506="","",IF('Matriz de Riesgos'!$U$506='Matriz Calificación'!$D$72,'Matriz de Riesgos'!$E$506,IF('Matriz de Riesgos'!$U$506&lt;&gt;'Matriz Calificación'!$D$72,"")))</f>
        <v/>
      </c>
      <c r="AD39" s="132" t="str">
        <f>IF('Matriz de Riesgos'!$U$515="","",IF('Matriz de Riesgos'!$U$515='Matriz Calificación'!$D$72,'Matriz de Riesgos'!$E$515,IF('Matriz de Riesgos'!$U$515&lt;&gt;'Matriz Calificación'!$D$72,"")))</f>
        <v/>
      </c>
      <c r="AE39" s="132" t="str">
        <f>IF('Matriz de Riesgos'!$U$524="","",IF('Matriz de Riesgos'!$U$524='Matriz Calificación'!$D$72,'Matriz de Riesgos'!$E$524,IF('Matriz de Riesgos'!$U$524&lt;&gt;'Matriz Calificación'!$D$72,"")))</f>
        <v/>
      </c>
      <c r="AF39" s="132" t="str">
        <f>IF('Matriz de Riesgos'!$U$533="","",IF('Matriz de Riesgos'!$U$533='Matriz Calificación'!$D$72,'Matriz de Riesgos'!$E$533,IF('Matriz de Riesgos'!$U$533&lt;&gt;'Matriz Calificación'!$D$72,"")))</f>
        <v/>
      </c>
      <c r="AG39" s="136" t="str">
        <f>IF('Matriz de Riesgos'!$U$542="","",IF('Matriz de Riesgos'!$U$542='Matriz Calificación'!$D$72,'Matriz de Riesgos'!$E$542,IF('Matriz de Riesgos'!$U$542&lt;&gt;'Matriz Calificación'!$D$72,"")))</f>
        <v/>
      </c>
      <c r="AH39" s="131" t="str">
        <f>IF('Matriz de Riesgos'!$U$461="","",IF('Matriz de Riesgos'!$U$461='Matriz Calificación'!$D$73,'Matriz de Riesgos'!$E$461,IF('Matriz de Riesgos'!$U$461&lt;&gt;'Matriz Calificación'!$D$73,"")))</f>
        <v/>
      </c>
      <c r="AI39" s="132" t="str">
        <f>IF('Matriz de Riesgos'!$U$470="","",IF('Matriz de Riesgos'!$U$470='Matriz Calificación'!$D$73,'Matriz de Riesgos'!$E$470,IF('Matriz de Riesgos'!$U$470&lt;&gt;'Matriz Calificación'!$D$73,"")))</f>
        <v/>
      </c>
      <c r="AJ39" s="132" t="str">
        <f>IF('Matriz de Riesgos'!$U$479="","",IF('Matriz de Riesgos'!$U$479='Matriz Calificación'!$D$73,'Matriz de Riesgos'!$E$479,IF('Matriz de Riesgos'!$U$479&lt;&gt;'Matriz Calificación'!$D$73,"")))</f>
        <v/>
      </c>
      <c r="AK39" s="132" t="str">
        <f>IF('Matriz de Riesgos'!$U$488="","",IF('Matriz de Riesgos'!$U$488='Matriz Calificación'!$D$73,'Matriz de Riesgos'!$E$488,IF('Matriz de Riesgos'!$U$488&lt;&gt;'Matriz Calificación'!$D$73,"")))</f>
        <v/>
      </c>
      <c r="AL39" s="132" t="str">
        <f>IF('Matriz de Riesgos'!$U$497="","",IF('Matriz de Riesgos'!$U$497='Matriz Calificación'!$D$73,'Matriz de Riesgos'!$E$497,IF('Matriz de Riesgos'!$U$497&lt;&gt;'Matriz Calificación'!$D$73,"")))</f>
        <v/>
      </c>
      <c r="AM39" s="132" t="str">
        <f>IF('Matriz de Riesgos'!$U$506="","",IF('Matriz de Riesgos'!$U$506='Matriz Calificación'!$D$73,'Matriz de Riesgos'!$E$506,IF('Matriz de Riesgos'!$U$506&lt;&gt;'Matriz Calificación'!$D$73,"")))</f>
        <v/>
      </c>
      <c r="AN39" s="132" t="str">
        <f>IF('Matriz de Riesgos'!$U$515="","",IF('Matriz de Riesgos'!$U$515='Matriz Calificación'!$D$73,'Matriz de Riesgos'!$E$515,IF('Matriz de Riesgos'!$U$515&lt;&gt;'Matriz Calificación'!$D$73,"")))</f>
        <v/>
      </c>
      <c r="AO39" s="132" t="str">
        <f>IF('Matriz de Riesgos'!$U$524="","",IF('Matriz de Riesgos'!$U$524='Matriz Calificación'!$D$73,'Matriz de Riesgos'!$E$524,IF('Matriz de Riesgos'!$U$524&lt;&gt;'Matriz Calificación'!$D$73,"")))</f>
        <v/>
      </c>
      <c r="AP39" s="132" t="str">
        <f>IF('Matriz de Riesgos'!$U$533="","",IF('Matriz de Riesgos'!$U$533='Matriz Calificación'!$D$73,'Matriz de Riesgos'!$E$533,IF('Matriz de Riesgos'!$U$533&lt;&gt;'Matriz Calificación'!$D$73,"")))</f>
        <v/>
      </c>
      <c r="AQ39" s="136" t="str">
        <f>IF('Matriz de Riesgos'!$U$542="","",IF('Matriz de Riesgos'!$U$542='Matriz Calificación'!$D$73,'Matriz de Riesgos'!$E$542,IF('Matriz de Riesgos'!$U$542&lt;&gt;'Matriz Calificación'!$D$73,"")))</f>
        <v/>
      </c>
      <c r="AR39" s="137" t="str">
        <f>IF('Matriz de Riesgos'!$U$461="","",IF('Matriz de Riesgos'!$U$461='Matriz Calificación'!$D$78,'Matriz de Riesgos'!$E$461,IF('Matriz de Riesgos'!$U$461&lt;&gt;'Matriz Calificación'!$D$78,"")))</f>
        <v/>
      </c>
      <c r="AS39" s="138" t="str">
        <f>IF('Matriz de Riesgos'!$U$470="","",IF('Matriz de Riesgos'!$U$470='Matriz Calificación'!$D$78,'Matriz de Riesgos'!$E$470,IF('Matriz de Riesgos'!$U$470&lt;&gt;'Matriz Calificación'!$D$78,"")))</f>
        <v/>
      </c>
      <c r="AT39" s="138" t="str">
        <f>IF('Matriz de Riesgos'!$U$479="","",IF('Matriz de Riesgos'!$U$479='Matriz Calificación'!$D$78,'Matriz de Riesgos'!$E$479,IF('Matriz de Riesgos'!$U$479&lt;&gt;'Matriz Calificación'!$D$78,"")))</f>
        <v/>
      </c>
      <c r="AU39" s="138" t="str">
        <f>IF('Matriz de Riesgos'!$U$488="","",IF('Matriz de Riesgos'!$U$488='Matriz Calificación'!$D$78,'Matriz de Riesgos'!$E$488,IF('Matriz de Riesgos'!$U$488&lt;&gt;'Matriz Calificación'!$D$78,"")))</f>
        <v/>
      </c>
      <c r="AV39" s="154" t="str">
        <f>IF('Matriz de Riesgos'!$U$497="","",IF('Matriz de Riesgos'!$U$497='Matriz Calificación'!$D$78,'Matriz de Riesgos'!$E$497,IF('Matriz de Riesgos'!$U$497&lt;&gt;'Matriz Calificación'!$D$78,"")))</f>
        <v/>
      </c>
      <c r="AW39" s="154" t="str">
        <f>IF('Matriz de Riesgos'!$U$506="","",IF('Matriz de Riesgos'!$U$506='Matriz Calificación'!$D$78,'Matriz de Riesgos'!$E$506,IF('Matriz de Riesgos'!$U$506&lt;&gt;'Matriz Calificación'!$D$78,"")))</f>
        <v/>
      </c>
      <c r="AX39" s="154" t="str">
        <f>IF('Matriz de Riesgos'!$U$515="","",IF('Matriz de Riesgos'!$U$515='Matriz Calificación'!$D$78,'Matriz de Riesgos'!$E$515,IF('Matriz de Riesgos'!$U$515&lt;&gt;'Matriz Calificación'!$D$78,"")))</f>
        <v/>
      </c>
      <c r="AY39" s="154" t="str">
        <f>IF('Matriz de Riesgos'!$U$524="","",IF('Matriz de Riesgos'!$U$524='Matriz Calificación'!$D$78,'Matriz de Riesgos'!$E$524,IF('Matriz de Riesgos'!$U$524&lt;&gt;'Matriz Calificación'!$D$78,"")))</f>
        <v/>
      </c>
      <c r="AZ39" s="154" t="str">
        <f>IF('Matriz de Riesgos'!$U$533="","",IF('Matriz de Riesgos'!$U$533='Matriz Calificación'!$D$78,'Matriz de Riesgos'!$E$533,IF('Matriz de Riesgos'!$U$533&lt;&gt;'Matriz Calificación'!$D$78,"")))</f>
        <v/>
      </c>
      <c r="BA39" s="139" t="str">
        <f>IF('Matriz de Riesgos'!$U$542="","",IF('Matriz de Riesgos'!$U$542='Matriz Calificación'!$D$78,'Matriz de Riesgos'!$E$542,IF('Matriz de Riesgos'!$U$542&lt;&gt;'Matriz Calificación'!$D$78,"")))</f>
        <v/>
      </c>
    </row>
    <row r="40" spans="2:57" ht="12" customHeight="1" x14ac:dyDescent="0.25">
      <c r="B40" s="401"/>
      <c r="C40" s="414"/>
      <c r="D40" s="186" t="str">
        <f>IF('Matriz de Riesgos'!$U$551="","",IF('Matriz de Riesgos'!$U$551='Matriz Calificación'!$D$70,'Matriz de Riesgos'!$E$551,IF('Matriz de Riesgos'!$U$551&lt;&gt;'Matriz Calificación'!$D$70,"")))</f>
        <v/>
      </c>
      <c r="E40" s="187" t="str">
        <f>IF('Matriz de Riesgos'!$U$560="","",IF('Matriz de Riesgos'!$U$560='Matriz Calificación'!$D$70,'Matriz de Riesgos'!$E$560,IF('Matriz de Riesgos'!$U$560&lt;&gt;'Matriz Calificación'!$D$70,"")))</f>
        <v/>
      </c>
      <c r="F40" s="187" t="str">
        <f>IF('Matriz de Riesgos'!$U$569="","",IF('Matriz de Riesgos'!$U$569='Matriz Calificación'!$D$70,'Matriz de Riesgos'!$E$569,IF('Matriz de Riesgos'!$U$569&lt;&gt;'Matriz Calificación'!$D$70,"")))</f>
        <v/>
      </c>
      <c r="G40" s="187" t="str">
        <f>IF('Matriz de Riesgos'!$U$578="","",IF('Matriz de Riesgos'!$U$578='Matriz Calificación'!$D$70,'Matriz de Riesgos'!$E$578,IF('Matriz de Riesgos'!$U$578&lt;&gt;'Matriz Calificación'!$D$70,"")))</f>
        <v/>
      </c>
      <c r="H40" s="187" t="str">
        <f>IF('Matriz de Riesgos'!$U$587="","",IF('Matriz de Riesgos'!$U$587='Matriz Calificación'!$D$70,'Matriz de Riesgos'!$E$587,IF('Matriz de Riesgos'!$U$587&lt;&gt;'Matriz Calificación'!$D$70,"")))</f>
        <v/>
      </c>
      <c r="I40" s="187" t="str">
        <f>IF('Matriz de Riesgos'!$U$596="","",IF('Matriz de Riesgos'!$U$596='Matriz Calificación'!$D$70,'Matriz de Riesgos'!$E$596,IF('Matriz de Riesgos'!$U$596&lt;&gt;'Matriz Calificación'!$D$70,"")))</f>
        <v/>
      </c>
      <c r="J40" s="187" t="str">
        <f>IF('Matriz de Riesgos'!$U$605="","",IF('Matriz de Riesgos'!$U$605='Matriz Calificación'!$D$70,'Matriz de Riesgos'!$E$605,IF('Matriz de Riesgos'!$U$605&lt;&gt;'Matriz Calificación'!$D$70,"")))</f>
        <v/>
      </c>
      <c r="K40" s="187" t="str">
        <f>IF('Matriz de Riesgos'!$U$614="","",IF('Matriz de Riesgos'!$U$614='Matriz Calificación'!$D$70,'Matriz de Riesgos'!$E$614,IF('Matriz de Riesgos'!$U$614&lt;&gt;'Matriz Calificación'!$D$70,"")))</f>
        <v/>
      </c>
      <c r="L40" s="187" t="str">
        <f>IF('Matriz de Riesgos'!$U$623="","",IF('Matriz de Riesgos'!$U$623='Matriz Calificación'!$D$70,'Matriz de Riesgos'!$E$623,IF('Matriz de Riesgos'!$U$623&lt;&gt;'Matriz Calificación'!$D$70,"")))</f>
        <v/>
      </c>
      <c r="M40" s="188" t="str">
        <f>IF('Matriz de Riesgos'!$U$632="","",IF('Matriz de Riesgos'!$U$632='Matriz Calificación'!$D$70,'Matriz de Riesgos'!$E$632,IF('Matriz de Riesgos'!$U$632&lt;&gt;'Matriz Calificación'!$D$70,"")))</f>
        <v/>
      </c>
      <c r="N40" s="186" t="str">
        <f>IF('Matriz de Riesgos'!$U$551="","",IF('Matriz de Riesgos'!$U$551='Matriz Calificación'!$D$71,'Matriz de Riesgos'!$E$551,IF('Matriz de Riesgos'!$U$551&lt;&gt;'Matriz Calificación'!$D$71,"")))</f>
        <v/>
      </c>
      <c r="O40" s="187" t="str">
        <f>IF('Matriz de Riesgos'!$U$560="","",IF('Matriz de Riesgos'!$U$560='Matriz Calificación'!$D$71,'Matriz de Riesgos'!$E$560,IF('Matriz de Riesgos'!$U$560&lt;&gt;'Matriz Calificación'!$D$71,"")))</f>
        <v/>
      </c>
      <c r="P40" s="187" t="str">
        <f>IF('Matriz de Riesgos'!$U$569="","",IF('Matriz de Riesgos'!$U$569='Matriz Calificación'!$D$71,'Matriz de Riesgos'!$E$569,IF('Matriz de Riesgos'!$U$569&lt;&gt;'Matriz Calificación'!$D$71,"")))</f>
        <v/>
      </c>
      <c r="Q40" s="187" t="str">
        <f>IF('Matriz de Riesgos'!$U$578="","",IF('Matriz de Riesgos'!$U$578='Matriz Calificación'!$D$71,'Matriz de Riesgos'!$E$578,IF('Matriz de Riesgos'!$U$578&lt;&gt;'Matriz Calificación'!$D$71,"")))</f>
        <v/>
      </c>
      <c r="R40" s="187" t="str">
        <f>IF('Matriz de Riesgos'!$U$587="","",IF('Matriz de Riesgos'!$U$587='Matriz Calificación'!$D$71,'Matriz de Riesgos'!$E$587,IF('Matriz de Riesgos'!$U$587&lt;&gt;'Matriz Calificación'!$D$71,"")))</f>
        <v/>
      </c>
      <c r="S40" s="187" t="str">
        <f>IF('Matriz de Riesgos'!$U$596="","",IF('Matriz de Riesgos'!$U$596='Matriz Calificación'!$D$71,'Matriz de Riesgos'!$E$596,IF('Matriz de Riesgos'!$U$596&lt;&gt;'Matriz Calificación'!$D$71,"")))</f>
        <v/>
      </c>
      <c r="T40" s="187" t="str">
        <f>IF('Matriz de Riesgos'!$U$605="","",IF('Matriz de Riesgos'!$U$605='Matriz Calificación'!$D$71,'Matriz de Riesgos'!$E$605,IF('Matriz de Riesgos'!$U$605&lt;&gt;'Matriz Calificación'!$D$71,"")))</f>
        <v/>
      </c>
      <c r="U40" s="187" t="str">
        <f>IF('Matriz de Riesgos'!$U$614="","",IF('Matriz de Riesgos'!$U$614='Matriz Calificación'!$D$71,'Matriz de Riesgos'!$E$614,IF('Matriz de Riesgos'!$U$614&lt;&gt;'Matriz Calificación'!$D$71,"")))</f>
        <v/>
      </c>
      <c r="V40" s="187" t="str">
        <f>IF('Matriz de Riesgos'!$U$623="","",IF('Matriz de Riesgos'!$U$623='Matriz Calificación'!$D$71,'Matriz de Riesgos'!$E$623,IF('Matriz de Riesgos'!$U$623&lt;&gt;'Matriz Calificación'!$D$71,"")))</f>
        <v/>
      </c>
      <c r="W40" s="188" t="str">
        <f>IF('Matriz de Riesgos'!$U$632="","",IF('Matriz de Riesgos'!$U$632='Matriz Calificación'!$D$71,'Matriz de Riesgos'!$E$632,IF('Matriz de Riesgos'!$U$632&lt;&gt;'Matriz Calificación'!$D$71,"")))</f>
        <v/>
      </c>
      <c r="X40" s="186" t="str">
        <f>IF('Matriz de Riesgos'!$U$551="","",IF('Matriz de Riesgos'!$U$551='Matriz Calificación'!$D$72,'Matriz de Riesgos'!$E$551,IF('Matriz de Riesgos'!$U$551&lt;&gt;'Matriz Calificación'!$D$72,"")))</f>
        <v/>
      </c>
      <c r="Y40" s="187" t="str">
        <f>IF('Matriz de Riesgos'!$U$560="","",IF('Matriz de Riesgos'!$U$560='Matriz Calificación'!$D$72,'Matriz de Riesgos'!$E$560,IF('Matriz de Riesgos'!$U$560&lt;&gt;'Matriz Calificación'!$D$72,"")))</f>
        <v/>
      </c>
      <c r="Z40" s="187" t="str">
        <f>IF('Matriz de Riesgos'!$U$569="","",IF('Matriz de Riesgos'!$U$569='Matriz Calificación'!$D$72,'Matriz de Riesgos'!$E$569,IF('Matriz de Riesgos'!$U$569&lt;&gt;'Matriz Calificación'!$D$72,"")))</f>
        <v/>
      </c>
      <c r="AA40" s="187" t="str">
        <f>IF('Matriz de Riesgos'!$U$578="","",IF('Matriz de Riesgos'!$U$578='Matriz Calificación'!$D$72,'Matriz de Riesgos'!$E$578,IF('Matriz de Riesgos'!$U$578&lt;&gt;'Matriz Calificación'!$D$72,"")))</f>
        <v/>
      </c>
      <c r="AB40" s="187" t="str">
        <f>IF('Matriz de Riesgos'!$U$587="","",IF('Matriz de Riesgos'!$U$587='Matriz Calificación'!$D$72,'Matriz de Riesgos'!$E$587,IF('Matriz de Riesgos'!$U$587&lt;&gt;'Matriz Calificación'!$D$72,"")))</f>
        <v/>
      </c>
      <c r="AC40" s="187" t="str">
        <f>IF('Matriz de Riesgos'!$U$596="","",IF('Matriz de Riesgos'!$U$596='Matriz Calificación'!$D$72,'Matriz de Riesgos'!$E$596,IF('Matriz de Riesgos'!$U$596&lt;&gt;'Matriz Calificación'!$D$72,"")))</f>
        <v/>
      </c>
      <c r="AD40" s="187" t="str">
        <f>IF('Matriz de Riesgos'!$U$605="","",IF('Matriz de Riesgos'!$U$605='Matriz Calificación'!$D$72,'Matriz de Riesgos'!$E$605,IF('Matriz de Riesgos'!$U$605&lt;&gt;'Matriz Calificación'!$D$72,"")))</f>
        <v/>
      </c>
      <c r="AE40" s="187" t="str">
        <f>IF('Matriz de Riesgos'!$U$614="","",IF('Matriz de Riesgos'!$U$614='Matriz Calificación'!$D$72,'Matriz de Riesgos'!$E$614,IF('Matriz de Riesgos'!$U$614&lt;&gt;'Matriz Calificación'!$D$72,"")))</f>
        <v/>
      </c>
      <c r="AF40" s="187" t="str">
        <f>IF('Matriz de Riesgos'!$U$623="","",IF('Matriz de Riesgos'!$U$623='Matriz Calificación'!$D$72,'Matriz de Riesgos'!$E$623,IF('Matriz de Riesgos'!$U$623&lt;&gt;'Matriz Calificación'!$D$72,"")))</f>
        <v/>
      </c>
      <c r="AG40" s="188" t="str">
        <f>IF('Matriz de Riesgos'!$U$632="","",IF('Matriz de Riesgos'!$U$632='Matriz Calificación'!$D$72,'Matriz de Riesgos'!$E$632,IF('Matriz de Riesgos'!$U$632&lt;&gt;'Matriz Calificación'!$D$72,"")))</f>
        <v/>
      </c>
      <c r="AH40" s="186" t="str">
        <f>IF('Matriz de Riesgos'!$U$551="","",IF('Matriz de Riesgos'!$U$551='Matriz Calificación'!$D$73,'Matriz de Riesgos'!$E$551,IF('Matriz de Riesgos'!$U$551&lt;&gt;'Matriz Calificación'!$D$73,"")))</f>
        <v/>
      </c>
      <c r="AI40" s="187" t="str">
        <f>IF('Matriz de Riesgos'!$U$560="","",IF('Matriz de Riesgos'!$U$560='Matriz Calificación'!$D$73,'Matriz de Riesgos'!$E$560,IF('Matriz de Riesgos'!$U$560&lt;&gt;'Matriz Calificación'!$D$73,"")))</f>
        <v/>
      </c>
      <c r="AJ40" s="187" t="str">
        <f>IF('Matriz de Riesgos'!$U$569="","",IF('Matriz de Riesgos'!$U$569='Matriz Calificación'!$D$73,'Matriz de Riesgos'!$E$569,IF('Matriz de Riesgos'!$U$569&lt;&gt;'Matriz Calificación'!$D$73,"")))</f>
        <v/>
      </c>
      <c r="AK40" s="187" t="str">
        <f>IF('Matriz de Riesgos'!$U$578="","",IF('Matriz de Riesgos'!$U$578='Matriz Calificación'!$D$73,'Matriz de Riesgos'!$E$578,IF('Matriz de Riesgos'!$U$578&lt;&gt;'Matriz Calificación'!$D$73,"")))</f>
        <v/>
      </c>
      <c r="AL40" s="187" t="str">
        <f>IF('Matriz de Riesgos'!$U$587="","",IF('Matriz de Riesgos'!$U$587='Matriz Calificación'!$D$73,'Matriz de Riesgos'!$E$587,IF('Matriz de Riesgos'!$U$587&lt;&gt;'Matriz Calificación'!$D$73,"")))</f>
        <v/>
      </c>
      <c r="AM40" s="187" t="str">
        <f>IF('Matriz de Riesgos'!$U$596="","",IF('Matriz de Riesgos'!$U$596='Matriz Calificación'!$D$73,'Matriz de Riesgos'!$E$596,IF('Matriz de Riesgos'!$U$596&lt;&gt;'Matriz Calificación'!$D$73,"")))</f>
        <v/>
      </c>
      <c r="AN40" s="187" t="str">
        <f>IF('Matriz de Riesgos'!$U$605="","",IF('Matriz de Riesgos'!$U$605='Matriz Calificación'!$D$73,'Matriz de Riesgos'!$E$605,IF('Matriz de Riesgos'!$U$605&lt;&gt;'Matriz Calificación'!$D$73,"")))</f>
        <v/>
      </c>
      <c r="AO40" s="187" t="str">
        <f>IF('Matriz de Riesgos'!$U$614="","",IF('Matriz de Riesgos'!$U$614='Matriz Calificación'!$D$73,'Matriz de Riesgos'!$E$614,IF('Matriz de Riesgos'!$U$614&lt;&gt;'Matriz Calificación'!$D$73,"")))</f>
        <v/>
      </c>
      <c r="AP40" s="187" t="str">
        <f>IF('Matriz de Riesgos'!$U$623="","",IF('Matriz de Riesgos'!$U$623='Matriz Calificación'!$D$73,'Matriz de Riesgos'!$E$623,IF('Matriz de Riesgos'!$U$623&lt;&gt;'Matriz Calificación'!$D$73,"")))</f>
        <v/>
      </c>
      <c r="AQ40" s="188" t="str">
        <f>IF('Matriz de Riesgos'!$U$632="","",IF('Matriz de Riesgos'!$U$632='Matriz Calificación'!$D$73,'Matriz de Riesgos'!$E$632,IF('Matriz de Riesgos'!$U$632&lt;&gt;'Matriz Calificación'!$D$73,"")))</f>
        <v/>
      </c>
      <c r="AR40" s="189" t="str">
        <f>IF('Matriz de Riesgos'!$U$551="","",IF('Matriz de Riesgos'!$U$551='Matriz Calificación'!$D$78,'Matriz de Riesgos'!$E$551,IF('Matriz de Riesgos'!$U$551&lt;&gt;'Matriz Calificación'!$D$78,"")))</f>
        <v/>
      </c>
      <c r="AS40" s="190" t="str">
        <f>IF('Matriz de Riesgos'!$U$560="","",IF('Matriz de Riesgos'!$U$560='Matriz Calificación'!$D$78,'Matriz de Riesgos'!$E$560,IF('Matriz de Riesgos'!$U$560&lt;&gt;'Matriz Calificación'!$D$78,"")))</f>
        <v/>
      </c>
      <c r="AT40" s="190" t="str">
        <f>IF('Matriz de Riesgos'!$U$569="","",IF('Matriz de Riesgos'!$U$569='Matriz Calificación'!$D$78,'Matriz de Riesgos'!$E$569,IF('Matriz de Riesgos'!$U$569&lt;&gt;'Matriz Calificación'!$D$78,"")))</f>
        <v/>
      </c>
      <c r="AU40" s="190" t="str">
        <f>IF('Matriz de Riesgos'!$U$578="","",IF('Matriz de Riesgos'!$U$578='Matriz Calificación'!$D$78,'Matriz de Riesgos'!$E$578,IF('Matriz de Riesgos'!$U$578&lt;&gt;'Matriz Calificación'!$D$78,"")))</f>
        <v/>
      </c>
      <c r="AV40" s="191" t="str">
        <f>IF('Matriz de Riesgos'!$U$587="","",IF('Matriz de Riesgos'!$U$587='Matriz Calificación'!$D$78,'Matriz de Riesgos'!$E$587,IF('Matriz de Riesgos'!$U$587&lt;&gt;'Matriz Calificación'!$D$78,"")))</f>
        <v/>
      </c>
      <c r="AW40" s="191" t="str">
        <f>IF('Matriz de Riesgos'!$U$596="","",IF('Matriz de Riesgos'!$U$596='Matriz Calificación'!$D$78,'Matriz de Riesgos'!$E$596,IF('Matriz de Riesgos'!$U$596&lt;&gt;'Matriz Calificación'!$D$78,"")))</f>
        <v/>
      </c>
      <c r="AX40" s="191" t="str">
        <f>IF('Matriz de Riesgos'!$U$605="","",IF('Matriz de Riesgos'!$U$605='Matriz Calificación'!$D$78,'Matriz de Riesgos'!$E$605,IF('Matriz de Riesgos'!$U$605&lt;&gt;'Matriz Calificación'!$D$78,"")))</f>
        <v/>
      </c>
      <c r="AY40" s="191" t="str">
        <f>IF('Matriz de Riesgos'!$U$614="","",IF('Matriz de Riesgos'!$U$614='Matriz Calificación'!$D$78,'Matriz de Riesgos'!$E$614,IF('Matriz de Riesgos'!$U$614&lt;&gt;'Matriz Calificación'!$D$78,"")))</f>
        <v/>
      </c>
      <c r="AZ40" s="191" t="str">
        <f>IF('Matriz de Riesgos'!$U$623="","",IF('Matriz de Riesgos'!$U$623='Matriz Calificación'!$D$78,'Matriz de Riesgos'!$E$623,IF('Matriz de Riesgos'!$U$623&lt;&gt;'Matriz Calificación'!$D$78,"")))</f>
        <v/>
      </c>
      <c r="BA40" s="192" t="str">
        <f>IF('Matriz de Riesgos'!$U$632="","",IF('Matriz de Riesgos'!$U$632='Matriz Calificación'!$D$78,'Matriz de Riesgos'!$E$632,IF('Matriz de Riesgos'!$U$632&lt;&gt;'Matriz Calificación'!$D$78,"")))</f>
        <v/>
      </c>
    </row>
    <row r="43" spans="2:57" ht="23.25" customHeight="1" x14ac:dyDescent="0.25">
      <c r="B43" s="409" t="s">
        <v>109</v>
      </c>
      <c r="C43" s="409"/>
      <c r="D43" s="409"/>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9"/>
      <c r="AO43" s="409"/>
      <c r="AP43" s="409"/>
      <c r="AQ43" s="409"/>
      <c r="AR43" s="409"/>
      <c r="AS43" s="409"/>
      <c r="AT43" s="409"/>
      <c r="AU43" s="409"/>
      <c r="AV43" s="409"/>
      <c r="AW43" s="409"/>
      <c r="AX43" s="409"/>
      <c r="AY43" s="409"/>
      <c r="AZ43" s="409"/>
      <c r="BA43" s="409"/>
    </row>
    <row r="44" spans="2:57" ht="21" customHeight="1" x14ac:dyDescent="0.25">
      <c r="B44" s="410" t="s">
        <v>110</v>
      </c>
      <c r="C44" s="410"/>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10"/>
      <c r="AO44" s="410"/>
      <c r="AP44" s="410"/>
      <c r="AQ44" s="410"/>
      <c r="AR44" s="410"/>
      <c r="AS44" s="410"/>
      <c r="AT44" s="410"/>
      <c r="AU44" s="410"/>
      <c r="AV44" s="410"/>
      <c r="AW44" s="410"/>
      <c r="AX44" s="410"/>
      <c r="AY44" s="410"/>
      <c r="AZ44" s="410"/>
      <c r="BA44" s="410"/>
      <c r="BB44" s="60"/>
    </row>
    <row r="45" spans="2:57" ht="15.75" x14ac:dyDescent="0.25">
      <c r="B45" s="387" t="s">
        <v>88</v>
      </c>
      <c r="C45" s="388"/>
      <c r="D45" s="404" t="s">
        <v>66</v>
      </c>
      <c r="E45" s="405"/>
      <c r="F45" s="405"/>
      <c r="G45" s="405"/>
      <c r="H45" s="405"/>
      <c r="I45" s="405"/>
      <c r="J45" s="405"/>
      <c r="K45" s="405"/>
      <c r="L45" s="405"/>
      <c r="M45" s="405"/>
      <c r="N45" s="405"/>
      <c r="O45" s="405"/>
      <c r="P45" s="405"/>
      <c r="Q45" s="405"/>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405"/>
      <c r="AT45" s="405"/>
      <c r="AU45" s="405"/>
      <c r="AV45" s="405"/>
      <c r="AW45" s="405"/>
      <c r="AX45" s="405"/>
      <c r="AY45" s="405"/>
      <c r="AZ45" s="405"/>
      <c r="BA45" s="406"/>
    </row>
    <row r="46" spans="2:57" ht="31.5" customHeight="1" x14ac:dyDescent="0.25">
      <c r="B46" s="389" t="s">
        <v>65</v>
      </c>
      <c r="C46" s="390"/>
      <c r="D46" s="412" t="s">
        <v>89</v>
      </c>
      <c r="E46" s="412"/>
      <c r="F46" s="412"/>
      <c r="G46" s="412"/>
      <c r="H46" s="412"/>
      <c r="I46" s="412"/>
      <c r="J46" s="412"/>
      <c r="K46" s="412"/>
      <c r="L46" s="412"/>
      <c r="M46" s="412"/>
      <c r="N46" s="412" t="s">
        <v>90</v>
      </c>
      <c r="O46" s="412"/>
      <c r="P46" s="412"/>
      <c r="Q46" s="412"/>
      <c r="R46" s="412"/>
      <c r="S46" s="412"/>
      <c r="T46" s="412"/>
      <c r="U46" s="412"/>
      <c r="V46" s="412"/>
      <c r="W46" s="412"/>
      <c r="X46" s="412" t="s">
        <v>91</v>
      </c>
      <c r="Y46" s="412"/>
      <c r="Z46" s="412"/>
      <c r="AA46" s="412"/>
      <c r="AB46" s="412"/>
      <c r="AC46" s="412"/>
      <c r="AD46" s="412"/>
      <c r="AE46" s="412"/>
      <c r="AF46" s="412"/>
      <c r="AG46" s="412"/>
      <c r="AH46" s="412" t="s">
        <v>92</v>
      </c>
      <c r="AI46" s="412"/>
      <c r="AJ46" s="412"/>
      <c r="AK46" s="412"/>
      <c r="AL46" s="412"/>
      <c r="AM46" s="412"/>
      <c r="AN46" s="412"/>
      <c r="AO46" s="412"/>
      <c r="AP46" s="412"/>
      <c r="AQ46" s="412"/>
      <c r="AR46" s="412" t="s">
        <v>93</v>
      </c>
      <c r="AS46" s="412"/>
      <c r="AT46" s="412"/>
      <c r="AU46" s="412"/>
      <c r="AV46" s="412"/>
      <c r="AW46" s="412"/>
      <c r="AX46" s="412"/>
      <c r="AY46" s="412"/>
      <c r="AZ46" s="412"/>
      <c r="BA46" s="412"/>
      <c r="BC46" s="393" t="s">
        <v>94</v>
      </c>
      <c r="BD46" s="394"/>
      <c r="BE46" s="397" t="s">
        <v>111</v>
      </c>
    </row>
    <row r="47" spans="2:57" ht="15.75" x14ac:dyDescent="0.25">
      <c r="B47" s="391"/>
      <c r="C47" s="392"/>
      <c r="D47" s="411">
        <v>0.2</v>
      </c>
      <c r="E47" s="412"/>
      <c r="F47" s="412"/>
      <c r="G47" s="412"/>
      <c r="H47" s="412"/>
      <c r="I47" s="412"/>
      <c r="J47" s="412"/>
      <c r="K47" s="412"/>
      <c r="L47" s="412"/>
      <c r="M47" s="412"/>
      <c r="N47" s="411">
        <v>0.4</v>
      </c>
      <c r="O47" s="412"/>
      <c r="P47" s="412"/>
      <c r="Q47" s="412"/>
      <c r="R47" s="412"/>
      <c r="S47" s="412"/>
      <c r="T47" s="412"/>
      <c r="U47" s="412"/>
      <c r="V47" s="412"/>
      <c r="W47" s="412"/>
      <c r="X47" s="411">
        <v>0.6</v>
      </c>
      <c r="Y47" s="412"/>
      <c r="Z47" s="412"/>
      <c r="AA47" s="412"/>
      <c r="AB47" s="412"/>
      <c r="AC47" s="412"/>
      <c r="AD47" s="412"/>
      <c r="AE47" s="412"/>
      <c r="AF47" s="412"/>
      <c r="AG47" s="412"/>
      <c r="AH47" s="411">
        <v>0.8</v>
      </c>
      <c r="AI47" s="412"/>
      <c r="AJ47" s="412"/>
      <c r="AK47" s="412"/>
      <c r="AL47" s="412"/>
      <c r="AM47" s="412"/>
      <c r="AN47" s="412"/>
      <c r="AO47" s="412"/>
      <c r="AP47" s="412"/>
      <c r="AQ47" s="412"/>
      <c r="AR47" s="411">
        <v>1</v>
      </c>
      <c r="AS47" s="412"/>
      <c r="AT47" s="412"/>
      <c r="AU47" s="412"/>
      <c r="AV47" s="412"/>
      <c r="AW47" s="412"/>
      <c r="AX47" s="412"/>
      <c r="AY47" s="412"/>
      <c r="AZ47" s="412"/>
      <c r="BA47" s="412"/>
      <c r="BC47" s="395"/>
      <c r="BD47" s="396"/>
      <c r="BE47" s="398"/>
    </row>
    <row r="48" spans="2:57" ht="12" customHeight="1" x14ac:dyDescent="0.25">
      <c r="B48" s="400" t="s">
        <v>96</v>
      </c>
      <c r="C48" s="402">
        <v>0.2</v>
      </c>
      <c r="D48" s="160" t="str">
        <f>IF('Matriz de Riesgos'!$AR$11="","",IF('Matriz de Riesgos'!$AR$11='Matriz Calificación'!$D$54,'Matriz de Riesgos'!$E$11,IF('Matriz de Riesgos'!$AR$11&lt;&gt;'Matriz Calificación'!$D$54,"")))</f>
        <v/>
      </c>
      <c r="E48" s="161" t="str">
        <f>IF('Matriz de Riesgos'!$AR$20="","",IF('Matriz de Riesgos'!$AR$20='Matriz Calificación'!$D$54,'Matriz de Riesgos'!$E$20,IF('Matriz de Riesgos'!$AR$20&lt;&gt;'Matriz Calificación'!$D$54,"")))</f>
        <v/>
      </c>
      <c r="F48" s="161" t="str">
        <f>IF('Matriz de Riesgos'!$AR$29="","",IF('Matriz de Riesgos'!$AR$29='Matriz Calificación'!$D$54,'Matriz de Riesgos'!$E$29,IF('Matriz de Riesgos'!$AR$29&lt;&gt;'Matriz Calificación'!$D$54,"")))</f>
        <v/>
      </c>
      <c r="G48" s="161" t="str">
        <f>IF('Matriz de Riesgos'!$AR$38="","",IF('Matriz de Riesgos'!$AR$38='Matriz Calificación'!$D$54,'Matriz de Riesgos'!$E$38,IF('Matriz de Riesgos'!$AR$38&lt;&gt;'Matriz Calificación'!$D$54,"")))</f>
        <v/>
      </c>
      <c r="H48" s="161" t="str">
        <f>IF('Matriz de Riesgos'!$AR$47="","",IF('Matriz de Riesgos'!$AR$47='Matriz Calificación'!$D$54,'Matriz de Riesgos'!$E$47,IF('Matriz de Riesgos'!$AR$47&lt;&gt;'Matriz Calificación'!$D$54,"")))</f>
        <v/>
      </c>
      <c r="I48" s="161" t="str">
        <f>IF('Matriz de Riesgos'!$AR$56="","",IF('Matriz de Riesgos'!$AR$56='Matriz Calificación'!$D$54,'Matriz de Riesgos'!$E$56,IF('Matriz de Riesgos'!$AR$56&lt;&gt;'Matriz Calificación'!$D$54,"")))</f>
        <v/>
      </c>
      <c r="J48" s="161" t="str">
        <f>IF('Matriz de Riesgos'!$AR$65="","",IF('Matriz de Riesgos'!$AR$65='Matriz Calificación'!$D$54,'Matriz de Riesgos'!$E$65,IF('Matriz de Riesgos'!$AR$65&lt;&gt;'Matriz Calificación'!$D$54,"")))</f>
        <v/>
      </c>
      <c r="K48" s="161" t="str">
        <f>IF('Matriz de Riesgos'!$AR$74="","",IF('Matriz de Riesgos'!$AR$74='Matriz Calificación'!$D$54,'Matriz de Riesgos'!$E$74,IF('Matriz de Riesgos'!$AR$74&lt;&gt;'Matriz Calificación'!$D$54,"")))</f>
        <v/>
      </c>
      <c r="L48" s="161" t="str">
        <f>IF('Matriz de Riesgos'!$AR$83="","",IF('Matriz de Riesgos'!$AR$83='Matriz Calificación'!$D$54,'Matriz de Riesgos'!$E$83,IF('Matriz de Riesgos'!$AR$83&lt;&gt;'Matriz Calificación'!$D$54,"")))</f>
        <v/>
      </c>
      <c r="M48" s="161" t="str">
        <f>IF('Matriz de Riesgos'!$AR$92="","",IF('Matriz de Riesgos'!$AR$92='Matriz Calificación'!$D$54,'Matriz de Riesgos'!$E$92,IF('Matriz de Riesgos'!$AR$92&lt;&gt;'Matriz Calificación'!$D$54,"")))</f>
        <v/>
      </c>
      <c r="N48" s="160" t="str">
        <f>IF('Matriz de Riesgos'!$AR$11="","",IF('Matriz de Riesgos'!$AR$11='Matriz Calificación'!$D$55,'Matriz de Riesgos'!$E$11,IF('Matriz de Riesgos'!$AR$11&lt;&gt;'Matriz Calificación'!$D$55,"")))</f>
        <v>R1</v>
      </c>
      <c r="O48" s="161" t="str">
        <f>IF('Matriz de Riesgos'!$AR$20="","",IF('Matriz de Riesgos'!$AR$20='Matriz Calificación'!$D$55,'Matriz de Riesgos'!$E$20,IF('Matriz de Riesgos'!$AR$20&lt;&gt;'Matriz Calificación'!$D$55,"")))</f>
        <v/>
      </c>
      <c r="P48" s="161" t="str">
        <f>IF('Matriz de Riesgos'!$AR$29="","",IF('Matriz de Riesgos'!$AR$29='Matriz Calificación'!$D$55,'Matriz de Riesgos'!$E$29,IF('Matriz de Riesgos'!$AR$29&lt;&gt;'Matriz Calificación'!$D$55,"")))</f>
        <v>R3</v>
      </c>
      <c r="Q48" s="161" t="str">
        <f>IF('Matriz de Riesgos'!$AR$38="","",IF('Matriz de Riesgos'!$AR$38='Matriz Calificación'!$D$55,'Matriz de Riesgos'!$E$38,IF('Matriz de Riesgos'!$AR$38&lt;&gt;'Matriz Calificación'!$D$55,"")))</f>
        <v>R4</v>
      </c>
      <c r="R48" s="161" t="str">
        <f>IF('Matriz de Riesgos'!$AR$47="","",IF('Matriz de Riesgos'!$AR$47='Matriz Calificación'!$D$55,'Matriz de Riesgos'!$E$47,IF('Matriz de Riesgos'!$AR$47&lt;&gt;'Matriz Calificación'!$D$55,"")))</f>
        <v/>
      </c>
      <c r="S48" s="161" t="str">
        <f>IF('Matriz de Riesgos'!$AR$56="","",IF('Matriz de Riesgos'!$AR$56='Matriz Calificación'!$D$55,'Matriz de Riesgos'!$E$56,IF('Matriz de Riesgos'!$AR$56&lt;&gt;'Matriz Calificación'!$D$55,"")))</f>
        <v>R6</v>
      </c>
      <c r="T48" s="161" t="str">
        <f>IF('Matriz de Riesgos'!$AR$65="","",IF('Matriz de Riesgos'!$AR$65='Matriz Calificación'!$D$55,'Matriz de Riesgos'!$E$65,IF('Matriz de Riesgos'!$AR$65&lt;&gt;'Matriz Calificación'!$D$55,"")))</f>
        <v/>
      </c>
      <c r="U48" s="161" t="str">
        <f>IF('Matriz de Riesgos'!$AR$74="","",IF('Matriz de Riesgos'!$AR$74='Matriz Calificación'!$D$55,'Matriz de Riesgos'!$E$74,IF('Matriz de Riesgos'!$AR$74&lt;&gt;'Matriz Calificación'!$D$55,"")))</f>
        <v/>
      </c>
      <c r="V48" s="161" t="str">
        <f>IF('Matriz de Riesgos'!$AR$83="","",IF('Matriz de Riesgos'!$AR$83='Matriz Calificación'!$D$55,'Matriz de Riesgos'!$E$83,IF('Matriz de Riesgos'!$AR$83&lt;&gt;'Matriz Calificación'!$D$55,"")))</f>
        <v/>
      </c>
      <c r="W48" s="161" t="str">
        <f>IF('Matriz de Riesgos'!$AR$92="","",IF('Matriz de Riesgos'!$AR$92='Matriz Calificación'!$D$55,'Matriz de Riesgos'!$E$92,IF('Matriz de Riesgos'!$AR$92&lt;&gt;'Matriz Calificación'!$D$55,"")))</f>
        <v/>
      </c>
      <c r="X48" s="162" t="str">
        <f>IF('Matriz de Riesgos'!$AR$11="","",IF('Matriz de Riesgos'!$AR$11='Matriz Calificación'!$D$57,'Matriz de Riesgos'!$E$11,IF('Matriz de Riesgos'!$AR$11&lt;&gt;'Matriz Calificación'!$D$57,"")))</f>
        <v/>
      </c>
      <c r="Y48" s="121" t="str">
        <f>IF('Matriz de Riesgos'!$AR$20="","",IF('Matriz de Riesgos'!$AR$20='Matriz Calificación'!$D$57,'Matriz de Riesgos'!$E$20,IF('Matriz de Riesgos'!$AR$20&lt;&gt;'Matriz Calificación'!$D$57,"")))</f>
        <v/>
      </c>
      <c r="Z48" s="121" t="str">
        <f>IF('Matriz de Riesgos'!$AR$29="","",IF('Matriz de Riesgos'!$AR$29='Matriz Calificación'!$D$57,'Matriz de Riesgos'!$E$29,IF('Matriz de Riesgos'!$AR$29&lt;&gt;'Matriz Calificación'!$D$57,"")))</f>
        <v/>
      </c>
      <c r="AA48" s="121" t="str">
        <f>IF('Matriz de Riesgos'!$AR$38="","",IF('Matriz de Riesgos'!$AR$38='Matriz Calificación'!$D$57,'Matriz de Riesgos'!$E$38,IF('Matriz de Riesgos'!$AR$38&lt;&gt;'Matriz Calificación'!$D$57,"")))</f>
        <v/>
      </c>
      <c r="AB48" s="121" t="str">
        <f>IF('Matriz de Riesgos'!$AR$47="","",IF('Matriz de Riesgos'!$AR$47='Matriz Calificación'!$D$57,'Matriz de Riesgos'!$E$47,IF('Matriz de Riesgos'!$AR$47&lt;&gt;'Matriz Calificación'!$D$57,"")))</f>
        <v/>
      </c>
      <c r="AC48" s="121" t="str">
        <f>IF('Matriz de Riesgos'!$AR$56="","",IF('Matriz de Riesgos'!$AR$56='Matriz Calificación'!$D$57,'Matriz de Riesgos'!$E$56,IF('Matriz de Riesgos'!$AR$56&lt;&gt;'Matriz Calificación'!$D$57,"")))</f>
        <v/>
      </c>
      <c r="AD48" s="121" t="str">
        <f>IF('Matriz de Riesgos'!$AR$65="","",IF('Matriz de Riesgos'!$AR$65='Matriz Calificación'!$D$57,'Matriz de Riesgos'!$E$65,IF('Matriz de Riesgos'!$AR$65&lt;&gt;'Matriz Calificación'!$D$57,"")))</f>
        <v/>
      </c>
      <c r="AE48" s="121" t="str">
        <f>IF('Matriz de Riesgos'!$AR$74="","",IF('Matriz de Riesgos'!$AR$74='Matriz Calificación'!$D$57,'Matriz de Riesgos'!$E$74,IF('Matriz de Riesgos'!$AR$74&lt;&gt;'Matriz Calificación'!$D$57,"")))</f>
        <v>R8</v>
      </c>
      <c r="AF48" s="121" t="str">
        <f>IF('Matriz de Riesgos'!$AR$83="","",IF('Matriz de Riesgos'!$AR$83='Matriz Calificación'!$D$57,'Matriz de Riesgos'!$E$83,IF('Matriz de Riesgos'!$AR$83&lt;&gt;'Matriz Calificación'!$D$57,"")))</f>
        <v>R9</v>
      </c>
      <c r="AG48" s="122" t="str">
        <f>IF('Matriz de Riesgos'!$AR$92="","",IF('Matriz de Riesgos'!$AR$92='Matriz Calificación'!$D$57,'Matriz de Riesgos'!$E$92,IF('Matriz de Riesgos'!$AR$92&lt;&gt;'Matriz Calificación'!$D$57,"")))</f>
        <v/>
      </c>
      <c r="AH48" s="123" t="str">
        <f>IF('Matriz de Riesgos'!$AR$11="","",IF('Matriz de Riesgos'!$AR$11='Matriz Calificación'!$D$65,'Matriz de Riesgos'!$E$11,IF('Matriz de Riesgos'!$AR$11&lt;&gt;'Matriz Calificación'!$D$65,"")))</f>
        <v/>
      </c>
      <c r="AI48" s="124" t="str">
        <f>IF('Matriz de Riesgos'!$AR$20="","",IF('Matriz de Riesgos'!$AR$20='Matriz Calificación'!$D$65,'Matriz de Riesgos'!$E$20,IF('Matriz de Riesgos'!$AR$20&lt;&gt;'Matriz Calificación'!$D$65,"")))</f>
        <v/>
      </c>
      <c r="AJ48" s="124" t="str">
        <f>IF('Matriz de Riesgos'!$AR$29="","",IF('Matriz de Riesgos'!$AR$29='Matriz Calificación'!$D$65,'Matriz de Riesgos'!$E$29,IF('Matriz de Riesgos'!$AR$29&lt;&gt;'Matriz Calificación'!$D$65,"")))</f>
        <v/>
      </c>
      <c r="AK48" s="124" t="str">
        <f>IF('Matriz de Riesgos'!$AR$38="","",IF('Matriz de Riesgos'!$AR$38='Matriz Calificación'!$D$65,'Matriz de Riesgos'!$E$38,IF('Matriz de Riesgos'!$AR$38&lt;&gt;'Matriz Calificación'!$D$65,"")))</f>
        <v/>
      </c>
      <c r="AL48" s="124" t="str">
        <f>IF('Matriz de Riesgos'!$AR$47="","",IF('Matriz de Riesgos'!$AR$47='Matriz Calificación'!$D$65,'Matriz de Riesgos'!$E$47,IF('Matriz de Riesgos'!$AR$47&lt;&gt;'Matriz Calificación'!$D$65,"")))</f>
        <v/>
      </c>
      <c r="AM48" s="124" t="str">
        <f>IF('Matriz de Riesgos'!$AR$56="","",IF('Matriz de Riesgos'!$AR$56='Matriz Calificación'!$D$65,'Matriz de Riesgos'!$E$56,IF('Matriz de Riesgos'!$AR$56&lt;&gt;'Matriz Calificación'!$D$65,"")))</f>
        <v/>
      </c>
      <c r="AN48" s="124" t="str">
        <f>IF('Matriz de Riesgos'!$AR$65="","",IF('Matriz de Riesgos'!$AR$65='Matriz Calificación'!$D$65,'Matriz de Riesgos'!$E$65,IF('Matriz de Riesgos'!$AR$65&lt;&gt;'Matriz Calificación'!$D$65,"")))</f>
        <v/>
      </c>
      <c r="AO48" s="124" t="str">
        <f>IF('Matriz de Riesgos'!$AR$74="","",IF('Matriz de Riesgos'!$AR$74='Matriz Calificación'!$D$65,'Matriz de Riesgos'!$E$74,IF('Matriz de Riesgos'!$AR$74&lt;&gt;'Matriz Calificación'!$D$65,"")))</f>
        <v/>
      </c>
      <c r="AP48" s="124" t="str">
        <f>IF('Matriz de Riesgos'!$AR$83="","",IF('Matriz de Riesgos'!$AR$83='Matriz Calificación'!$D$65,'Matriz de Riesgos'!$E$83,IF('Matriz de Riesgos'!$AR$83&lt;&gt;'Matriz Calificación'!$D$65,"")))</f>
        <v/>
      </c>
      <c r="AQ48" s="125" t="str">
        <f>IF('Matriz de Riesgos'!$AR$92="","",IF('Matriz de Riesgos'!$AR92='Matriz Calificación'!$D$65,'Matriz de Riesgos'!$E$92,IF('Matriz de Riesgos'!$AR$92&lt;&gt;'Matriz Calificación'!$D$65,"")))</f>
        <v/>
      </c>
      <c r="AR48" s="126" t="str">
        <f>IF('Matriz de Riesgos'!$AR$11="","",IF('Matriz de Riesgos'!$AR$11='Matriz Calificación'!$D$74,'Matriz de Riesgos'!$E$11,IF('Matriz de Riesgos'!$AR$11&lt;&gt;'Matriz Calificación'!$D$74,"")))</f>
        <v/>
      </c>
      <c r="AS48" s="127" t="str">
        <f>IF('Matriz de Riesgos'!$AR$20="","",IF('Matriz de Riesgos'!$AR$20='Matriz Calificación'!$D$74,'Matriz de Riesgos'!$E$20,IF('Matriz de Riesgos'!$AR$20&lt;&gt;'Matriz Calificación'!$D$74,"")))</f>
        <v>R2</v>
      </c>
      <c r="AT48" s="127" t="str">
        <f>IF('Matriz de Riesgos'!$AR$29="","",IF('Matriz de Riesgos'!$AR$29='Matriz Calificación'!$D$74,'Matriz de Riesgos'!$E$29,IF('Matriz de Riesgos'!$AR$29&lt;&gt;'Matriz Calificación'!$D$74,"")))</f>
        <v/>
      </c>
      <c r="AU48" s="127" t="str">
        <f>IF('Matriz de Riesgos'!$AR$38="","",IF('Matriz de Riesgos'!$AR$38='Matriz Calificación'!$D$74,'Matriz de Riesgos'!$E$38,IF('Matriz de Riesgos'!$AR$38&lt;&gt;'Matriz Calificación'!$D$74,"")))</f>
        <v/>
      </c>
      <c r="AV48" s="153" t="str">
        <f>IF('Matriz de Riesgos'!$AR$47="","",IF('Matriz de Riesgos'!$AR$47='Matriz Calificación'!$D$74,'Matriz de Riesgos'!$E$47,IF('Matriz de Riesgos'!$AR$47&lt;&gt;'Matriz Calificación'!$D$74,"")))</f>
        <v/>
      </c>
      <c r="AW48" s="153" t="str">
        <f>IF('Matriz de Riesgos'!$AR$56="","",IF('Matriz de Riesgos'!$AR$56='Matriz Calificación'!$D$74,'Matriz de Riesgos'!$E$56,IF('Matriz de Riesgos'!$AR$56&lt;&gt;'Matriz Calificación'!$D$74,"")))</f>
        <v/>
      </c>
      <c r="AX48" s="153" t="str">
        <f>IF('Matriz de Riesgos'!$AR$65="","",IF('Matriz de Riesgos'!$AR$65='Matriz Calificación'!$D$74,'Matriz de Riesgos'!$E$65,IF('Matriz de Riesgos'!$AR$65&lt;&gt;'Matriz Calificación'!$D$74,"")))</f>
        <v/>
      </c>
      <c r="AY48" s="153" t="str">
        <f>IF('Matriz de Riesgos'!$AR$74="","",IF('Matriz de Riesgos'!$AR$74='Matriz Calificación'!$D$74,'Matriz de Riesgos'!$E$74,IF('Matriz de Riesgos'!$AR$74&lt;&gt;'Matriz Calificación'!$D$74,"")))</f>
        <v/>
      </c>
      <c r="AZ48" s="153" t="str">
        <f>IF('Matriz de Riesgos'!$AR$83="","",IF('Matriz de Riesgos'!$AR$83='Matriz Calificación'!$D$74,'Matriz de Riesgos'!$E$83,IF('Matriz de Riesgos'!$AR$83&lt;&gt;'Matriz Calificación'!$D$74,"")))</f>
        <v/>
      </c>
      <c r="BA48" s="128" t="str">
        <f>IF('Matriz de Riesgos'!$AR$92="","",IF('Matriz de Riesgos'!$AR$92='Matriz Calificación'!$D$74,'Matriz de Riesgos'!$E$92,IF('Matriz de Riesgos'!$AR$92&lt;&gt;'Matriz Calificación'!$D$74,"")))</f>
        <v/>
      </c>
      <c r="BC48" s="403" t="s">
        <v>97</v>
      </c>
      <c r="BD48" s="403"/>
      <c r="BE48" s="399" t="s">
        <v>98</v>
      </c>
    </row>
    <row r="49" spans="2:57" ht="12" customHeight="1" x14ac:dyDescent="0.25">
      <c r="B49" s="401"/>
      <c r="C49" s="401"/>
      <c r="D49" s="129" t="str">
        <f>IF('Matriz de Riesgos'!$AR$101="","",IF('Matriz de Riesgos'!$AR$101='Matriz Calificación'!$D$54,'Matriz de Riesgos'!$E$101,IF('Matriz de Riesgos'!$AR$101&lt;&gt;'Matriz Calificación'!$D$54,"")))</f>
        <v/>
      </c>
      <c r="E49" s="130" t="str">
        <f>IF('Matriz de Riesgos'!$AR$110="","",IF('Matriz de Riesgos'!$AR$110='Matriz Calificación'!$D$54,'Matriz de Riesgos'!$E$110,IF('Matriz de Riesgos'!$AR$110&lt;&gt;'Matriz Calificación'!$D$54,"")))</f>
        <v/>
      </c>
      <c r="F49" s="130" t="str">
        <f>IF('Matriz de Riesgos'!$AR$119="","",IF('Matriz de Riesgos'!$AR$119='Matriz Calificación'!$D$54,'Matriz de Riesgos'!$E$119,IF('Matriz de Riesgos'!$AR$119&lt;&gt;'Matriz Calificación'!$D$54,"")))</f>
        <v/>
      </c>
      <c r="G49" s="130" t="str">
        <f>IF('Matriz de Riesgos'!$AR$128="","",IF('Matriz de Riesgos'!$AR$128='Matriz Calificación'!$D$54,'Matriz de Riesgos'!$E$128,IF('Matriz de Riesgos'!$AR$128&lt;&gt;'Matriz Calificación'!$D$54,"")))</f>
        <v/>
      </c>
      <c r="H49" s="130" t="str">
        <f>IF('Matriz de Riesgos'!$AR$137="","",IF('Matriz de Riesgos'!$AR$137='Matriz Calificación'!$D$54,'Matriz de Riesgos'!$E$137,IF('Matriz de Riesgos'!$AR$137&lt;&gt;'Matriz Calificación'!$D$54,"")))</f>
        <v/>
      </c>
      <c r="I49" s="130" t="str">
        <f>IF('Matriz de Riesgos'!$AR$146="","",IF('Matriz de Riesgos'!$AR$146='Matriz Calificación'!$D$54,'Matriz de Riesgos'!$E$146,IF('Matriz de Riesgos'!$AR$146&lt;&gt;'Matriz Calificación'!$D$54,"")))</f>
        <v/>
      </c>
      <c r="J49" s="130" t="str">
        <f>IF('Matriz de Riesgos'!$AR$155="","",IF('Matriz de Riesgos'!$AR$155='Matriz Calificación'!$D$54,'Matriz de Riesgos'!$E$155,IF('Matriz de Riesgos'!$AR$155&lt;&gt;'Matriz Calificación'!$D$54,"")))</f>
        <v/>
      </c>
      <c r="K49" s="130" t="str">
        <f>IF('Matriz de Riesgos'!$AR$164="","",IF('Matriz de Riesgos'!$AR$164='Matriz Calificación'!$D$54,'Matriz de Riesgos'!$E$164,IF('Matriz de Riesgos'!$AR$164&lt;&gt;'Matriz Calificación'!$D$54,"")))</f>
        <v/>
      </c>
      <c r="L49" s="130" t="str">
        <f>IF('Matriz de Riesgos'!$AR$173="","",IF('Matriz de Riesgos'!$AR$173='Matriz Calificación'!$D$54,'Matriz de Riesgos'!$E$173,IF('Matriz de Riesgos'!$AR$173&lt;&gt;'Matriz Calificación'!$D$54,"")))</f>
        <v/>
      </c>
      <c r="M49" s="130" t="str">
        <f>IF('Matriz de Riesgos'!$AR$182="","",IF('Matriz de Riesgos'!$AR$182='Matriz Calificación'!$D$54,'Matriz de Riesgos'!$E$182,IF('Matriz de Riesgos'!$AR$182&lt;&gt;'Matriz Calificación'!$D$54,"")))</f>
        <v/>
      </c>
      <c r="N49" s="129" t="str">
        <f>IF('Matriz de Riesgos'!$AR$101="","",IF('Matriz de Riesgos'!$AR$101='Matriz Calificación'!$D$55,'Matriz de Riesgos'!$E$101,IF('Matriz de Riesgos'!$AR$101&lt;&gt;'Matriz Calificación'!$D$55,"")))</f>
        <v/>
      </c>
      <c r="O49" s="130" t="str">
        <f>IF('Matriz de Riesgos'!$AR$110="","",IF('Matriz de Riesgos'!$AR$110='Matriz Calificación'!$D$55,'Matriz de Riesgos'!$E$110,IF('Matriz de Riesgos'!$AR$110&lt;&gt;'Matriz Calificación'!$D$55,"")))</f>
        <v/>
      </c>
      <c r="P49" s="130" t="str">
        <f>IF('Matriz de Riesgos'!$AR$119="","",IF('Matriz de Riesgos'!$AR$119='Matriz Calificación'!$D$55,'Matriz de Riesgos'!$E$119,IF('Matriz de Riesgos'!$AR$119&lt;&gt;'Matriz Calificación'!$D$55,"")))</f>
        <v/>
      </c>
      <c r="Q49" s="130" t="str">
        <f>IF('Matriz de Riesgos'!$AR$128="","",IF('Matriz de Riesgos'!$AR$128='Matriz Calificación'!$D$55,'Matriz de Riesgos'!$E$128,IF('Matriz de Riesgos'!$AR$128&lt;&gt;'Matriz Calificación'!$D$55,"")))</f>
        <v/>
      </c>
      <c r="R49" s="130" t="str">
        <f>IF('Matriz de Riesgos'!$AR$137="","",IF('Matriz de Riesgos'!$AR$137='Matriz Calificación'!$D$55,'Matriz de Riesgos'!$E$137,IF('Matriz de Riesgos'!$AR$137&lt;&gt;'Matriz Calificación'!$D$55,"")))</f>
        <v/>
      </c>
      <c r="S49" s="130" t="str">
        <f>IF('Matriz de Riesgos'!$AR$146="","",IF('Matriz de Riesgos'!$AR$146='Matriz Calificación'!$D$55,'Matriz de Riesgos'!$E$146,IF('Matriz de Riesgos'!$AR$146&lt;&gt;'Matriz Calificación'!$D$55,"")))</f>
        <v/>
      </c>
      <c r="T49" s="130" t="str">
        <f>IF('Matriz de Riesgos'!$AR$155="","",IF('Matriz de Riesgos'!$AR$155='Matriz Calificación'!$D$55,'Matriz de Riesgos'!$E$155,IF('Matriz de Riesgos'!$AR$155&lt;&gt;'Matriz Calificación'!$D$55,"")))</f>
        <v/>
      </c>
      <c r="U49" s="130" t="str">
        <f>IF('Matriz de Riesgos'!$AR$164="","",IF('Matriz de Riesgos'!$AR$164='Matriz Calificación'!$D$55,'Matriz de Riesgos'!$E$164,IF('Matriz de Riesgos'!$AR$164&lt;&gt;'Matriz Calificación'!$D$55,"")))</f>
        <v/>
      </c>
      <c r="V49" s="130" t="str">
        <f>IF('Matriz de Riesgos'!$AR$173="","",IF('Matriz de Riesgos'!$AR$173='Matriz Calificación'!$D$55,'Matriz de Riesgos'!$E$173,IF('Matriz de Riesgos'!$AR$173&lt;&gt;'Matriz Calificación'!$D$55,"")))</f>
        <v>R19</v>
      </c>
      <c r="W49" s="130" t="str">
        <f>IF('Matriz de Riesgos'!$AR$182="","",IF('Matriz de Riesgos'!$AR$182='Matriz Calificación'!$D$55,'Matriz de Riesgos'!$E$182,IF('Matriz de Riesgos'!$AR$182&lt;&gt;'Matriz Calificación'!$D$55,"")))</f>
        <v/>
      </c>
      <c r="X49" s="133" t="str">
        <f>IF('Matriz de Riesgos'!$AR$101="","",IF('Matriz de Riesgos'!$AR$101='Matriz Calificación'!$D$57,'Matriz de Riesgos'!$E$101,IF('Matriz de Riesgos'!$AR$101&lt;&gt;'Matriz Calificación'!$D$57,"")))</f>
        <v>R11</v>
      </c>
      <c r="Y49" s="134" t="str">
        <f>IF('Matriz de Riesgos'!$AR$110="","",IF('Matriz de Riesgos'!$AR$110='Matriz Calificación'!$D$57,'Matriz de Riesgos'!$E$110,IF('Matriz de Riesgos'!$AR$110&lt;&gt;'Matriz Calificación'!$D$57,"")))</f>
        <v>R12</v>
      </c>
      <c r="Z49" s="134" t="str">
        <f>IF('Matriz de Riesgos'!$AR$119="","",IF('Matriz de Riesgos'!$AR$119='Matriz Calificación'!$D$57,'Matriz de Riesgos'!$E$119,IF('Matriz de Riesgos'!$AR$119&lt;&gt;'Matriz Calificación'!$D$57,"")))</f>
        <v/>
      </c>
      <c r="AA49" s="134" t="str">
        <f>IF('Matriz de Riesgos'!$AR$128="","",IF('Matriz de Riesgos'!$AR$128='Matriz Calificación'!$D$57,'Matriz de Riesgos'!$E$128,IF('Matriz de Riesgos'!$AR$128&lt;&gt;'Matriz Calificación'!$D$57,"")))</f>
        <v/>
      </c>
      <c r="AB49" s="134" t="str">
        <f>IF('Matriz de Riesgos'!$AR$137="","",IF('Matriz de Riesgos'!$AR$137='Matriz Calificación'!$D$57,'Matriz de Riesgos'!$E$137,IF('Matriz de Riesgos'!$AR$137&lt;&gt;'Matriz Calificación'!$D$57,"")))</f>
        <v/>
      </c>
      <c r="AC49" s="134" t="str">
        <f>IF('Matriz de Riesgos'!$AR$146="","",IF('Matriz de Riesgos'!$AR$146='Matriz Calificación'!$D$57,'Matriz de Riesgos'!$E$146,IF('Matriz de Riesgos'!$AR$146&lt;&gt;'Matriz Calificación'!$D$57,"")))</f>
        <v/>
      </c>
      <c r="AD49" s="134" t="str">
        <f>IF('Matriz de Riesgos'!$AR$155="","",IF('Matriz de Riesgos'!$AR$155='Matriz Calificación'!$D$57,'Matriz de Riesgos'!$E$155,IF('Matriz de Riesgos'!$AR$155&lt;&gt;'Matriz Calificación'!$D$57,"")))</f>
        <v/>
      </c>
      <c r="AE49" s="134" t="str">
        <f>IF('Matriz de Riesgos'!$AR$164="","",IF('Matriz de Riesgos'!$AR$164='Matriz Calificación'!$D$57,'Matriz de Riesgos'!$E$164,IF('Matriz de Riesgos'!$AR$164&lt;&gt;'Matriz Calificación'!$D$57,"")))</f>
        <v/>
      </c>
      <c r="AF49" s="134" t="str">
        <f>IF('Matriz de Riesgos'!$AR$173="","",IF('Matriz de Riesgos'!$AR$173='Matriz Calificación'!$D$57,'Matriz de Riesgos'!$E$173,IF('Matriz de Riesgos'!$AR$173&lt;&gt;'Matriz Calificación'!$D$57,"")))</f>
        <v/>
      </c>
      <c r="AG49" s="135" t="str">
        <f>IF('Matriz de Riesgos'!$AR$182="","",IF('Matriz de Riesgos'!$AR$182='Matriz Calificación'!$D$57,'Matriz de Riesgos'!$E$182,IF('Matriz de Riesgos'!$AR$182&lt;&gt;'Matriz Calificación'!$D$57,"")))</f>
        <v>R20</v>
      </c>
      <c r="AH49" s="131" t="str">
        <f>IF('Matriz de Riesgos'!$AR$101="","",IF('Matriz de Riesgos'!$AR$101='Matriz Calificación'!$D$65,'Matriz de Riesgos'!$E$101,IF('Matriz de Riesgos'!$AR$101&lt;&gt;'Matriz Calificación'!$D$65,"")))</f>
        <v/>
      </c>
      <c r="AI49" s="132" t="str">
        <f>IF('Matriz de Riesgos'!$ANX$110="","",IF('Matriz de Riesgos'!$AR$110='Matriz Calificación'!$D$65,'Matriz de Riesgos'!$E$110,IF('Matriz de Riesgos'!$AR$110&lt;&gt;'Matriz Calificación'!$D$65,"")))</f>
        <v/>
      </c>
      <c r="AJ49" s="132" t="str">
        <f>IF('Matriz de Riesgos'!$AR$119="","",IF('Matriz de Riesgos'!$AR$119='Matriz Calificación'!$D$65,'Matriz de Riesgos'!$E$119,IF('Matriz de Riesgos'!$AR$119&lt;&gt;'Matriz Calificación'!$D$65,"")))</f>
        <v/>
      </c>
      <c r="AK49" s="132" t="str">
        <f>IF('Matriz de Riesgos'!$AR$128="","",IF('Matriz de Riesgos'!$AR$128='Matriz Calificación'!$D$65,'Matriz de Riesgos'!$E$128,IF('Matriz de Riesgos'!$AR$128&lt;&gt;'Matriz Calificación'!$D$65,"")))</f>
        <v/>
      </c>
      <c r="AL49" s="132" t="str">
        <f>IF('Matriz de Riesgos'!$AR$137="","",IF('Matriz de Riesgos'!$AR$137='Matriz Calificación'!$D$65,'Matriz de Riesgos'!$E$137,IF('Matriz de Riesgos'!$AR$137&lt;&gt;'Matriz Calificación'!$D$65,"")))</f>
        <v/>
      </c>
      <c r="AM49" s="132" t="str">
        <f>IF('Matriz de Riesgos'!$AR$146="","",IF('Matriz de Riesgos'!$AR$146='Matriz Calificación'!$D$65,'Matriz de Riesgos'!$E$146,IF('Matriz de Riesgos'!$AR$146&lt;&gt;'Matriz Calificación'!$D$65,"")))</f>
        <v/>
      </c>
      <c r="AN49" s="132" t="str">
        <f>IF('Matriz de Riesgos'!$AR$155="","",IF('Matriz de Riesgos'!$AR$155='Matriz Calificación'!$D$65,'Matriz de Riesgos'!$E$155,IF('Matriz de Riesgos'!$AR$155&lt;&gt;'Matriz Calificación'!$D$65,"")))</f>
        <v/>
      </c>
      <c r="AO49" s="132" t="str">
        <f>IF('Matriz de Riesgos'!$AR$164="","",IF('Matriz de Riesgos'!$AR$164='Matriz Calificación'!$D$65,'Matriz de Riesgos'!$E$164,IF('Matriz de Riesgos'!$AR$164&lt;&gt;'Matriz Calificación'!$D$65,"")))</f>
        <v>R18</v>
      </c>
      <c r="AP49" s="132" t="str">
        <f>IF('Matriz de Riesgos'!$AR$173="","",IF('Matriz de Riesgos'!$AR$173='Matriz Calificación'!$D$65,'Matriz de Riesgos'!$E$173,IF('Matriz de Riesgos'!$AR$173&lt;&gt;'Matriz Calificación'!$D$65,"")))</f>
        <v/>
      </c>
      <c r="AQ49" s="136" t="str">
        <f>IF('Matriz de Riesgos'!$AR$182="","",IF('Matriz de Riesgos'!$AR$182='Matriz Calificación'!$D$65,'Matriz de Riesgos'!$E$182,IF('Matriz de Riesgos'!$AR$182&lt;&gt;'Matriz Calificación'!$D$65,"")))</f>
        <v/>
      </c>
      <c r="AR49" s="137" t="str">
        <f>IF('Matriz de Riesgos'!$AR$101="","",IF('Matriz de Riesgos'!$AR$101='Matriz Calificación'!$D$74,'Matriz de Riesgos'!$E$101,IF('Matriz de Riesgos'!$AR$101&lt;&gt;'Matriz Calificación'!$D$74,"")))</f>
        <v/>
      </c>
      <c r="AS49" s="138" t="str">
        <f>IF('Matriz de Riesgos'!$AR$110="","",IF('Matriz de Riesgos'!$AR$110='Matriz Calificación'!$D$74,'Matriz de Riesgos'!$E$110,IF('Matriz de Riesgos'!$AR$110&lt;&gt;'Matriz Calificación'!$D$74,"")))</f>
        <v/>
      </c>
      <c r="AT49" s="138" t="str">
        <f>IF('Matriz de Riesgos'!$AR$119="","",IF('Matriz de Riesgos'!$AR$119='Matriz Calificación'!$D$74,'Matriz de Riesgos'!$E$119,IF('Matriz de Riesgos'!$AR$119&lt;&gt;'Matriz Calificación'!$D$74,"")))</f>
        <v/>
      </c>
      <c r="AU49" s="138" t="str">
        <f>IF('Matriz de Riesgos'!$AR$128="","",IF('Matriz de Riesgos'!$AR$128='Matriz Calificación'!$D$74,'Matriz de Riesgos'!$E$128,IF('Matriz de Riesgos'!$AR$128&lt;&gt;'Matriz Calificación'!$D$74,"")))</f>
        <v/>
      </c>
      <c r="AV49" s="154" t="str">
        <f>IF('Matriz de Riesgos'!$AR$137="","",IF('Matriz de Riesgos'!$AR$137='Matriz Calificación'!$D$74,'Matriz de Riesgos'!$E$137,IF('Matriz de Riesgos'!$AR$137&lt;&gt;'Matriz Calificación'!$D$74,"")))</f>
        <v>R15</v>
      </c>
      <c r="AW49" s="154" t="str">
        <f>IF('Matriz de Riesgos'!$AR$146="","",IF('Matriz de Riesgos'!$AR$146='Matriz Calificación'!$D$74,'Matriz de Riesgos'!$E$146,IF('Matriz de Riesgos'!$AR$146&lt;&gt;'Matriz Calificación'!$D$74,"")))</f>
        <v/>
      </c>
      <c r="AX49" s="154" t="str">
        <f>IF('Matriz de Riesgos'!$AR$155="","",IF('Matriz de Riesgos'!$AR$155='Matriz Calificación'!$D$74,'Matriz de Riesgos'!$E$155,IF('Matriz de Riesgos'!$AR$155&lt;&gt;'Matriz Calificación'!$D$74,"")))</f>
        <v/>
      </c>
      <c r="AY49" s="154" t="str">
        <f>IF('Matriz de Riesgos'!$AR$164="","",IF('Matriz de Riesgos'!$AR$164='Matriz Calificación'!$D$74,'Matriz de Riesgos'!$E$164,IF('Matriz de Riesgos'!$AR$164&lt;&gt;'Matriz Calificación'!$D$74,"")))</f>
        <v/>
      </c>
      <c r="AZ49" s="154" t="str">
        <f>IF('Matriz de Riesgos'!$AR$173="","",IF('Matriz de Riesgos'!$AR$173='Matriz Calificación'!$D$74,'Matriz de Riesgos'!$E$173,IF('Matriz de Riesgos'!$AR$173&lt;&gt;'Matriz Calificación'!$D$74,"")))</f>
        <v/>
      </c>
      <c r="BA49" s="139" t="str">
        <f>IF('Matriz de Riesgos'!$AR$182="","",IF('Matriz de Riesgos'!$AR$182='Matriz Calificación'!$D$74,'Matriz de Riesgos'!$E$182,IF('Matriz de Riesgos'!$AR$182&lt;&gt;'Matriz Calificación'!$D$74,"")))</f>
        <v/>
      </c>
      <c r="BC49" s="403"/>
      <c r="BD49" s="403"/>
      <c r="BE49" s="399"/>
    </row>
    <row r="50" spans="2:57" ht="12" customHeight="1" x14ac:dyDescent="0.25">
      <c r="B50" s="401"/>
      <c r="C50" s="401"/>
      <c r="D50" s="129" t="str">
        <f>IF('Matriz de Riesgos'!$AR$191="","",IF('Matriz de Riesgos'!$AR$191='Matriz Calificación'!$D$54,'Matriz de Riesgos'!$E$191,IF('Matriz de Riesgos'!$AR$191&lt;&gt;'Matriz Calificación'!$D$54,"")))</f>
        <v/>
      </c>
      <c r="E50" s="130" t="str">
        <f>IF('Matriz de Riesgos'!$AR$200="","",IF('Matriz de Riesgos'!$AR$200='Matriz Calificación'!$D$54,'Matriz de Riesgos'!$E$200,IF('Matriz de Riesgos'!$AR$200&lt;&gt;'Matriz Calificación'!$D$54,"")))</f>
        <v/>
      </c>
      <c r="F50" s="130" t="str">
        <f>IF('Matriz de Riesgos'!$AR$209="","",IF('Matriz de Riesgos'!$AR$209='Matriz Calificación'!$D$54,'Matriz de Riesgos'!$E$209,IF('Matriz de Riesgos'!$AR$209&lt;&gt;'Matriz Calificación'!$D$54,"")))</f>
        <v/>
      </c>
      <c r="G50" s="130" t="str">
        <f>IF('Matriz de Riesgos'!$AR$218="","",IF('Matriz de Riesgos'!$AR$218='Matriz Calificación'!$D$54,'Matriz de Riesgos'!$E$218,IF('Matriz de Riesgos'!$AR$218&lt;&gt;'Matriz Calificación'!$D$54,"")))</f>
        <v/>
      </c>
      <c r="H50" s="130" t="str">
        <f>IF('Matriz de Riesgos'!$AR$227="","",IF('Matriz de Riesgos'!$AR$227='Matriz Calificación'!$D$54,'Matriz de Riesgos'!$E$227,IF('Matriz de Riesgos'!$AR$227&lt;&gt;'Matriz Calificación'!$D$54,"")))</f>
        <v/>
      </c>
      <c r="I50" s="130" t="str">
        <f>IF('Matriz de Riesgos'!$AR$236="","",IF('Matriz de Riesgos'!$AR$236='Matriz Calificación'!$D$54,'Matriz de Riesgos'!$E$236,IF('Matriz de Riesgos'!$AR$236&lt;&gt;'Matriz Calificación'!$D$54,"")))</f>
        <v/>
      </c>
      <c r="J50" s="130" t="str">
        <f>IF('Matriz de Riesgos'!$AR$245="","",IF('Matriz de Riesgos'!$AR$245='Matriz Calificación'!$D$54,'Matriz de Riesgos'!$E$245,IF('Matriz de Riesgos'!$AR$245&lt;&gt;'Matriz Calificación'!$D$54,"")))</f>
        <v/>
      </c>
      <c r="K50" s="130" t="str">
        <f>IF('Matriz de Riesgos'!$AR$254="","",IF('Matriz de Riesgos'!$AR$254='Matriz Calificación'!$D$54,'Matriz de Riesgos'!$E$254,IF('Matriz de Riesgos'!$AR$254&lt;&gt;'Matriz Calificación'!$D$54,"")))</f>
        <v/>
      </c>
      <c r="L50" s="130" t="str">
        <f>IF('Matriz de Riesgos'!$AR$263="","",IF('Matriz de Riesgos'!$AR$263='Matriz Calificación'!$D$54,'Matriz de Riesgos'!$E$263,IF('Matriz de Riesgos'!$AR$263&lt;&gt;'Matriz Calificación'!$D$54,"")))</f>
        <v/>
      </c>
      <c r="M50" s="130" t="str">
        <f>IF('Matriz de Riesgos'!$AR$272="","",IF('Matriz de Riesgos'!$AR$272='Matriz Calificación'!$D$54,'Matriz de Riesgos'!$E$272,IF('Matriz de Riesgos'!$AR$272&lt;&gt;'Matriz Calificación'!$D$54,"")))</f>
        <v/>
      </c>
      <c r="N50" s="129" t="str">
        <f>IF('Matriz de Riesgos'!$AR$191="","",IF('Matriz de Riesgos'!$AR$191='Matriz Calificación'!$D$55,'Matriz de Riesgos'!$E$191,IF('Matriz de Riesgos'!$AR$191&lt;&gt;'Matriz Calificación'!$D$55,"")))</f>
        <v>R21</v>
      </c>
      <c r="O50" s="130" t="str">
        <f>IF('Matriz de Riesgos'!$AR$200="","",IF('Matriz de Riesgos'!$AR$200='Matriz Calificación'!$D$55,'Matriz de Riesgos'!$E$200,IF('Matriz de Riesgos'!$AR$200&lt;&gt;'Matriz Calificación'!$D$55,"")))</f>
        <v>R22</v>
      </c>
      <c r="P50" s="130" t="str">
        <f>IF('Matriz de Riesgos'!$AR$209="","",IF('Matriz de Riesgos'!$AR$209='Matriz Calificación'!$D$55,'Matriz de Riesgos'!$E$209,IF('Matriz de Riesgos'!$AR$209&lt;&gt;'Matriz Calificación'!$D$55,"")))</f>
        <v/>
      </c>
      <c r="Q50" s="130" t="str">
        <f>IF('Matriz de Riesgos'!$AR$218="","",IF('Matriz de Riesgos'!$AR$218='Matriz Calificación'!$D$55,'Matriz de Riesgos'!$E$218,IF('Matriz de Riesgos'!$AR$218&lt;&gt;'Matriz Calificación'!$D$55,"")))</f>
        <v/>
      </c>
      <c r="R50" s="130" t="str">
        <f>IF('Matriz de Riesgos'!$AR$227="","",IF('Matriz de Riesgos'!$AR$227='Matriz Calificación'!$D$55,'Matriz de Riesgos'!$E$227,IF('Matriz de Riesgos'!$AR$227&lt;&gt;'Matriz Calificación'!$D$55,"")))</f>
        <v/>
      </c>
      <c r="S50" s="130" t="str">
        <f>IF('Matriz de Riesgos'!$AR$236="","",IF('Matriz de Riesgos'!$AR$236='Matriz Calificación'!$D$55,'Matriz de Riesgos'!$E$236,IF('Matriz de Riesgos'!$AR$236&lt;&gt;'Matriz Calificación'!$D$55,"")))</f>
        <v/>
      </c>
      <c r="T50" s="130" t="str">
        <f>IF('Matriz de Riesgos'!$AR$245="","",IF('Matriz de Riesgos'!$AR$245='Matriz Calificación'!$D$55,'Matriz de Riesgos'!$E$245,IF('Matriz de Riesgos'!$AR$245&lt;&gt;'Matriz Calificación'!$D$55,"")))</f>
        <v/>
      </c>
      <c r="U50" s="130" t="str">
        <f>IF('Matriz de Riesgos'!$AR$254="","",IF('Matriz de Riesgos'!$AR$254='Matriz Calificación'!$D$55,'Matriz de Riesgos'!$E$254,IF('Matriz de Riesgos'!$AR$254&lt;&gt;'Matriz Calificación'!$D$55,"")))</f>
        <v/>
      </c>
      <c r="V50" s="130" t="str">
        <f>IF('Matriz de Riesgos'!$AR$263="","",IF('Matriz de Riesgos'!$AR$263='Matriz Calificación'!$D$55,'Matriz de Riesgos'!$E$263,IF('Matriz de Riesgos'!$AR$263&lt;&gt;'Matriz Calificación'!$D$55,"")))</f>
        <v/>
      </c>
      <c r="W50" s="130" t="str">
        <f>IF('Matriz de Riesgos'!$AR$272="","",IF('Matriz de Riesgos'!$AR$272='Matriz Calificación'!$D$55,'Matriz de Riesgos'!$E$272,IF('Matriz de Riesgos'!$AR$272&lt;&gt;'Matriz Calificación'!$D$55,"")))</f>
        <v/>
      </c>
      <c r="X50" s="133" t="str">
        <f>IF('Matriz de Riesgos'!$AR$191="","",IF('Matriz de Riesgos'!$AR$191='Matriz Calificación'!$D$57,'Matriz de Riesgos'!$E$191,IF('Matriz de Riesgos'!$AR$191&lt;&gt;'Matriz Calificación'!$D$57,"")))</f>
        <v/>
      </c>
      <c r="Y50" s="134" t="str">
        <f>IF('Matriz de Riesgos'!$AR$200="","",IF('Matriz de Riesgos'!$AR$200='Matriz Calificación'!$D$57,'Matriz de Riesgos'!$E$200,IF('Matriz de Riesgos'!$AR$200&lt;&gt;'Matriz Calificación'!$D$57,"")))</f>
        <v/>
      </c>
      <c r="Z50" s="134" t="str">
        <f>IF('Matriz de Riesgos'!$AR$209="","",IF('Matriz de Riesgos'!$AR$209='Matriz Calificación'!$D$57,'Matriz de Riesgos'!$E$209,IF('Matriz de Riesgos'!$AR$209&lt;&gt;'Matriz Calificación'!$D$57,"")))</f>
        <v/>
      </c>
      <c r="AA50" s="134" t="str">
        <f>IF('Matriz de Riesgos'!$AR$218="","",IF('Matriz de Riesgos'!$AR$218='Matriz Calificación'!$D$57,'Matriz de Riesgos'!$E$218,IF('Matriz de Riesgos'!$AR$218&lt;&gt;'Matriz Calificación'!$D$57,"")))</f>
        <v/>
      </c>
      <c r="AB50" s="134" t="str">
        <f>IF('Matriz de Riesgos'!$AR$227="","",IF('Matriz de Riesgos'!$AR$227='Matriz Calificación'!$D$57,'Matriz de Riesgos'!$E$227,IF('Matriz de Riesgos'!$AR$227&lt;&gt;'Matriz Calificación'!$D$57,"")))</f>
        <v/>
      </c>
      <c r="AC50" s="134" t="str">
        <f>IF('Matriz de Riesgos'!$AR$236="","",IF('Matriz de Riesgos'!$AR$236='Matriz Calificación'!$D$57,'Matriz de Riesgos'!$E$236,IF('Matriz de Riesgos'!$AR$236&lt;&gt;'Matriz Calificación'!$D$57,"")))</f>
        <v/>
      </c>
      <c r="AD50" s="134" t="str">
        <f>IF('Matriz de Riesgos'!$AR$245="","",IF('Matriz de Riesgos'!$AR$245='Matriz Calificación'!$D$57,'Matriz de Riesgos'!$E$245,IF('Matriz de Riesgos'!$AR$245&lt;&gt;'Matriz Calificación'!$D$57,"")))</f>
        <v/>
      </c>
      <c r="AE50" s="134" t="str">
        <f>IF('Matriz de Riesgos'!$AR$254="","",IF('Matriz de Riesgos'!$AR$254='Matriz Calificación'!$D$57,'Matriz de Riesgos'!$E$254,IF('Matriz de Riesgos'!$AR$254&lt;&gt;'Matriz Calificación'!$D$57,"")))</f>
        <v/>
      </c>
      <c r="AF50" s="134" t="str">
        <f>IF('Matriz de Riesgos'!$AR$263="","",IF('Matriz de Riesgos'!$AR$263='Matriz Calificación'!$D$57,'Matriz de Riesgos'!$E$263,IF('Matriz de Riesgos'!$AR$263&lt;&gt;'Matriz Calificación'!$D$57,"")))</f>
        <v/>
      </c>
      <c r="AG50" s="135" t="str">
        <f>IF('Matriz de Riesgos'!$AR$272="","",IF('Matriz de Riesgos'!$AR$272='Matriz Calificación'!$D$57,'Matriz de Riesgos'!$E$272,IF('Matriz de Riesgos'!$AR$272&lt;&gt;'Matriz Calificación'!$D$57,"")))</f>
        <v/>
      </c>
      <c r="AH50" s="131" t="str">
        <f>IF('Matriz de Riesgos'!$AR$191="","",IF('Matriz de Riesgos'!$AR$191='Matriz Calificación'!$D$65,'Matriz de Riesgos'!$E$191,IF('Matriz de Riesgos'!$AR$191&lt;&gt;'Matriz Calificación'!$D$65,"")))</f>
        <v/>
      </c>
      <c r="AI50" s="132" t="str">
        <f>IF('Matriz de Riesgos'!$AR$200="","",IF('Matriz de Riesgos'!$AR$200='Matriz Calificación'!$D$65,'Matriz de Riesgos'!$E$200,IF('Matriz de Riesgos'!$AR$200&lt;&gt;'Matriz Calificación'!$D$65,"")))</f>
        <v/>
      </c>
      <c r="AJ50" s="132" t="str">
        <f>IF('Matriz de Riesgos'!$AR$209="","",IF('Matriz de Riesgos'!$AR$209='Matriz Calificación'!$D$65,'Matriz de Riesgos'!$E$209,IF('Matriz de Riesgos'!$AR$209&lt;&gt;'Matriz Calificación'!$D$65,"")))</f>
        <v/>
      </c>
      <c r="AK50" s="132" t="str">
        <f>IF('Matriz de Riesgos'!$AR$218="","",IF('Matriz de Riesgos'!$AR$218='Matriz Calificación'!$D$65,'Matriz de Riesgos'!$E$218,IF('Matriz de Riesgos'!$AR$218&lt;&gt;'Matriz Calificación'!$D$65,"")))</f>
        <v/>
      </c>
      <c r="AL50" s="132" t="str">
        <f>IF('Matriz de Riesgos'!$AR$227="","",IF('Matriz de Riesgos'!$AR$227='Matriz Calificación'!$D$65,'Matriz de Riesgos'!$E$227,IF('Matriz de Riesgos'!$AR$227&lt;&gt;'Matriz Calificación'!$D$65,"")))</f>
        <v/>
      </c>
      <c r="AM50" s="132" t="str">
        <f>IF('Matriz de Riesgos'!$AR$236="","",IF('Matriz de Riesgos'!$AR$236='Matriz Calificación'!$D$65,'Matriz de Riesgos'!$E$236,IF('Matriz de Riesgos'!$AR$236&lt;&gt;'Matriz Calificación'!$D$65,"")))</f>
        <v/>
      </c>
      <c r="AN50" s="132" t="str">
        <f>IF('Matriz de Riesgos'!$AR$245="","",IF('Matriz de Riesgos'!$AR$245='Matriz Calificación'!$D$65,'Matriz de Riesgos'!$E$245,IF('Matriz de Riesgos'!$AR$245&lt;&gt;'Matriz Calificación'!$D$65,"")))</f>
        <v/>
      </c>
      <c r="AO50" s="132" t="str">
        <f>IF('Matriz de Riesgos'!$AR$254="","",IF('Matriz de Riesgos'!$AR$254='Matriz Calificación'!$D$65,'Matriz de Riesgos'!$E$254,IF('Matriz de Riesgos'!$AR$254&lt;&gt;'Matriz Calificación'!$D$65,"")))</f>
        <v/>
      </c>
      <c r="AP50" s="132" t="str">
        <f>IF('Matriz de Riesgos'!$AR$263="","",IF('Matriz de Riesgos'!$AR$263='Matriz Calificación'!$D$65,'Matriz de Riesgos'!$E$263,IF('Matriz de Riesgos'!$AR$263&lt;&gt;'Matriz Calificación'!$D$65,"")))</f>
        <v/>
      </c>
      <c r="AQ50" s="136" t="str">
        <f>IF('Matriz de Riesgos'!$AR$272="","",IF('Matriz de Riesgos'!$AR$272='Matriz Calificación'!$D$65,'Matriz de Riesgos'!$E$272,IF('Matriz de Riesgos'!$AR$272&lt;&gt;'Matriz Calificación'!$D$65,"")))</f>
        <v/>
      </c>
      <c r="AR50" s="137" t="str">
        <f>IF('Matriz de Riesgos'!$AR$191="","",IF('Matriz de Riesgos'!$AR$191='Matriz Calificación'!$D$74,'Matriz de Riesgos'!$E$191,IF('Matriz de Riesgos'!$AR$191&lt;&gt;'Matriz Calificación'!$D$74,"")))</f>
        <v/>
      </c>
      <c r="AS50" s="138" t="str">
        <f>IF('Matriz de Riesgos'!$AR$200="","",IF('Matriz de Riesgos'!$AR$200='Matriz Calificación'!$D$74,'Matriz de Riesgos'!$E$200,IF('Matriz de Riesgos'!$AR$200&lt;&gt;'Matriz Calificación'!$D$74,"")))</f>
        <v/>
      </c>
      <c r="AT50" s="138" t="str">
        <f>IF('Matriz de Riesgos'!$AR$209="","",IF('Matriz de Riesgos'!$AR$209='Matriz Calificación'!$D$74,'Matriz de Riesgos'!$E$209,IF('Matriz de Riesgos'!$AR$209&lt;&gt;'Matriz Calificación'!$D$74,"")))</f>
        <v/>
      </c>
      <c r="AU50" s="138" t="str">
        <f>IF('Matriz de Riesgos'!$AR$218="","",IF('Matriz de Riesgos'!$AR$218='Matriz Calificación'!$D$74,'Matriz de Riesgos'!$E$218,IF('Matriz de Riesgos'!$AR$218&lt;&gt;'Matriz Calificación'!$D$74,"")))</f>
        <v/>
      </c>
      <c r="AV50" s="154" t="str">
        <f>IF('Matriz de Riesgos'!$AR$227="","",IF('Matriz de Riesgos'!$AR$227='Matriz Calificación'!$D$74,'Matriz de Riesgos'!$E$227,IF('Matriz de Riesgos'!$AR$227&lt;&gt;'Matriz Calificación'!$D$74,"")))</f>
        <v/>
      </c>
      <c r="AW50" s="154" t="str">
        <f>IF('Matriz de Riesgos'!$AR$236="","",IF('Matriz de Riesgos'!$AR$236='Matriz Calificación'!$D$74,'Matriz de Riesgos'!$E$236,IF('Matriz de Riesgos'!$AR$236&lt;&gt;'Matriz Calificación'!$D$74,"")))</f>
        <v/>
      </c>
      <c r="AX50" s="154" t="str">
        <f>IF('Matriz de Riesgos'!$AR$245="","",IF('Matriz de Riesgos'!$AR$245='Matriz Calificación'!$D$74,'Matriz de Riesgos'!$E$245,IF('Matriz de Riesgos'!$AR$245&lt;&gt;'Matriz Calificación'!$D$74,"")))</f>
        <v/>
      </c>
      <c r="AY50" s="154" t="str">
        <f>IF('Matriz de Riesgos'!$AR$254="","",IF('Matriz de Riesgos'!$AR$254='Matriz Calificación'!$D$74,'Matriz de Riesgos'!$E$254,IF('Matriz de Riesgos'!$AR$254&lt;&gt;'Matriz Calificación'!$D$74,"")))</f>
        <v/>
      </c>
      <c r="AZ50" s="154" t="str">
        <f>IF('Matriz de Riesgos'!$AR$263="","",IF('Matriz de Riesgos'!$AR$263='Matriz Calificación'!$D$74,'Matriz de Riesgos'!$E$263,IF('Matriz de Riesgos'!$AR$263&lt;&gt;'Matriz Calificación'!$D$74,"")))</f>
        <v/>
      </c>
      <c r="BA50" s="139" t="str">
        <f>IF('Matriz de Riesgos'!$AR$272="","",IF('Matriz de Riesgos'!$AR$272='Matriz Calificación'!$D$74,'Matriz de Riesgos'!$E$272,IF('Matriz de Riesgos'!$AR$272&lt;&gt;'Matriz Calificación'!$D$74,"")))</f>
        <v/>
      </c>
      <c r="BC50" s="385" t="s">
        <v>99</v>
      </c>
      <c r="BD50" s="385"/>
      <c r="BE50" s="386" t="s">
        <v>100</v>
      </c>
    </row>
    <row r="51" spans="2:57" ht="12" customHeight="1" x14ac:dyDescent="0.25">
      <c r="B51" s="401"/>
      <c r="C51" s="401"/>
      <c r="D51" s="129" t="str">
        <f>IF('Matriz de Riesgos'!$AR$281="","",IF('Matriz de Riesgos'!$AR$281='Matriz Calificación'!$D$54,'Matriz de Riesgos'!$E$281,IF('Matriz de Riesgos'!$AR$281&lt;&gt;'Matriz Calificación'!$D$54,"")))</f>
        <v/>
      </c>
      <c r="E51" s="130" t="str">
        <f>IF('Matriz de Riesgos'!$AR$290="","",IF('Matriz de Riesgos'!$AR$290='Matriz Calificación'!$D$54,'Matriz de Riesgos'!$E$290,IF('Matriz de Riesgos'!$AR$290&lt;&gt;'Matriz Calificación'!$D$54,"")))</f>
        <v/>
      </c>
      <c r="F51" s="130" t="str">
        <f>IF('Matriz de Riesgos'!$AR$299="","",IF('Matriz de Riesgos'!$AR$299='Matriz Calificación'!$D$54,'Matriz de Riesgos'!$E$299,IF('Matriz de Riesgos'!$AR$299&lt;&gt;'Matriz Calificación'!$D$54,"")))</f>
        <v/>
      </c>
      <c r="G51" s="130" t="str">
        <f>IF('Matriz de Riesgos'!$AR$308="","",IF('Matriz de Riesgos'!$AR$308='Matriz Calificación'!$D$54,'Matriz de Riesgos'!$E$308,IF('Matriz de Riesgos'!$AR$308&lt;&gt;'Matriz Calificación'!$D$54,"")))</f>
        <v/>
      </c>
      <c r="H51" s="130" t="str">
        <f>IF('Matriz de Riesgos'!$AR$317="","",IF('Matriz de Riesgos'!$AR$317='Matriz Calificación'!$D$54,'Matriz de Riesgos'!$E$317,IF('Matriz de Riesgos'!$U$317&lt;&gt;'Matriz Calificación'!$D$54,"")))</f>
        <v/>
      </c>
      <c r="I51" s="130" t="str">
        <f>IF('Matriz de Riesgos'!$AR$326="","",IF('Matriz de Riesgos'!$AR$326='Matriz Calificación'!$D$54,'Matriz de Riesgos'!$E$326,IF('Matriz de Riesgos'!$AR$326&lt;&gt;'Matriz Calificación'!$D$54,"")))</f>
        <v/>
      </c>
      <c r="J51" s="130" t="str">
        <f>IF('Matriz de Riesgos'!$AR$335="","",IF('Matriz de Riesgos'!$AR$335='Matriz Calificación'!$D$54,'Matriz de Riesgos'!$E$335,IF('Matriz de Riesgos'!$AR$335&lt;&gt;'Matriz Calificación'!$D$54,"")))</f>
        <v/>
      </c>
      <c r="K51" s="130" t="str">
        <f>IF('Matriz de Riesgos'!$AR$344="","",IF('Matriz de Riesgos'!$AR$344='Matriz Calificación'!$D$54,'Matriz de Riesgos'!$E$344,IF('Matriz de Riesgos'!$AR$344&lt;&gt;'Matriz Calificación'!$D$54,"")))</f>
        <v/>
      </c>
      <c r="L51" s="130" t="str">
        <f>IF('Matriz de Riesgos'!$AR$353="","",IF('Matriz de Riesgos'!$AR$353='Matriz Calificación'!$D$54,'Matriz de Riesgos'!$E$353,IF('Matriz de Riesgos'!$AR$353&lt;&gt;'Matriz Calificación'!$D$54,"")))</f>
        <v/>
      </c>
      <c r="M51" s="130" t="str">
        <f>IF('Matriz de Riesgos'!$AR$362="","",IF('Matriz de Riesgos'!$AR$362='Matriz Calificación'!$D$54,'Matriz de Riesgos'!$E$362,IF('Matriz de Riesgos'!$AR$362&lt;&gt;'Matriz Calificación'!$D$54,"")))</f>
        <v/>
      </c>
      <c r="N51" s="129" t="str">
        <f>IF('Matriz de Riesgos'!$AR$281="","",IF('Matriz de Riesgos'!$AR$281='Matriz Calificación'!$D$55,'Matriz de Riesgos'!$E$281,IF('Matriz de Riesgos'!$AR$281&lt;&gt;'Matriz Calificación'!$D$55,"")))</f>
        <v/>
      </c>
      <c r="O51" s="130" t="str">
        <f>IF('Matriz de Riesgos'!$AR$290="","",IF('Matriz de Riesgos'!$AR$290='Matriz Calificación'!$D$55,'Matriz de Riesgos'!$E$290,IF('Matriz de Riesgos'!$AR$290&lt;&gt;'Matriz Calificación'!$D$55,"")))</f>
        <v/>
      </c>
      <c r="P51" s="130" t="str">
        <f>IF('Matriz de Riesgos'!$AR$299="","",IF('Matriz de Riesgos'!$AR$299='Matriz Calificación'!$D$55,'Matriz de Riesgos'!$E$299,IF('Matriz de Riesgos'!$AR$299&lt;&gt;'Matriz Calificación'!$D$55,"")))</f>
        <v/>
      </c>
      <c r="Q51" s="130" t="str">
        <f>IF('Matriz de Riesgos'!$AR$308="","",IF('Matriz de Riesgos'!$AR$308='Matriz Calificación'!$D$55,'Matriz de Riesgos'!$E$308,IF('Matriz de Riesgos'!$AR$308&lt;&gt;'Matriz Calificación'!$D$55,"")))</f>
        <v/>
      </c>
      <c r="R51" s="130" t="str">
        <f>IF('Matriz de Riesgos'!$AR$317="","",IF('Matriz de Riesgos'!$AR$317='Matriz Calificación'!$D$55,'Matriz de Riesgos'!$E$317,IF('Matriz de Riesgos'!$AR$317&lt;&gt;'Matriz Calificación'!$D$55,"")))</f>
        <v/>
      </c>
      <c r="S51" s="130" t="str">
        <f>IF('Matriz de Riesgos'!$AR$326="","",IF('Matriz de Riesgos'!$AR$326='Matriz Calificación'!$D$55,'Matriz de Riesgos'!$E$326,IF('Matriz de Riesgos'!$AR$326&lt;&gt;'Matriz Calificación'!$D$55,"")))</f>
        <v/>
      </c>
      <c r="T51" s="130" t="str">
        <f>IF('Matriz de Riesgos'!$AR$335="","",IF('Matriz de Riesgos'!$AR$335='Matriz Calificación'!$D$55,'Matriz de Riesgos'!$E$335,IF('Matriz de Riesgos'!$AR$335&lt;&gt;'Matriz Calificación'!$D$55,"")))</f>
        <v/>
      </c>
      <c r="U51" s="130" t="str">
        <f>IF('Matriz de Riesgos'!$AR$344="","",IF('Matriz de Riesgos'!$AR$344='Matriz Calificación'!$D$55,'Matriz de Riesgos'!$E$344,IF('Matriz de Riesgos'!$AR$344&lt;&gt;'Matriz Calificación'!$D$55,"")))</f>
        <v/>
      </c>
      <c r="V51" s="130" t="str">
        <f>IF('Matriz de Riesgos'!$AR$353="","",IF('Matriz de Riesgos'!$AR$353='Matriz Calificación'!$D$55,'Matriz de Riesgos'!$E$353,IF('Matriz de Riesgos'!$AR$353&lt;&gt;'Matriz Calificación'!$D$55,"")))</f>
        <v/>
      </c>
      <c r="W51" s="130" t="str">
        <f>IF('Matriz de Riesgos'!$AR$362="","",IF('Matriz de Riesgos'!$AR$362='Matriz Calificación'!$D$55,'Matriz de Riesgos'!$E$362,IF('Matriz de Riesgos'!$AR$362&lt;&gt;'Matriz Calificación'!$D$55,"")))</f>
        <v/>
      </c>
      <c r="X51" s="133" t="str">
        <f>IF('Matriz de Riesgos'!$AR$281="","",IF('Matriz de Riesgos'!$AR$281='Matriz Calificación'!$D$57,'Matriz de Riesgos'!$E$281,IF('Matriz de Riesgos'!$AR$281&lt;&gt;'Matriz Calificación'!$D$57,"")))</f>
        <v/>
      </c>
      <c r="Y51" s="134" t="str">
        <f>IF('Matriz de Riesgos'!$AR$290="","",IF('Matriz de Riesgos'!$AR$290='Matriz Calificación'!$D$57,'Matriz de Riesgos'!$E$290,IF('Matriz de Riesgos'!$AR$290&lt;&gt;'Matriz Calificación'!$D$57,"")))</f>
        <v/>
      </c>
      <c r="Z51" s="134" t="str">
        <f>IF('Matriz de Riesgos'!$AR$299="","",IF('Matriz de Riesgos'!$AR$299='Matriz Calificación'!$D$57,'Matriz de Riesgos'!$E$299,IF('Matriz de Riesgos'!$AR$299&lt;&gt;'Matriz Calificación'!$D$57,"")))</f>
        <v/>
      </c>
      <c r="AA51" s="134" t="str">
        <f>IF('Matriz de Riesgos'!$AR$308="","",IF('Matriz de Riesgos'!$AR$308='Matriz Calificación'!$D$57,'Matriz de Riesgos'!$E$308,IF('Matriz de Riesgos'!$AR$308&lt;&gt;'Matriz Calificación'!$D$57,"")))</f>
        <v/>
      </c>
      <c r="AB51" s="134" t="str">
        <f>IF('Matriz de Riesgos'!$AR$317="","",IF('Matriz de Riesgos'!$AR$317='Matriz Calificación'!$D$57,'Matriz de Riesgos'!$E$317,IF('Matriz de Riesgos'!$AR$317&lt;&gt;'Matriz Calificación'!$D$57,"")))</f>
        <v/>
      </c>
      <c r="AC51" s="134" t="str">
        <f>IF('Matriz de Riesgos'!$AR$326="","",IF('Matriz de Riesgos'!$AR$326='Matriz Calificación'!$D$57,'Matriz de Riesgos'!$E$326,IF('Matriz de Riesgos'!$AR$326&lt;&gt;'Matriz Calificación'!$D$57,"")))</f>
        <v/>
      </c>
      <c r="AD51" s="134" t="str">
        <f>IF('Matriz de Riesgos'!$AR$335="","",IF('Matriz de Riesgos'!$AR$335='Matriz Calificación'!$D$57,'Matriz de Riesgos'!$E$335,IF('Matriz de Riesgos'!$AR$335&lt;&gt;'Matriz Calificación'!$D$57,"")))</f>
        <v/>
      </c>
      <c r="AE51" s="134" t="str">
        <f>IF('Matriz de Riesgos'!$AR$344="","",IF('Matriz de Riesgos'!$AR$344='Matriz Calificación'!$D$57,'Matriz de Riesgos'!$E$344,IF('Matriz de Riesgos'!$AR$344&lt;&gt;'Matriz Calificación'!$D$57,"")))</f>
        <v/>
      </c>
      <c r="AF51" s="134" t="str">
        <f>IF('Matriz de Riesgos'!$AR$353="","",IF('Matriz de Riesgos'!$AR$353='Matriz Calificación'!$D$57,'Matriz de Riesgos'!$E$353,IF('Matriz de Riesgos'!$AR$353&lt;&gt;'Matriz Calificación'!$D$57,"")))</f>
        <v/>
      </c>
      <c r="AG51" s="135" t="str">
        <f>IF('Matriz de Riesgos'!$AR$362="","",IF('Matriz de Riesgos'!$AR$362='Matriz Calificación'!$D$57,'Matriz de Riesgos'!$E$362,IF('Matriz de Riesgos'!$AR$362&lt;&gt;'Matriz Calificación'!$D$57,"")))</f>
        <v/>
      </c>
      <c r="AH51" s="131" t="str">
        <f>IF('Matriz de Riesgos'!$AR$281="","",IF('Matriz de Riesgos'!$AR$281='Matriz Calificación'!$D$65,'Matriz de Riesgos'!$E$281,IF('Matriz de Riesgos'!$AR$281&lt;&gt;'Matriz Calificación'!$D$65,"")))</f>
        <v/>
      </c>
      <c r="AI51" s="132" t="str">
        <f>IF('Matriz de Riesgos'!$AR$290="","",IF('Matriz de Riesgos'!$AR$290='Matriz Calificación'!$D$65,'Matriz de Riesgos'!$E$290,IF('Matriz de Riesgos'!$AR$290&lt;&gt;'Matriz Calificación'!$D$65,"")))</f>
        <v/>
      </c>
      <c r="AJ51" s="132" t="str">
        <f>IF('Matriz de Riesgos'!$AR$299="","",IF('Matriz de Riesgos'!$AR$299='Matriz Calificación'!$D$65,'Matriz de Riesgos'!$E$299,IF('Matriz de Riesgos'!$AR$299&lt;&gt;'Matriz Calificación'!$D$65,"")))</f>
        <v/>
      </c>
      <c r="AK51" s="132" t="str">
        <f>IF('Matriz de Riesgos'!$AR$308="","",IF('Matriz de Riesgos'!$AR$308='Matriz Calificación'!$D$65,'Matriz de Riesgos'!$E$308,IF('Matriz de Riesgos'!$AR$308&lt;&gt;'Matriz Calificación'!$D$65,"")))</f>
        <v/>
      </c>
      <c r="AL51" s="132" t="str">
        <f>IF('Matriz de Riesgos'!$AR$317="","",IF('Matriz de Riesgos'!$AR$317='Matriz Calificación'!$D$65,'Matriz de Riesgos'!$E$317,IF('Matriz de Riesgos'!$AR$317&lt;&gt;'Matriz Calificación'!$D$65,"")))</f>
        <v/>
      </c>
      <c r="AM51" s="132" t="str">
        <f>IF('Matriz de Riesgos'!$AR$326="","",IF('Matriz de Riesgos'!$AR$326='Matriz Calificación'!$D$65,'Matriz de Riesgos'!$E$326,IF('Matriz de Riesgos'!$AR$326&lt;&gt;'Matriz Calificación'!$D$65,"")))</f>
        <v/>
      </c>
      <c r="AN51" s="132" t="str">
        <f>IF('Matriz de Riesgos'!$AR$335="","",IF('Matriz de Riesgos'!$AR$335='Matriz Calificación'!$D$65,'Matriz de Riesgos'!$E$335,IF('Matriz de Riesgos'!$AR$335&lt;&gt;'Matriz Calificación'!$D$65,"")))</f>
        <v/>
      </c>
      <c r="AO51" s="132" t="str">
        <f>IF('Matriz de Riesgos'!$AR$344="","",IF('Matriz de Riesgos'!$AR$344='Matriz Calificación'!$D$65,'Matriz de Riesgos'!$E$344,IF('Matriz de Riesgos'!$AR$344&lt;&gt;'Matriz Calificación'!$D$65,"")))</f>
        <v/>
      </c>
      <c r="AP51" s="132" t="str">
        <f>IF('Matriz de Riesgos'!$AR$353="","",IF('Matriz de Riesgos'!$AR$353='Matriz Calificación'!$D$65,'Matriz de Riesgos'!$E$353,IF('Matriz de Riesgos'!$AR$353&lt;&gt;'Matriz Calificación'!$D$65,"")))</f>
        <v/>
      </c>
      <c r="AQ51" s="136" t="str">
        <f>IF('Matriz de Riesgos'!$AR$362="","",IF('Matriz de Riesgos'!$AR$362='Matriz Calificación'!$D$65,'Matriz de Riesgos'!$E$362,IF('Matriz de Riesgos'!$AR$362&lt;&gt;'Matriz Calificación'!$D$65,"")))</f>
        <v/>
      </c>
      <c r="AR51" s="137" t="str">
        <f>IF('Matriz de Riesgos'!$AR$281="","",IF('Matriz de Riesgos'!$AR$281='Matriz Calificación'!$D$74,'Matriz de Riesgos'!$E$281,IF('Matriz de Riesgos'!$AR$281&lt;&gt;'Matriz Calificación'!$D$74,"")))</f>
        <v/>
      </c>
      <c r="AS51" s="138" t="str">
        <f>IF('Matriz de Riesgos'!$AR$290="","",IF('Matriz de Riesgos'!$AR$290='Matriz Calificación'!$D$74,'Matriz de Riesgos'!$E$290,IF('Matriz de Riesgos'!$AR$290&lt;&gt;'Matriz Calificación'!$D$74,"")))</f>
        <v/>
      </c>
      <c r="AT51" s="138" t="str">
        <f>IF('Matriz de Riesgos'!$AR$299="","",IF('Matriz de Riesgos'!$AR$299='Matriz Calificación'!$D$74,'Matriz de Riesgos'!$E$299,IF('Matriz de Riesgos'!$AR$299&lt;&gt;'Matriz Calificación'!$D$74,"")))</f>
        <v/>
      </c>
      <c r="AU51" s="138" t="str">
        <f>IF('Matriz de Riesgos'!$AR$308="","",IF('Matriz de Riesgos'!$AR$308='Matriz Calificación'!$D$74,'Matriz de Riesgos'!$E$308,IF('Matriz de Riesgos'!$AR$308&lt;&gt;'Matriz Calificación'!$D$74,"")))</f>
        <v/>
      </c>
      <c r="AV51" s="154" t="str">
        <f>IF('Matriz de Riesgos'!$AR$317="","",IF('Matriz de Riesgos'!$AR$317='Matriz Calificación'!$D$74,'Matriz de Riesgos'!$E$317,IF('Matriz de Riesgos'!$AR$317&lt;&gt;'Matriz Calificación'!$D$74,"")))</f>
        <v/>
      </c>
      <c r="AW51" s="154" t="str">
        <f>IF('Matriz de Riesgos'!$AR$326="","",IF('Matriz de Riesgos'!$AR$326='Matriz Calificación'!$D$74,'Matriz de Riesgos'!$E$326,IF('Matriz de Riesgos'!$AR$326&lt;&gt;'Matriz Calificación'!$D$74,"")))</f>
        <v/>
      </c>
      <c r="AX51" s="154" t="str">
        <f>IF('Matriz de Riesgos'!$AR$335="","",IF('Matriz de Riesgos'!$AR$335='Matriz Calificación'!$D$74,'Matriz de Riesgos'!$E$335,IF('Matriz de Riesgos'!$AR$335&lt;&gt;'Matriz Calificación'!$D$74,"")))</f>
        <v/>
      </c>
      <c r="AY51" s="154" t="str">
        <f>IF('Matriz de Riesgos'!$AR$344="","",IF('Matriz de Riesgos'!$AR$344='Matriz Calificación'!$D$74,'Matriz de Riesgos'!$E$344,IF('Matriz de Riesgos'!$AR$344&lt;&gt;'Matriz Calificación'!$D$74,"")))</f>
        <v/>
      </c>
      <c r="AZ51" s="154" t="str">
        <f>IF('Matriz de Riesgos'!$AR$353="","",IF('Matriz de Riesgos'!$AR$353='Matriz Calificación'!$D$74,'Matriz de Riesgos'!$E$353,IF('Matriz de Riesgos'!$AR$353&lt;&gt;'Matriz Calificación'!$D$74,"")))</f>
        <v/>
      </c>
      <c r="BA51" s="139" t="str">
        <f>IF('Matriz de Riesgos'!$AR$362="","",IF('Matriz de Riesgos'!$AR$362='Matriz Calificación'!$D$74,'Matriz de Riesgos'!$E$362,IF('Matriz de Riesgos'!$AR$362&lt;&gt;'Matriz Calificación'!$D$74,"")))</f>
        <v/>
      </c>
      <c r="BC51" s="385"/>
      <c r="BD51" s="385"/>
      <c r="BE51" s="386"/>
    </row>
    <row r="52" spans="2:57" ht="12" customHeight="1" x14ac:dyDescent="0.25">
      <c r="B52" s="401"/>
      <c r="C52" s="401"/>
      <c r="D52" s="129" t="str">
        <f>IF('Matriz de Riesgos'!$AR$371="","",IF('Matriz de Riesgos'!$AR$371='Matriz Calificación'!$D$54,'Matriz de Riesgos'!$E$371,IF('Matriz de Riesgos'!$AR$371&lt;&gt;'Matriz Calificación'!$D$54,"")))</f>
        <v/>
      </c>
      <c r="E52" s="130" t="str">
        <f>IF('Matriz de Riesgos'!$AR$380="","",IF('Matriz de Riesgos'!$AR$380='Matriz Calificación'!$D$54,'Matriz de Riesgos'!$E$380,IF('Matriz de Riesgos'!$AR$380&lt;&gt;'Matriz Calificación'!$D$54,"")))</f>
        <v/>
      </c>
      <c r="F52" s="130" t="str">
        <f>IF('Matriz de Riesgos'!$AR$389="","",IF('Matriz de Riesgos'!$AR$389='Matriz Calificación'!$D$54,'Matriz de Riesgos'!$E$389,IF('Matriz de Riesgos'!$AR$389&lt;&gt;'Matriz Calificación'!$D$54,"")))</f>
        <v/>
      </c>
      <c r="G52" s="130" t="str">
        <f>IF('Matriz de Riesgos'!$AR$398="","",IF('Matriz de Riesgos'!$AR$398='Matriz Calificación'!$D$54,'Matriz de Riesgos'!$E$398,IF('Matriz de Riesgos'!$AR$398&lt;&gt;'Matriz Calificación'!$D$54,"")))</f>
        <v/>
      </c>
      <c r="H52" s="130" t="str">
        <f>IF('Matriz de Riesgos'!$AR$407="","",IF('Matriz de Riesgos'!$AR$407='Matriz Calificación'!$D$54,'Matriz de Riesgos'!$E$407,IF('Matriz de Riesgos'!$AR$407&lt;&gt;'Matriz Calificación'!$D$54,"")))</f>
        <v/>
      </c>
      <c r="I52" s="130" t="str">
        <f>IF('Matriz de Riesgos'!$AR$416="","",IF('Matriz de Riesgos'!$AR$416='Matriz Calificación'!$D$54,'Matriz de Riesgos'!$E$416,IF('Matriz de Riesgos'!$AR$416&lt;&gt;'Matriz Calificación'!$D$54,"")))</f>
        <v/>
      </c>
      <c r="J52" s="130" t="str">
        <f>IF('Matriz de Riesgos'!$AR$425="","",IF('Matriz de Riesgos'!$AR$425='Matriz Calificación'!$D$54,'Matriz de Riesgos'!$E$425,IF('Matriz de Riesgos'!$AR$425&lt;&gt;'Matriz Calificación'!$D$54,"")))</f>
        <v/>
      </c>
      <c r="K52" s="130" t="str">
        <f>IF('Matriz de Riesgos'!$AR$434="","",IF('Matriz de Riesgos'!$AR$434='Matriz Calificación'!$D$54,'Matriz de Riesgos'!$E$434,IF('Matriz de Riesgos'!$AR$434&lt;&gt;'Matriz Calificación'!$D$54,"")))</f>
        <v/>
      </c>
      <c r="L52" s="130" t="str">
        <f>IF('Matriz de Riesgos'!$AR$443="","",IF('Matriz de Riesgos'!$AR$443='Matriz Calificación'!$D$54,'Matriz de Riesgos'!$E$443,IF('Matriz de Riesgos'!$AR$443&lt;&gt;'Matriz Calificación'!$D$54,"")))</f>
        <v/>
      </c>
      <c r="M52" s="130" t="str">
        <f>IF('Matriz de Riesgos'!$AR$452="","",IF('Matriz de Riesgos'!$AR$452='Matriz Calificación'!$D$54,'Matriz de Riesgos'!$E$452,IF('Matriz de Riesgos'!$U$452&lt;&gt;'Matriz Calificación'!$D$54,"")))</f>
        <v/>
      </c>
      <c r="N52" s="129" t="str">
        <f>IF('Matriz de Riesgos'!$AR$371="","",IF('Matriz de Riesgos'!$AR$371='Matriz Calificación'!$D$55,'Matriz de Riesgos'!$E$371,IF('Matriz de Riesgos'!$AR$371&lt;&gt;'Matriz Calificación'!$D$55,"")))</f>
        <v/>
      </c>
      <c r="O52" s="130" t="str">
        <f>IF('Matriz de Riesgos'!$AR$380="","",IF('Matriz de Riesgos'!$AR$380='Matriz Calificación'!$D$55,'Matriz de Riesgos'!$E$380,IF('Matriz de Riesgos'!$AR$380&lt;&gt;'Matriz Calificación'!$D$55,"")))</f>
        <v/>
      </c>
      <c r="P52" s="130" t="str">
        <f>IF('Matriz de Riesgos'!$AR$389="","",IF('Matriz de Riesgos'!$AR$389='Matriz Calificación'!$D$55,'Matriz de Riesgos'!$E$389,IF('Matriz de Riesgos'!$AR$389&lt;&gt;'Matriz Calificación'!$D$55,"")))</f>
        <v/>
      </c>
      <c r="Q52" s="130" t="str">
        <f>IF('Matriz de Riesgos'!$AR$398="","",IF('Matriz de Riesgos'!$AR$398='Matriz Calificación'!$D$55,'Matriz de Riesgos'!$E$398,IF('Matriz de Riesgos'!$AR$398&lt;&gt;'Matriz Calificación'!$D$55,"")))</f>
        <v/>
      </c>
      <c r="R52" s="130" t="str">
        <f>IF('Matriz de Riesgos'!$AR$407="","",IF('Matriz de Riesgos'!$AR$407='Matriz Calificación'!$D$55,'Matriz de Riesgos'!$E$407,IF('Matriz de Riesgos'!$AR$407&lt;&gt;'Matriz Calificación'!$D$55,"")))</f>
        <v/>
      </c>
      <c r="S52" s="130" t="str">
        <f>IF('Matriz de Riesgos'!$AR$416="","",IF('Matriz de Riesgos'!$AR$416='Matriz Calificación'!$D$55,'Matriz de Riesgos'!$E$416,IF('Matriz de Riesgos'!$AR$416&lt;&gt;'Matriz Calificación'!$D$55,"")))</f>
        <v/>
      </c>
      <c r="T52" s="130" t="str">
        <f>IF('Matriz de Riesgos'!$AR$425="","",IF('Matriz de Riesgos'!$AR$425='Matriz Calificación'!$D$55,'Matriz de Riesgos'!$E$425,IF('Matriz de Riesgos'!$AR$425&lt;&gt;'Matriz Calificación'!$D$55,"")))</f>
        <v/>
      </c>
      <c r="U52" s="130" t="str">
        <f>IF('Matriz de Riesgos'!$AR$434="","",IF('Matriz de Riesgos'!$AR$434='Matriz Calificación'!$D$55,'Matriz de Riesgos'!$E$434,IF('Matriz de Riesgos'!$AR$434&lt;&gt;'Matriz Calificación'!$D$55,"")))</f>
        <v/>
      </c>
      <c r="V52" s="130" t="str">
        <f>IF('Matriz de Riesgos'!$AR$443="","",IF('Matriz de Riesgos'!$AR$443='Matriz Calificación'!$D$55,'Matriz de Riesgos'!$E$443,IF('Matriz de Riesgos'!$AR$443&lt;&gt;'Matriz Calificación'!$D$55,"")))</f>
        <v/>
      </c>
      <c r="W52" s="130" t="str">
        <f>IF('Matriz de Riesgos'!$AR$452="","",IF('Matriz de Riesgos'!$AR$452='Matriz Calificación'!$D$55,'Matriz de Riesgos'!$E$452,IF('Matriz de Riesgos'!$AR$452&lt;&gt;'Matriz Calificación'!$D$55,"")))</f>
        <v/>
      </c>
      <c r="X52" s="133" t="str">
        <f>IF('Matriz de Riesgos'!$AR$371="","",IF('Matriz de Riesgos'!$AR$371='Matriz Calificación'!$D$57,'Matriz de Riesgos'!$E$371,IF('Matriz de Riesgos'!$AR$371&lt;&gt;'Matriz Calificación'!$D$57,"")))</f>
        <v/>
      </c>
      <c r="Y52" s="134" t="str">
        <f>IF('Matriz de Riesgos'!$AR$380="","",IF('Matriz de Riesgos'!$AR$380='Matriz Calificación'!$D$57,'Matriz de Riesgos'!$E$380,IF('Matriz de Riesgos'!$AR$380&lt;&gt;'Matriz Calificación'!$D$57,"")))</f>
        <v/>
      </c>
      <c r="Z52" s="134" t="str">
        <f>IF('Matriz de Riesgos'!$AR$389="","",IF('Matriz de Riesgos'!$AR$389='Matriz Calificación'!$D$57,'Matriz de Riesgos'!$E$389,IF('Matriz de Riesgos'!$AR$389&lt;&gt;'Matriz Calificación'!$D$57,"")))</f>
        <v/>
      </c>
      <c r="AA52" s="134" t="str">
        <f>IF('Matriz de Riesgos'!$AR$398="","",IF('Matriz de Riesgos'!$AR$398='Matriz Calificación'!$D$57,'Matriz de Riesgos'!$E$398,IF('Matriz de Riesgos'!$AR$398&lt;&gt;'Matriz Calificación'!$D$57,"")))</f>
        <v/>
      </c>
      <c r="AB52" s="134" t="str">
        <f>IF('Matriz de Riesgos'!$AR$407="","",IF('Matriz de Riesgos'!$AR$407='Matriz Calificación'!$D$57,'Matriz de Riesgos'!$E$407,IF('Matriz de Riesgos'!$AR$407&lt;&gt;'Matriz Calificación'!$D$57,"")))</f>
        <v/>
      </c>
      <c r="AC52" s="134" t="str">
        <f>IF('Matriz de Riesgos'!$AR$416="","",IF('Matriz de Riesgos'!$AR$416='Matriz Calificación'!$D$57,'Matriz de Riesgos'!$E$416,IF('Matriz de Riesgos'!$AR$416&lt;&gt;'Matriz Calificación'!$D$57,"")))</f>
        <v/>
      </c>
      <c r="AD52" s="134" t="str">
        <f>IF('Matriz de Riesgos'!$AR$425="","",IF('Matriz de Riesgos'!$AR$425='Matriz Calificación'!$D$57,'Matriz de Riesgos'!$E$425,IF('Matriz de Riesgos'!$AR$425&lt;&gt;'Matriz Calificación'!$D$57,"")))</f>
        <v/>
      </c>
      <c r="AE52" s="134" t="str">
        <f>IF('Matriz de Riesgos'!$AR$434="","",IF('Matriz de Riesgos'!$AR$434='Matriz Calificación'!$D$57,'Matriz de Riesgos'!$E$434,IF('Matriz de Riesgos'!$AR$434&lt;&gt;'Matriz Calificación'!$D$57,"")))</f>
        <v/>
      </c>
      <c r="AF52" s="134" t="str">
        <f>IF('Matriz de Riesgos'!$AR$443="","",IF('Matriz de Riesgos'!$AR$443='Matriz Calificación'!$D$57,'Matriz de Riesgos'!$E$443,IF('Matriz de Riesgos'!$AR$443&lt;&gt;'Matriz Calificación'!$D$57,"")))</f>
        <v/>
      </c>
      <c r="AG52" s="135" t="str">
        <f>IF('Matriz de Riesgos'!$AR$452="","",IF('Matriz de Riesgos'!$AR$452='Matriz Calificación'!$D$57,'Matriz de Riesgos'!$E$452,IF('Matriz de Riesgos'!$AR$452&lt;&gt;'Matriz Calificación'!$D$57,"")))</f>
        <v/>
      </c>
      <c r="AH52" s="131" t="str">
        <f>IF('Matriz de Riesgos'!$AR$371="","",IF('Matriz de Riesgos'!$AR$371='Matriz Calificación'!$D$65,'Matriz de Riesgos'!$E$371,IF('Matriz de Riesgos'!$AR$371&lt;&gt;'Matriz Calificación'!$D$65,"")))</f>
        <v/>
      </c>
      <c r="AI52" s="132" t="str">
        <f>IF('Matriz de Riesgos'!$AR$380="","",IF('Matriz de Riesgos'!$AR$380='Matriz Calificación'!$D$65,'Matriz de Riesgos'!$E$380,IF('Matriz de Riesgos'!$AR$380&lt;&gt;'Matriz Calificación'!$D$65,"")))</f>
        <v/>
      </c>
      <c r="AJ52" s="132" t="str">
        <f>IF('Matriz de Riesgos'!$AR$389="","",IF('Matriz de Riesgos'!$AR$389='Matriz Calificación'!$D$65,'Matriz de Riesgos'!$E$389,IF('Matriz de Riesgos'!$AR$389&lt;&gt;'Matriz Calificación'!$D$65,"")))</f>
        <v/>
      </c>
      <c r="AK52" s="132" t="str">
        <f>IF('Matriz de Riesgos'!$AR$398="","",IF('Matriz de Riesgos'!$AR$398='Matriz Calificación'!$D$65,'Matriz de Riesgos'!$E$398,IF('Matriz de Riesgos'!$AR$398&lt;&gt;'Matriz Calificación'!$D$65,"")))</f>
        <v/>
      </c>
      <c r="AL52" s="132" t="str">
        <f>IF('Matriz de Riesgos'!$AR$407="","",IF('Matriz de Riesgos'!$AR$407='Matriz Calificación'!$D$65,'Matriz de Riesgos'!$E$407,IF('Matriz de Riesgos'!$AR$407&lt;&gt;'Matriz Calificación'!$D$65,"")))</f>
        <v/>
      </c>
      <c r="AM52" s="132" t="str">
        <f>IF('Matriz de Riesgos'!$AR$416="","",IF('Matriz de Riesgos'!$AR$416='Matriz Calificación'!$D$65,'Matriz de Riesgos'!$E$416,IF('Matriz de Riesgos'!$AR$416&lt;&gt;'Matriz Calificación'!$D$65,"")))</f>
        <v/>
      </c>
      <c r="AN52" s="132" t="str">
        <f>IF('Matriz de Riesgos'!$AR$425="","",IF('Matriz de Riesgos'!$AR$425='Matriz Calificación'!$D$65,'Matriz de Riesgos'!$E$425,IF('Matriz de Riesgos'!$AR$425&lt;&gt;'Matriz Calificación'!$D$65,"")))</f>
        <v/>
      </c>
      <c r="AO52" s="132" t="str">
        <f>IF('Matriz de Riesgos'!$AR$434="","",IF('Matriz de Riesgos'!$AR$434='Matriz Calificación'!$D$65,'Matriz de Riesgos'!$E$434,IF('Matriz de Riesgos'!$AR$434&lt;&gt;'Matriz Calificación'!$D$65,"")))</f>
        <v/>
      </c>
      <c r="AP52" s="132" t="str">
        <f>IF('Matriz de Riesgos'!$AR$443="","",IF('Matriz de Riesgos'!$AR$443='Matriz Calificación'!$D$65,'Matriz de Riesgos'!$E$443,IF('Matriz de Riesgos'!$AR$443&lt;&gt;'Matriz Calificación'!$D$65,"")))</f>
        <v/>
      </c>
      <c r="AQ52" s="136" t="str">
        <f>IF('Matriz de Riesgos'!$AR$452="","",IF('Matriz de Riesgos'!$AR$452='Matriz Calificación'!$D$65,'Matriz de Riesgos'!$E$452,IF('Matriz de Riesgos'!$AR$452&lt;&gt;'Matriz Calificación'!$D$65,"")))</f>
        <v/>
      </c>
      <c r="AR52" s="137" t="str">
        <f>IF('Matriz de Riesgos'!$AR$371="","",IF('Matriz de Riesgos'!$AR$371='Matriz Calificación'!$D$74,'Matriz de Riesgos'!$E$371,IF('Matriz de Riesgos'!$AR$371&lt;&gt;'Matriz Calificación'!$D$74,"")))</f>
        <v/>
      </c>
      <c r="AS52" s="138" t="str">
        <f>IF('Matriz de Riesgos'!$AR$380="","",IF('Matriz de Riesgos'!$AR$380='Matriz Calificación'!$D$74,'Matriz de Riesgos'!$E$380,IF('Matriz de Riesgos'!$AR$380&lt;&gt;'Matriz Calificación'!$D$74,"")))</f>
        <v/>
      </c>
      <c r="AT52" s="138" t="str">
        <f>IF('Matriz de Riesgos'!$AR$389="","",IF('Matriz de Riesgos'!$AR$389='Matriz Calificación'!$D$74,'Matriz de Riesgos'!$E$389,IF('Matriz de Riesgos'!$AR$389&lt;&gt;'Matriz Calificación'!$D$74,"")))</f>
        <v/>
      </c>
      <c r="AU52" s="138" t="str">
        <f>IF('Matriz de Riesgos'!$AR$398="","",IF('Matriz de Riesgos'!$AR$398='Matriz Calificación'!$D$74,'Matriz de Riesgos'!$E$398,IF('Matriz de Riesgos'!$AR$398&lt;&gt;'Matriz Calificación'!$D$74,"")))</f>
        <v/>
      </c>
      <c r="AV52" s="154" t="str">
        <f>IF('Matriz de Riesgos'!$AR$407="","",IF('Matriz de Riesgos'!$AR$407='Matriz Calificación'!$D$74,'Matriz de Riesgos'!$E$407,IF('Matriz de Riesgos'!$AR$407&lt;&gt;'Matriz Calificación'!$D$74,"")))</f>
        <v/>
      </c>
      <c r="AW52" s="154" t="str">
        <f>IF('Matriz de Riesgos'!$AR$416="","",IF('Matriz de Riesgos'!$AR$416='Matriz Calificación'!$D$74,'Matriz de Riesgos'!$E$416,IF('Matriz de Riesgos'!$AR$416&lt;&gt;'Matriz Calificación'!$D$74,"")))</f>
        <v/>
      </c>
      <c r="AX52" s="154" t="str">
        <f>IF('Matriz de Riesgos'!$AR$425="","",IF('Matriz de Riesgos'!$AR$425='Matriz Calificación'!$D$74,'Matriz de Riesgos'!$E$425,IF('Matriz de Riesgos'!$AR$425&lt;&gt;'Matriz Calificación'!$D$74,"")))</f>
        <v/>
      </c>
      <c r="AY52" s="154" t="str">
        <f>IF('Matriz de Riesgos'!$AR$434="","",IF('Matriz de Riesgos'!$AR$434='Matriz Calificación'!$D$74,'Matriz de Riesgos'!$E$434,IF('Matriz de Riesgos'!$AR$434&lt;&gt;'Matriz Calificación'!$D$74,"")))</f>
        <v/>
      </c>
      <c r="AZ52" s="154" t="str">
        <f>IF('Matriz de Riesgos'!$AR$443="","",IF('Matriz de Riesgos'!$AR$443='Matriz Calificación'!$D$74,'Matriz de Riesgos'!$E$443,IF('Matriz de Riesgos'!$AR$443&lt;&gt;'Matriz Calificación'!$D$74,"")))</f>
        <v/>
      </c>
      <c r="BA52" s="139" t="str">
        <f>IF('Matriz de Riesgos'!$AR$452="","",IF('Matriz de Riesgos'!$AR$452='Matriz Calificación'!$D$74,'Matriz de Riesgos'!$E$452,IF('Matriz de Riesgos'!$AR$452&lt;&gt;'Matriz Calificación'!$D$74,"")))</f>
        <v/>
      </c>
      <c r="BC52" s="407" t="s">
        <v>101</v>
      </c>
      <c r="BD52" s="407"/>
      <c r="BE52" s="386" t="s">
        <v>102</v>
      </c>
    </row>
    <row r="53" spans="2:57" ht="12" customHeight="1" x14ac:dyDescent="0.25">
      <c r="B53" s="401"/>
      <c r="C53" s="401"/>
      <c r="D53" s="129" t="str">
        <f>IF('Matriz de Riesgos'!$AR$461="","",IF('Matriz de Riesgos'!$AR$461='Matriz Calificación'!$D$54,'Matriz de Riesgos'!$E$461,IF('Matriz de Riesgos'!$AR$461&lt;&gt;'Matriz Calificación'!$D$54,"")))</f>
        <v/>
      </c>
      <c r="E53" s="130" t="str">
        <f>IF('Matriz de Riesgos'!$AR$470="","",IF('Matriz de Riesgos'!$AR$470='Matriz Calificación'!$D$54,'Matriz de Riesgos'!$E$470,IF('Matriz de Riesgos'!$AR$470&lt;&gt;'Matriz Calificación'!$D$54,"")))</f>
        <v/>
      </c>
      <c r="F53" s="130" t="str">
        <f>IF('Matriz de Riesgos'!$AR$479="","",IF('Matriz de Riesgos'!$AR$479='Matriz Calificación'!$D$54,'Matriz de Riesgos'!$E$479,IF('Matriz de Riesgos'!$AR$479&lt;&gt;'Matriz Calificación'!$D$54,"")))</f>
        <v/>
      </c>
      <c r="G53" s="130" t="str">
        <f>IF('Matriz de Riesgos'!$AR$488="","",IF('Matriz de Riesgos'!$AR$488='Matriz Calificación'!$D$54,'Matriz de Riesgos'!$E$488,IF('Matriz de Riesgos'!$AR$488&lt;&gt;'Matriz Calificación'!$D$54,"")))</f>
        <v/>
      </c>
      <c r="H53" s="130" t="str">
        <f>IF('Matriz de Riesgos'!$AR$497="","",IF('Matriz de Riesgos'!$AR$497='Matriz Calificación'!$D$54,'Matriz de Riesgos'!$E$497,IF('Matriz de Riesgos'!$AR$497&lt;&gt;'Matriz Calificación'!$D$54,"")))</f>
        <v/>
      </c>
      <c r="I53" s="130" t="str">
        <f>IF('Matriz de Riesgos'!$AR$506="","",IF('Matriz de Riesgos'!$AR$506='Matriz Calificación'!$D$54,'Matriz de Riesgos'!$E$506,IF('Matriz de Riesgos'!$AR$506&lt;&gt;'Matriz Calificación'!$D$54,"")))</f>
        <v/>
      </c>
      <c r="J53" s="130" t="str">
        <f>IF('Matriz de Riesgos'!$AR$515="","",IF('Matriz de Riesgos'!$AR$515='Matriz Calificación'!$D$54,'Matriz de Riesgos'!$E$515,IF('Matriz de Riesgos'!$AR$515&lt;&gt;'Matriz Calificación'!$D$54,"")))</f>
        <v/>
      </c>
      <c r="K53" s="130" t="str">
        <f>IF('Matriz de Riesgos'!$AR$524="","",IF('Matriz de Riesgos'!$AR$524='Matriz Calificación'!$D$54,'Matriz de Riesgos'!$E$524,IF('Matriz de Riesgos'!$AR$524&lt;&gt;'Matriz Calificación'!$D$54,"")))</f>
        <v/>
      </c>
      <c r="L53" s="130" t="str">
        <f>IF('Matriz de Riesgos'!$AR$533="","",IF('Matriz de Riesgos'!$AR$533='Matriz Calificación'!$D$54,'Matriz de Riesgos'!$E$533,IF('Matriz de Riesgos'!$AR$533&lt;&gt;'Matriz Calificación'!$D$54,"")))</f>
        <v/>
      </c>
      <c r="M53" s="130" t="str">
        <f>IF('Matriz de Riesgos'!$AR$542="","",IF('Matriz de Riesgos'!$AR$542='Matriz Calificación'!$D$54,'Matriz de Riesgos'!$E$542,IF('Matriz de Riesgos'!$AR$542&lt;&gt;'Matriz Calificación'!$D$54,"")))</f>
        <v/>
      </c>
      <c r="N53" s="129" t="str">
        <f>IF('Matriz de Riesgos'!$AR$461="","",IF('Matriz de Riesgos'!$AR$461='Matriz Calificación'!$D$55,'Matriz de Riesgos'!$E$461,IF('Matriz de Riesgos'!$AR$461&lt;&gt;'Matriz Calificación'!$D$55,"")))</f>
        <v/>
      </c>
      <c r="O53" s="130" t="str">
        <f>IF('Matriz de Riesgos'!$AR$470="","",IF('Matriz de Riesgos'!$AR$470='Matriz Calificación'!$D$55,'Matriz de Riesgos'!$E$470,IF('Matriz de Riesgos'!$AR$470&lt;&gt;'Matriz Calificación'!$D$55,"")))</f>
        <v/>
      </c>
      <c r="P53" s="130" t="str">
        <f>IF('Matriz de Riesgos'!$AR$479="","",IF('Matriz de Riesgos'!$AR$479='Matriz Calificación'!$D$55,'Matriz de Riesgos'!$E$479,IF('Matriz de Riesgos'!$AR$479&lt;&gt;'Matriz Calificación'!$D$55,"")))</f>
        <v/>
      </c>
      <c r="Q53" s="130" t="str">
        <f>IF('Matriz de Riesgos'!$AR$488="","",IF('Matriz de Riesgos'!$AR$488='Matriz Calificación'!$D$55,'Matriz de Riesgos'!$E$488,IF('Matriz de Riesgos'!$AR$488&lt;&gt;'Matriz Calificación'!$D$55,"")))</f>
        <v/>
      </c>
      <c r="R53" s="130" t="str">
        <f>IF('Matriz de Riesgos'!$AR$497="","",IF('Matriz de Riesgos'!$AR$497='Matriz Calificación'!$D$55,'Matriz de Riesgos'!$E$497,IF('Matriz de Riesgos'!$AR$497&lt;&gt;'Matriz Calificación'!$D$55,"")))</f>
        <v/>
      </c>
      <c r="S53" s="130" t="str">
        <f>IF('Matriz de Riesgos'!$AR$506="","",IF('Matriz de Riesgos'!$AR$506='Matriz Calificación'!$D$55,'Matriz de Riesgos'!$E$506,IF('Matriz de Riesgos'!$AR$506&lt;&gt;'Matriz Calificación'!$D$55,"")))</f>
        <v/>
      </c>
      <c r="T53" s="130" t="str">
        <f>IF('Matriz de Riesgos'!$AR$515="","",IF('Matriz de Riesgos'!$AR$515='Matriz Calificación'!$D$55,'Matriz de Riesgos'!$E$515,IF('Matriz de Riesgos'!$AR$515&lt;&gt;'Matriz Calificación'!$D$55,"")))</f>
        <v/>
      </c>
      <c r="U53" s="130" t="str">
        <f>IF('Matriz de Riesgos'!$AR$524="","",IF('Matriz de Riesgos'!$AR$524='Matriz Calificación'!$D$55,'Matriz de Riesgos'!$E$524,IF('Matriz de Riesgos'!$AR$524&lt;&gt;'Matriz Calificación'!$D$55,"")))</f>
        <v/>
      </c>
      <c r="V53" s="130" t="str">
        <f>IF('Matriz de Riesgos'!$AR$533="","",IF('Matriz de Riesgos'!$AR$533='Matriz Calificación'!$D$55,'Matriz de Riesgos'!$E$533,IF('Matriz de Riesgos'!$AR$533&lt;&gt;'Matriz Calificación'!$D$55,"")))</f>
        <v/>
      </c>
      <c r="W53" s="130" t="str">
        <f>IF('Matriz de Riesgos'!$AR$542="","",IF('Matriz de Riesgos'!$AR$542='Matriz Calificación'!$D$55,'Matriz de Riesgos'!$E$542,IF('Matriz de Riesgos'!$AR$542&lt;&gt;'Matriz Calificación'!$D$55,"")))</f>
        <v/>
      </c>
      <c r="X53" s="133" t="str">
        <f>IF('Matriz de Riesgos'!$AR$461="","",IF('Matriz de Riesgos'!$AR$461='Matriz Calificación'!$D$57,'Matriz de Riesgos'!$E$461,IF('Matriz de Riesgos'!$AR$461&lt;&gt;'Matriz Calificación'!$D$57,"")))</f>
        <v/>
      </c>
      <c r="Y53" s="134" t="str">
        <f>IF('Matriz de Riesgos'!$AR$470="","",IF('Matriz de Riesgos'!$AR$470='Matriz Calificación'!$D$57,'Matriz de Riesgos'!$E$470,IF('Matriz de Riesgos'!$AR$470&lt;&gt;'Matriz Calificación'!$D$57,"")))</f>
        <v/>
      </c>
      <c r="Z53" s="134" t="str">
        <f>IF('Matriz de Riesgos'!$AR$479="","",IF('Matriz de Riesgos'!$AR$479='Matriz Calificación'!$D$57,'Matriz de Riesgos'!$E$479,IF('Matriz de Riesgos'!$AR$479&lt;&gt;'Matriz Calificación'!$D$57,"")))</f>
        <v/>
      </c>
      <c r="AA53" s="134" t="str">
        <f>IF('Matriz de Riesgos'!$AR$488="","",IF('Matriz de Riesgos'!$AR$488='Matriz Calificación'!$D$57,'Matriz de Riesgos'!$E$488,IF('Matriz de Riesgos'!$AR$488&lt;&gt;'Matriz Calificación'!$D$57,"")))</f>
        <v/>
      </c>
      <c r="AB53" s="134" t="str">
        <f>IF('Matriz de Riesgos'!$AR$497="","",IF('Matriz de Riesgos'!$AR$497='Matriz Calificación'!$D$57,'Matriz de Riesgos'!$E$497,IF('Matriz de Riesgos'!$AR$497&lt;&gt;'Matriz Calificación'!$D$57,"")))</f>
        <v/>
      </c>
      <c r="AC53" s="134" t="str">
        <f>IF('Matriz de Riesgos'!$AR$506="","",IF('Matriz de Riesgos'!$AR$506='Matriz Calificación'!$D$57,'Matriz de Riesgos'!$E$506,IF('Matriz de Riesgos'!$AR$506&lt;&gt;'Matriz Calificación'!$D$57,"")))</f>
        <v/>
      </c>
      <c r="AD53" s="134" t="str">
        <f>IF('Matriz de Riesgos'!$AR$515="","",IF('Matriz de Riesgos'!$AR$515='Matriz Calificación'!$D$57,'Matriz de Riesgos'!$E$515,IF('Matriz de Riesgos'!$AR$515&lt;&gt;'Matriz Calificación'!$D$57,"")))</f>
        <v/>
      </c>
      <c r="AE53" s="134" t="str">
        <f>IF('Matriz de Riesgos'!$AR$524="","",IF('Matriz de Riesgos'!$AR$524='Matriz Calificación'!$D$57,'Matriz de Riesgos'!$E$524,IF('Matriz de Riesgos'!$AR$524&lt;&gt;'Matriz Calificación'!$D$57,"")))</f>
        <v/>
      </c>
      <c r="AF53" s="134" t="str">
        <f>IF('Matriz de Riesgos'!$AR$533="","",IF('Matriz de Riesgos'!$AR$533='Matriz Calificación'!$D$57,'Matriz de Riesgos'!$E$533,IF('Matriz de Riesgos'!$AR$533&lt;&gt;'Matriz Calificación'!$D$57,"")))</f>
        <v/>
      </c>
      <c r="AG53" s="135" t="str">
        <f>IF('Matriz de Riesgos'!$AR$542="","",IF('Matriz de Riesgos'!$AR$542='Matriz Calificación'!$D$57,'Matriz de Riesgos'!$E$542,IF('Matriz de Riesgos'!$AR$542&lt;&gt;'Matriz Calificación'!$D$57,"")))</f>
        <v/>
      </c>
      <c r="AH53" s="131" t="str">
        <f>IF('Matriz de Riesgos'!$AR$461="","",IF('Matriz de Riesgos'!$AR$461='Matriz Calificación'!$D$65,'Matriz de Riesgos'!$E$461,IF('Matriz de Riesgos'!$AR$461&lt;&gt;'Matriz Calificación'!$D$65,"")))</f>
        <v/>
      </c>
      <c r="AI53" s="132" t="str">
        <f>IF('Matriz de Riesgos'!$AR$470="","",IF('Matriz de Riesgos'!$AR$470='Matriz Calificación'!$D$65,'Matriz de Riesgos'!$E$470,IF('Matriz de Riesgos'!$AR$470&lt;&gt;'Matriz Calificación'!$D$65,"")))</f>
        <v/>
      </c>
      <c r="AJ53" s="132" t="str">
        <f>IF('Matriz de Riesgos'!$AR$479="","",IF('Matriz de Riesgos'!$AR$479='Matriz Calificación'!$D$65,'Matriz de Riesgos'!$E$479,IF('Matriz de Riesgos'!$AR$479&lt;&gt;'Matriz Calificación'!$D$65,"")))</f>
        <v/>
      </c>
      <c r="AK53" s="132" t="str">
        <f>IF('Matriz de Riesgos'!$AR$488="","",IF('Matriz de Riesgos'!$AR$488='Matriz Calificación'!$D$65,'Matriz de Riesgos'!$E$488,IF('Matriz de Riesgos'!$AR$488&lt;&gt;'Matriz Calificación'!$D$65,"")))</f>
        <v/>
      </c>
      <c r="AL53" s="132" t="str">
        <f>IF('Matriz de Riesgos'!$AR$497="","",IF('Matriz de Riesgos'!$AR$497='Matriz Calificación'!$D$65,'Matriz de Riesgos'!$E$497,IF('Matriz de Riesgos'!$AR$497&lt;&gt;'Matriz Calificación'!$D$65,"")))</f>
        <v/>
      </c>
      <c r="AM53" s="132" t="str">
        <f>IF('Matriz de Riesgos'!$AR$506="","",IF('Matriz de Riesgos'!$AR$506='Matriz Calificación'!$D$65,'Matriz de Riesgos'!$E$506,IF('Matriz de Riesgos'!$AR$506&lt;&gt;'Matriz Calificación'!$D$65,"")))</f>
        <v/>
      </c>
      <c r="AN53" s="132" t="str">
        <f>IF('Matriz de Riesgos'!$AR$515="","",IF('Matriz de Riesgos'!$AR$515='Matriz Calificación'!$D$65,'Matriz de Riesgos'!$E$515,IF('Matriz de Riesgos'!$AR$515&lt;&gt;'Matriz Calificación'!$D$65,"")))</f>
        <v/>
      </c>
      <c r="AO53" s="132" t="str">
        <f>IF('Matriz de Riesgos'!$AR$524="","",IF('Matriz de Riesgos'!$AR$524='Matriz Calificación'!$D$65,'Matriz de Riesgos'!$E$524,IF('Matriz de Riesgos'!$AR$524&lt;&gt;'Matriz Calificación'!$D$65,"")))</f>
        <v/>
      </c>
      <c r="AP53" s="132" t="str">
        <f>IF('Matriz de Riesgos'!$AR$533="","",IF('Matriz de Riesgos'!$AR$533='Matriz Calificación'!$D$65,'Matriz de Riesgos'!$E$533,IF('Matriz de Riesgos'!$AR$533&lt;&gt;'Matriz Calificación'!$D$65,"")))</f>
        <v/>
      </c>
      <c r="AQ53" s="136" t="str">
        <f>IF('Matriz de Riesgos'!$AR$542="","",IF('Matriz de Riesgos'!$AR$542='Matriz Calificación'!$D$65,'Matriz de Riesgos'!$E$542,IF('Matriz de Riesgos'!$AR$542&lt;&gt;'Matriz Calificación'!$D$65,"")))</f>
        <v/>
      </c>
      <c r="AR53" s="137" t="str">
        <f>IF('Matriz de Riesgos'!$AR$461="","",IF('Matriz de Riesgos'!$AR$461='Matriz Calificación'!$D$74,'Matriz de Riesgos'!$E$461,IF('Matriz de Riesgos'!$AR$461&lt;&gt;'Matriz Calificación'!$D$74,"")))</f>
        <v/>
      </c>
      <c r="AS53" s="138" t="str">
        <f>IF('Matriz de Riesgos'!$AR$470="","",IF('Matriz de Riesgos'!$AR$470='Matriz Calificación'!$D$74,'Matriz de Riesgos'!$E$470,IF('Matriz de Riesgos'!$AR$470&lt;&gt;'Matriz Calificación'!$D$74,"")))</f>
        <v/>
      </c>
      <c r="AT53" s="138" t="str">
        <f>IF('Matriz de Riesgos'!$AR$479="","",IF('Matriz de Riesgos'!$AR$479='Matriz Calificación'!$D$74,'Matriz de Riesgos'!$E$479,IF('Matriz de Riesgos'!$AR$479&lt;&gt;'Matriz Calificación'!$D$74,"")))</f>
        <v/>
      </c>
      <c r="AU53" s="138" t="str">
        <f>IF('Matriz de Riesgos'!$AR$488="","",IF('Matriz de Riesgos'!$AR$488='Matriz Calificación'!$D$74,'Matriz de Riesgos'!$E$488,IF('Matriz de Riesgos'!$AR$488&lt;&gt;'Matriz Calificación'!$D$74,"")))</f>
        <v/>
      </c>
      <c r="AV53" s="154" t="str">
        <f>IF('Matriz de Riesgos'!$AR$497="","",IF('Matriz de Riesgos'!$AR$497='Matriz Calificación'!$D$74,'Matriz de Riesgos'!$E$497,IF('Matriz de Riesgos'!$AR$497&lt;&gt;'Matriz Calificación'!$D$74,"")))</f>
        <v/>
      </c>
      <c r="AW53" s="154" t="str">
        <f>IF('Matriz de Riesgos'!$AR$506="","",IF('Matriz de Riesgos'!$AR$506='Matriz Calificación'!$D$74,'Matriz de Riesgos'!$E$506,IF('Matriz de Riesgos'!$AR$506&lt;&gt;'Matriz Calificación'!$D$74,"")))</f>
        <v/>
      </c>
      <c r="AX53" s="154" t="str">
        <f>IF('Matriz de Riesgos'!$AR$515="","",IF('Matriz de Riesgos'!$AR$515='Matriz Calificación'!$D$74,'Matriz de Riesgos'!$E$515,IF('Matriz de Riesgos'!$AR$515&lt;&gt;'Matriz Calificación'!$D$74,"")))</f>
        <v/>
      </c>
      <c r="AY53" s="154" t="str">
        <f>IF('Matriz de Riesgos'!$AR$524="","",IF('Matriz de Riesgos'!$AR$524='Matriz Calificación'!$D$74,'Matriz de Riesgos'!$E$524,IF('Matriz de Riesgos'!$AR$524&lt;&gt;'Matriz Calificación'!$D$74,"")))</f>
        <v/>
      </c>
      <c r="AZ53" s="154" t="str">
        <f>IF('Matriz de Riesgos'!$AR$533="","",IF('Matriz de Riesgos'!$AR$533='Matriz Calificación'!$D$74,'Matriz de Riesgos'!$E$533,IF('Matriz de Riesgos'!$AR$533&lt;&gt;'Matriz Calificación'!$D$74,"")))</f>
        <v/>
      </c>
      <c r="BA53" s="139" t="str">
        <f>IF('Matriz de Riesgos'!$AR$542="","",IF('Matriz de Riesgos'!$AR$542='Matriz Calificación'!$D$74,'Matriz de Riesgos'!$E$542,IF('Matriz de Riesgos'!$AR$542&lt;&gt;'Matriz Calificación'!$D$74,"")))</f>
        <v/>
      </c>
      <c r="BC53" s="407"/>
      <c r="BD53" s="407"/>
      <c r="BE53" s="386"/>
    </row>
    <row r="54" spans="2:57" ht="12" customHeight="1" x14ac:dyDescent="0.25">
      <c r="B54" s="401"/>
      <c r="C54" s="401"/>
      <c r="D54" s="129" t="str">
        <f>IF('Matriz de Riesgos'!$AR$551="","",IF('Matriz de Riesgos'!$AR$551='Matriz Calificación'!$D$54,'Matriz de Riesgos'!$E$551,IF('Matriz de Riesgos'!$AR$551&lt;&gt;'Matriz Calificación'!$D$54,"")))</f>
        <v/>
      </c>
      <c r="E54" s="130" t="str">
        <f>IF('Matriz de Riesgos'!$AR$560="","",IF('Matriz de Riesgos'!$AR$560='Matriz Calificación'!$D$54,'Matriz de Riesgos'!$E$560,IF('Matriz de Riesgos'!$AR$560&lt;&gt;'Matriz Calificación'!$D$54,"")))</f>
        <v/>
      </c>
      <c r="F54" s="130" t="str">
        <f>IF('Matriz de Riesgos'!$AR$569="","",IF('Matriz de Riesgos'!$AR$569='Matriz Calificación'!$D$54,'Matriz de Riesgos'!$E$569,IF('Matriz de Riesgos'!$AR$569&lt;&gt;'Matriz Calificación'!$D$54,"")))</f>
        <v/>
      </c>
      <c r="G54" s="130" t="str">
        <f>IF('Matriz de Riesgos'!$AR$578="","",IF('Matriz de Riesgos'!$AR$578='Matriz Calificación'!$D$54,'Matriz de Riesgos'!$E$578,IF('Matriz de Riesgos'!$AR$578&lt;&gt;'Matriz Calificación'!$D$54,"")))</f>
        <v/>
      </c>
      <c r="H54" s="130" t="str">
        <f>IF('Matriz de Riesgos'!$AR$587="","",IF('Matriz de Riesgos'!$AR$587='Matriz Calificación'!$D$54,'Matriz de Riesgos'!$E$587,IF('Matriz de Riesgos'!$AR$587&lt;&gt;'Matriz Calificación'!$D$54,"")))</f>
        <v/>
      </c>
      <c r="I54" s="130" t="str">
        <f>IF('Matriz de Riesgos'!$AR$596="","",IF('Matriz de Riesgos'!$AR$596='Matriz Calificación'!$D$54,'Matriz de Riesgos'!$E$596,IF('Matriz de Riesgos'!$AR$596&lt;&gt;'Matriz Calificación'!$D$54,"")))</f>
        <v/>
      </c>
      <c r="J54" s="130" t="str">
        <f>IF('Matriz de Riesgos'!$AR$605="","",IF('Matriz de Riesgos'!$AR$605='Matriz Calificación'!$D$54,'Matriz de Riesgos'!$E$605,IF('Matriz de Riesgos'!$AR$605&lt;&gt;'Matriz Calificación'!$D$54,"")))</f>
        <v/>
      </c>
      <c r="K54" s="130" t="str">
        <f>IF('Matriz de Riesgos'!$AR$614="","",IF('Matriz de Riesgos'!$AR$614='Matriz Calificación'!$D$54,'Matriz de Riesgos'!$E$614,IF('Matriz de Riesgos'!$AR$614&lt;&gt;'Matriz Calificación'!$D$54,"")))</f>
        <v/>
      </c>
      <c r="L54" s="130" t="str">
        <f>IF('Matriz de Riesgos'!$AR$623="","",IF('Matriz de Riesgos'!$AR$623='Matriz Calificación'!$D$54,'Matriz de Riesgos'!$E$623,IF('Matriz de Riesgos'!$AR$623&lt;&gt;'Matriz Calificación'!$D$54,"")))</f>
        <v/>
      </c>
      <c r="M54" s="130" t="str">
        <f>IF('Matriz de Riesgos'!$AR$632="","",IF('Matriz de Riesgos'!$AR$632='Matriz Calificación'!$D$54,'Matriz de Riesgos'!$E$632,IF('Matriz de Riesgos'!$AR$632&lt;&gt;'Matriz Calificación'!$D$54,"")))</f>
        <v/>
      </c>
      <c r="N54" s="129" t="str">
        <f>IF('Matriz de Riesgos'!$AR$551="","",IF('Matriz de Riesgos'!$AR$551='Matriz Calificación'!$D$55,'Matriz de Riesgos'!$E$551,IF('Matriz de Riesgos'!$AR$551&lt;&gt;'Matriz Calificación'!$D$55,"")))</f>
        <v/>
      </c>
      <c r="O54" s="130" t="str">
        <f>IF('Matriz de Riesgos'!$AR$560="","",IF('Matriz de Riesgos'!$AR$560='Matriz Calificación'!$D$55,'Matriz de Riesgos'!$E$560,IF('Matriz de Riesgos'!$AR$560&lt;&gt;'Matriz Calificación'!$D$54,"")))</f>
        <v/>
      </c>
      <c r="P54" s="130" t="str">
        <f>IF('Matriz de Riesgos'!$AR$569="","",IF('Matriz de Riesgos'!$AR$569='Matriz Calificación'!$D$55,'Matriz de Riesgos'!$E$569,IF('Matriz de Riesgos'!$AR$569&lt;&gt;'Matriz Calificación'!$D$55,"")))</f>
        <v/>
      </c>
      <c r="Q54" s="130" t="str">
        <f>IF('Matriz de Riesgos'!$AR$578="","",IF('Matriz de Riesgos'!$AR$578='Matriz Calificación'!$D$55,'Matriz de Riesgos'!$E$578,IF('Matriz de Riesgos'!$AR$578&lt;&gt;'Matriz Calificación'!$D$55,"")))</f>
        <v/>
      </c>
      <c r="R54" s="130" t="str">
        <f>IF('Matriz de Riesgos'!$AR$587="","",IF('Matriz de Riesgos'!$AR$587='Matriz Calificación'!$D$55,'Matriz de Riesgos'!$E$587,IF('Matriz de Riesgos'!$AR$587&lt;&gt;'Matriz Calificación'!$D$55,"")))</f>
        <v/>
      </c>
      <c r="S54" s="130" t="str">
        <f>IF('Matriz de Riesgos'!$AR$596="","",IF('Matriz de Riesgos'!$AR$596='Matriz Calificación'!$D$55,'Matriz de Riesgos'!$E$596,IF('Matriz de Riesgos'!$AR$596&lt;&gt;'Matriz Calificación'!$D$55,"")))</f>
        <v/>
      </c>
      <c r="T54" s="130" t="str">
        <f>IF('Matriz de Riesgos'!$AR$605="","",IF('Matriz de Riesgos'!$AR$605='Matriz Calificación'!$D$55,'Matriz de Riesgos'!$E$605,IF('Matriz de Riesgos'!$AR$605&lt;&gt;'Matriz Calificación'!$D$55,"")))</f>
        <v/>
      </c>
      <c r="U54" s="130" t="str">
        <f>IF('Matriz de Riesgos'!$AR$614="","",IF('Matriz de Riesgos'!$AR$614='Matriz Calificación'!$D$55,'Matriz de Riesgos'!$E$614,IF('Matriz de Riesgos'!$AR$614&lt;&gt;'Matriz Calificación'!$D$55,"")))</f>
        <v/>
      </c>
      <c r="V54" s="130" t="str">
        <f>IF('Matriz de Riesgos'!$AR$623="","",IF('Matriz de Riesgos'!$AR$623='Matriz Calificación'!$D$55,'Matriz de Riesgos'!$E$623,IF('Matriz de Riesgos'!$AR$623&lt;&gt;'Matriz Calificación'!$D$55,"")))</f>
        <v/>
      </c>
      <c r="W54" s="130" t="str">
        <f>IF('Matriz de Riesgos'!$AR$632="","",IF('Matriz de Riesgos'!$AR$632='Matriz Calificación'!$D$55,'Matriz de Riesgos'!$E$632,IF('Matriz de Riesgos'!$AR$632&lt;&gt;'Matriz Calificación'!$D$55,"")))</f>
        <v/>
      </c>
      <c r="X54" s="163" t="str">
        <f>IF('Matriz de Riesgos'!$AR$551="","",IF('Matriz de Riesgos'!$AR$551='Matriz Calificación'!$D$57,'Matriz de Riesgos'!$E$551,IF('Matriz de Riesgos'!$AR$551&lt;&gt;'Matriz Calificación'!$D$57,"")))</f>
        <v/>
      </c>
      <c r="Y54" s="164" t="str">
        <f>IF('Matriz de Riesgos'!$AR$560="","",IF('Matriz de Riesgos'!$AR$560='Matriz Calificación'!$D$57,'Matriz de Riesgos'!$E$560,IF('Matriz de Riesgos'!$AR$560&lt;&gt;'Matriz Calificación'!$D$57,"")))</f>
        <v/>
      </c>
      <c r="Z54" s="164" t="str">
        <f>IF('Matriz de Riesgos'!$AR$569="","",IF('Matriz de Riesgos'!$AR$569='Matriz Calificación'!$D$57,'Matriz de Riesgos'!$E$569,IF('Matriz de Riesgos'!$AR$569&lt;&gt;'Matriz Calificación'!$D$57,"")))</f>
        <v/>
      </c>
      <c r="AA54" s="164" t="str">
        <f>IF('Matriz de Riesgos'!$AR$578="","",IF('Matriz de Riesgos'!$AR$578='Matriz Calificación'!$D$57,'Matriz de Riesgos'!$E$578,IF('Matriz de Riesgos'!$AR$578&lt;&gt;'Matriz Calificación'!$D$57,"")))</f>
        <v/>
      </c>
      <c r="AB54" s="165" t="str">
        <f>IF('Matriz de Riesgos'!$AR$587="","",IF('Matriz de Riesgos'!$AR$587='Matriz Calificación'!$D$57,'Matriz de Riesgos'!$E$587,IF('Matriz de Riesgos'!$AR$587&lt;&gt;'Matriz Calificación'!$D$57,"")))</f>
        <v/>
      </c>
      <c r="AC54" s="165" t="str">
        <f>IF('Matriz de Riesgos'!$AR$596="","",IF('Matriz de Riesgos'!$AR$596='Matriz Calificación'!$D$57,'Matriz de Riesgos'!$E$596,IF('Matriz de Riesgos'!$AR$596&lt;&gt;'Matriz Calificación'!$D$57,"")))</f>
        <v/>
      </c>
      <c r="AD54" s="165" t="str">
        <f>IF('Matriz de Riesgos'!$AR$605="","",IF('Matriz de Riesgos'!$AR$605='Matriz Calificación'!$D$57,'Matriz de Riesgos'!$E$605,IF('Matriz de Riesgos'!$AR$605&lt;&gt;'Matriz Calificación'!$D$57,"")))</f>
        <v/>
      </c>
      <c r="AE54" s="165" t="str">
        <f>IF('Matriz de Riesgos'!$AR$614="","",IF('Matriz de Riesgos'!$AR$614='Matriz Calificación'!$D$57,'Matriz de Riesgos'!$E$614,IF('Matriz de Riesgos'!$AR$614&lt;&gt;'Matriz Calificación'!$D$57,"")))</f>
        <v/>
      </c>
      <c r="AF54" s="165" t="str">
        <f>IF('Matriz de Riesgos'!$AR$623="","",IF('Matriz de Riesgos'!$AR$623='Matriz Calificación'!$D$57,'Matriz de Riesgos'!$E$623,IF('Matriz de Riesgos'!$AR$623&lt;&gt;'Matriz Calificación'!$D$57,"")))</f>
        <v/>
      </c>
      <c r="AG54" s="166" t="str">
        <f>IF('Matriz de Riesgos'!$AR$632="","",IF('Matriz de Riesgos'!$AR$632='Matriz Calificación'!$D$57,'Matriz de Riesgos'!$E$632,IF('Matriz de Riesgos'!$AR$632&lt;&gt;'Matriz Calificación'!$D$57,"")))</f>
        <v/>
      </c>
      <c r="AH54" s="131" t="str">
        <f>IF('Matriz de Riesgos'!$AR$551="","",IF('Matriz de Riesgos'!$AR$551='Matriz Calificación'!$D$65,'Matriz de Riesgos'!$E$551,IF('Matriz de Riesgos'!$AR$551&lt;&gt;'Matriz Calificación'!$D$65,"")))</f>
        <v/>
      </c>
      <c r="AI54" s="132" t="str">
        <f>IF('Matriz de Riesgos'!$AR$560="","",IF('Matriz de Riesgos'!$AR$560='Matriz Calificación'!$D$65,'Matriz de Riesgos'!$E$560,IF('Matriz de Riesgos'!$AR$560&lt;&gt;'Matriz Calificación'!$D$65,"")))</f>
        <v/>
      </c>
      <c r="AJ54" s="132" t="str">
        <f>IF('Matriz de Riesgos'!$AR$569="","",IF('Matriz de Riesgos'!$AR$569='Matriz Calificación'!$D$65,'Matriz de Riesgos'!$E$569,IF('Matriz de Riesgos'!$AR$569&lt;&gt;'Matriz Calificación'!$D$65,"")))</f>
        <v/>
      </c>
      <c r="AK54" s="132" t="str">
        <f>IF('Matriz de Riesgos'!$AR$578="","",IF('Matriz de Riesgos'!$AR$578='Matriz Calificación'!$D$65,'Matriz de Riesgos'!$E$578,IF('Matriz de Riesgos'!$AR$578&lt;&gt;'Matriz Calificación'!$D$65,"")))</f>
        <v/>
      </c>
      <c r="AL54" s="132" t="str">
        <f>IF('Matriz de Riesgos'!$AR$587="","",IF('Matriz de Riesgos'!$AR$587='Matriz Calificación'!$D$65,'Matriz de Riesgos'!$E$587,IF('Matriz de Riesgos'!$AR$587&lt;&gt;'Matriz Calificación'!$D$65,"")))</f>
        <v/>
      </c>
      <c r="AM54" s="132" t="str">
        <f>IF('Matriz de Riesgos'!$AR$596="","",IF('Matriz de Riesgos'!$AR$596='Matriz Calificación'!$D$65,'Matriz de Riesgos'!$E$596,IF('Matriz de Riesgos'!$AR$596&lt;&gt;'Matriz Calificación'!$D$65,"")))</f>
        <v/>
      </c>
      <c r="AN54" s="132" t="str">
        <f>IF('Matriz de Riesgos'!$AR$605="","",IF('Matriz de Riesgos'!$AR$605='Matriz Calificación'!$D$65,'Matriz de Riesgos'!$E$605,IF('Matriz de Riesgos'!$AR$605&lt;&gt;'Matriz Calificación'!$D$65,"")))</f>
        <v/>
      </c>
      <c r="AO54" s="132" t="str">
        <f>IF('Matriz de Riesgos'!$AR$614="","",IF('Matriz de Riesgos'!$AR$614='Matriz Calificación'!$D$65,'Matriz de Riesgos'!$E$614,IF('Matriz de Riesgos'!$AR$614&lt;&gt;'Matriz Calificación'!$D$65,"")))</f>
        <v/>
      </c>
      <c r="AP54" s="132" t="str">
        <f>IF('Matriz de Riesgos'!$AR$623="","",IF('Matriz de Riesgos'!$AR$623='Matriz Calificación'!$D$65,'Matriz de Riesgos'!$E$623,IF('Matriz de Riesgos'!$AR$623&lt;&gt;'Matriz Calificación'!$D$65,"")))</f>
        <v/>
      </c>
      <c r="AQ54" s="136" t="str">
        <f>IF('Matriz de Riesgos'!$AR$632="","",IF('Matriz de Riesgos'!$AR$632='Matriz Calificación'!$D$65,'Matriz de Riesgos'!$E$632,IF('Matriz de Riesgos'!$AR$632&lt;&gt;'Matriz Calificación'!$D$65,"")))</f>
        <v/>
      </c>
      <c r="AR54" s="137" t="str">
        <f>IF('Matriz de Riesgos'!$AR$551="","",IF('Matriz de Riesgos'!$AR$551='Matriz Calificación'!$D$74,'Matriz de Riesgos'!$E$551,IF('Matriz de Riesgos'!$AR$551&lt;&gt;'Matriz Calificación'!$D$74,"")))</f>
        <v/>
      </c>
      <c r="AS54" s="138" t="str">
        <f>IF('Matriz de Riesgos'!$AR$560="","",IF('Matriz de Riesgos'!$AR$560='Matriz Calificación'!$D$74,'Matriz de Riesgos'!$E$560,IF('Matriz de Riesgos'!$AR$560&lt;&gt;'Matriz Calificación'!$D$74,"")))</f>
        <v/>
      </c>
      <c r="AT54" s="138" t="str">
        <f>IF('Matriz de Riesgos'!$AR$569="","",IF('Matriz de Riesgos'!$AR$569='Matriz Calificación'!$D$74,'Matriz de Riesgos'!$E$569,IF('Matriz de Riesgos'!$AR$569&lt;&gt;'Matriz Calificación'!$D$74,"")))</f>
        <v/>
      </c>
      <c r="AU54" s="138" t="str">
        <f>IF('Matriz de Riesgos'!$AR$578="","",IF('Matriz de Riesgos'!$AR$578='Matriz Calificación'!$D$74,'Matriz de Riesgos'!$E$578,IF('Matriz de Riesgos'!$AR$578&lt;&gt;'Matriz Calificación'!$D$74,"")))</f>
        <v/>
      </c>
      <c r="AV54" s="154" t="str">
        <f>IF('Matriz de Riesgos'!$AR$587="","",IF('Matriz de Riesgos'!$AR$587='Matriz Calificación'!$D$74,'Matriz de Riesgos'!$E$587,IF('Matriz de Riesgos'!$AR$587&lt;&gt;'Matriz Calificación'!$D$74,"")))</f>
        <v/>
      </c>
      <c r="AW54" s="154" t="str">
        <f>IF('Matriz de Riesgos'!$AR$596="","",IF('Matriz de Riesgos'!$AR$596='Matriz Calificación'!$D$74,'Matriz de Riesgos'!$E$596,IF('Matriz de Riesgos'!$AR$596&lt;&gt;'Matriz Calificación'!$D$74,"")))</f>
        <v/>
      </c>
      <c r="AX54" s="154" t="str">
        <f>IF('Matriz de Riesgos'!$AR$605="","",IF('Matriz de Riesgos'!$AR$605='Matriz Calificación'!$D$74,'Matriz de Riesgos'!$E$605,IF('Matriz de Riesgos'!$AR$605&lt;&gt;'Matriz Calificación'!$D$74,"")))</f>
        <v/>
      </c>
      <c r="AY54" s="154" t="str">
        <f>IF('Matriz de Riesgos'!$AR$614="","",IF('Matriz de Riesgos'!$AR$614='Matriz Calificación'!$D$74,'Matriz de Riesgos'!$E$614,IF('Matriz de Riesgos'!$AR$614&lt;&gt;'Matriz Calificación'!$D$74,"")))</f>
        <v/>
      </c>
      <c r="AZ54" s="154" t="str">
        <f>IF('Matriz de Riesgos'!$AR$623="","",IF('Matriz de Riesgos'!$AR$623='Matriz Calificación'!$D$74,'Matriz de Riesgos'!$E$623,IF('Matriz de Riesgos'!$AR$623&lt;&gt;'Matriz Calificación'!$D$74,"")))</f>
        <v/>
      </c>
      <c r="BA54" s="139" t="str">
        <f>IF('Matriz de Riesgos'!$AR$632="","",IF('Matriz de Riesgos'!$AR$632='Matriz Calificación'!$D$74,'Matriz de Riesgos'!$E$632,IF('Matriz de Riesgos'!$AR$632&lt;&gt;'Matriz Calificación'!$D$74,"")))</f>
        <v/>
      </c>
      <c r="BC54" s="408" t="s">
        <v>103</v>
      </c>
      <c r="BD54" s="408"/>
      <c r="BE54" s="386" t="s">
        <v>104</v>
      </c>
    </row>
    <row r="55" spans="2:57" ht="12" customHeight="1" x14ac:dyDescent="0.25">
      <c r="B55" s="400" t="s">
        <v>105</v>
      </c>
      <c r="C55" s="402">
        <v>0.4</v>
      </c>
      <c r="D55" s="160" t="str">
        <f>IF('Matriz de Riesgos'!$AR$11="","",IF('Matriz de Riesgos'!$AR$11='Matriz Calificación'!$D$56,'Matriz de Riesgos'!$E$11,IF('Matriz de Riesgos'!$AR$11&lt;&gt;'Matriz Calificación'!$D$56,"")))</f>
        <v/>
      </c>
      <c r="E55" s="161" t="str">
        <f>IF('Matriz de Riesgos'!$AR$20="","",IF('Matriz de Riesgos'!$AR$20='Matriz Calificación'!$D$56,'Matriz de Riesgos'!$E$20,IF('Matriz de Riesgos'!$AR$20&lt;&gt;'Matriz Calificación'!$D$56,"")))</f>
        <v/>
      </c>
      <c r="F55" s="161" t="str">
        <f>IF('Matriz de Riesgos'!$AR$29="","",IF('Matriz de Riesgos'!$AR$29='Matriz Calificación'!$D$56,'Matriz de Riesgos'!$E$29,IF('Matriz de Riesgos'!$AR$29&lt;&gt;'Matriz Calificación'!$D$56,"")))</f>
        <v/>
      </c>
      <c r="G55" s="161" t="str">
        <f>IF('Matriz de Riesgos'!$AR$38="","",IF('Matriz de Riesgos'!$AR$38='Matriz Calificación'!$D$56,'Matriz de Riesgos'!$E$38,IF('Matriz de Riesgos'!$AR$38&lt;&gt;'Matriz Calificación'!$D$56,"")))</f>
        <v/>
      </c>
      <c r="H55" s="161" t="str">
        <f>IF('Matriz de Riesgos'!$AR$47="","",IF('Matriz de Riesgos'!$AR$47='Matriz Calificación'!$D$56,'Matriz de Riesgos'!$E$47,IF('Matriz de Riesgos'!$AR$47&lt;&gt;'Matriz Calificación'!$D$56,"")))</f>
        <v/>
      </c>
      <c r="I55" s="161" t="str">
        <f>IF('Matriz de Riesgos'!$AR$56="","",IF('Matriz de Riesgos'!$AR$56='Matriz Calificación'!$D$56,'Matriz de Riesgos'!$E$56,IF('Matriz de Riesgos'!$AR$56&lt;&gt;'Matriz Calificación'!$D$56,"")))</f>
        <v/>
      </c>
      <c r="J55" s="161" t="str">
        <f>IF('Matriz de Riesgos'!$AR$65="","",IF('Matriz de Riesgos'!$AR$65='Matriz Calificación'!$D$56,'Matriz de Riesgos'!$E$65,IF('Matriz de Riesgos'!$AR$65&lt;&gt;'Matriz Calificación'!$D$56,"")))</f>
        <v/>
      </c>
      <c r="K55" s="161" t="str">
        <f>IF('Matriz de Riesgos'!$AR$74="","",IF('Matriz de Riesgos'!$AR$74='Matriz Calificación'!$D$56,'Matriz de Riesgos'!$E$74,IF('Matriz de Riesgos'!$AR$74&lt;&gt;'Matriz Calificación'!$D$56,"")))</f>
        <v/>
      </c>
      <c r="L55" s="161" t="str">
        <f>IF('Matriz de Riesgos'!$AR$83="","",IF('Matriz de Riesgos'!$AR$83='Matriz Calificación'!$D$56,'Matriz de Riesgos'!$E$83,IF('Matriz de Riesgos'!$AR$83&lt;&gt;'Matriz Calificación'!$D$56,"")))</f>
        <v/>
      </c>
      <c r="M55" s="161" t="str">
        <f>IF('Matriz de Riesgos'!$AR$92="","",IF('Matriz de Riesgos'!$AR$92='Matriz Calificación'!$D$56,'Matriz de Riesgos'!$E$92,IF('Matriz de Riesgos'!$AR$92&lt;&gt;'Matriz Calificación'!$D$56,"")))</f>
        <v/>
      </c>
      <c r="N55" s="162" t="str">
        <f>IF('Matriz de Riesgos'!$AR$11="","",IF('Matriz de Riesgos'!$AR$11='Matriz Calificación'!$D$58,'Matriz de Riesgos'!$E$11,IF('Matriz de Riesgos'!$AR$11&lt;&gt;'Matriz Calificación'!$D$58,"")))</f>
        <v/>
      </c>
      <c r="O55" s="121" t="str">
        <f>IF('Matriz de Riesgos'!$AR$20="","",IF('Matriz de Riesgos'!$AR$20='Matriz Calificación'!$D$58,'Matriz de Riesgos'!$E$20,IF('Matriz de Riesgos'!$AR$20&lt;&gt;'Matriz Calificación'!$D$58,"")))</f>
        <v/>
      </c>
      <c r="P55" s="121" t="str">
        <f>IF('Matriz de Riesgos'!$AR$29="","",IF('Matriz de Riesgos'!$AR$29='Matriz Calificación'!$D$58,'Matriz de Riesgos'!$E$29,IF('Matriz de Riesgos'!$AR$29&lt;&gt;'Matriz Calificación'!$D$58,"")))</f>
        <v/>
      </c>
      <c r="Q55" s="121" t="str">
        <f>IF('Matriz de Riesgos'!$AR$38="","",IF('Matriz de Riesgos'!$AR$38='Matriz Calificación'!$D$58,'Matriz de Riesgos'!$E$38,IF('Matriz de Riesgos'!$AR$38&lt;&gt;'Matriz Calificación'!$D$58,"")))</f>
        <v/>
      </c>
      <c r="R55" s="121" t="str">
        <f>IF('Matriz de Riesgos'!$AR$47="","",IF('Matriz de Riesgos'!$AR$47='Matriz Calificación'!$D$58,'Matriz de Riesgos'!$E$47,IF('Matriz de Riesgos'!$AR$47&lt;&gt;'Matriz Calificación'!$D$58,"")))</f>
        <v/>
      </c>
      <c r="S55" s="121" t="str">
        <f>IF('Matriz de Riesgos'!$AR$56="","",IF('Matriz de Riesgos'!$AR$56='Matriz Calificación'!$D$58,'Matriz de Riesgos'!$E$56,IF('Matriz de Riesgos'!$AR$56&lt;&gt;'Matriz Calificación'!$D$58,"")))</f>
        <v/>
      </c>
      <c r="T55" s="121" t="str">
        <f>IF('Matriz de Riesgos'!$AR$65="","",IF('Matriz de Riesgos'!$AR$65='Matriz Calificación'!$D$58,'Matriz de Riesgos'!$E$65,IF('Matriz de Riesgos'!$AR$65&lt;&gt;'Matriz Calificación'!$D$58,"")))</f>
        <v/>
      </c>
      <c r="U55" s="121" t="str">
        <f>IF('Matriz de Riesgos'!$AR$74="","",IF('Matriz de Riesgos'!$AR$74='Matriz Calificación'!$D$58,'Matriz de Riesgos'!$E$74,IF('Matriz de Riesgos'!$ANX$74&lt;&gt;'Matriz Calificación'!$D$58,"")))</f>
        <v/>
      </c>
      <c r="V55" s="121" t="str">
        <f>IF('Matriz de Riesgos'!$AR$83="","",IF('Matriz de Riesgos'!$AR$83='Matriz Calificación'!$D$58,'Matriz de Riesgos'!$E$83,IF('Matriz de Riesgos'!$AR$83&lt;&gt;'Matriz Calificación'!$D$58,"")))</f>
        <v/>
      </c>
      <c r="W55" s="122" t="str">
        <f>IF('Matriz de Riesgos'!$AR$92="","",IF('Matriz de Riesgos'!$AR$92='Matriz Calificación'!$D$58,'Matriz de Riesgos'!$E$92,IF('Matriz de Riesgos'!$AR$92&lt;&gt;'Matriz Calificación'!$D$58,"")))</f>
        <v/>
      </c>
      <c r="X55" s="162" t="str">
        <f>IF('Matriz de Riesgos'!$AR$11="","",IF('Matriz de Riesgos'!$AR$11='Matriz Calificación'!$D$59,'Matriz de Riesgos'!$E$11,IF('Matriz de Riesgos'!$AR$11&lt;&gt;'Matriz Calificación'!$D$59,"")))</f>
        <v/>
      </c>
      <c r="Y55" s="121" t="str">
        <f>IF('Matriz de Riesgos'!$AR$20="","",IF('Matriz de Riesgos'!$AR$20='Matriz Calificación'!$D$59,'Matriz de Riesgos'!$E$20,IF('Matriz de Riesgos'!$AR$20&lt;&gt;'Matriz Calificación'!$D$59,"")))</f>
        <v/>
      </c>
      <c r="Z55" s="121" t="str">
        <f>IF('Matriz de Riesgos'!$AR$29="","",IF('Matriz de Riesgos'!$AR$29='Matriz Calificación'!$D$59,'Matriz de Riesgos'!$E$29,IF('Matriz de Riesgos'!$AR$29&lt;&gt;'Matriz Calificación'!$D$59,"")))</f>
        <v/>
      </c>
      <c r="AA55" s="121" t="str">
        <f>IF('Matriz de Riesgos'!$AR$38="","",IF('Matriz de Riesgos'!$AR$38='Matriz Calificación'!$D$59,'Matriz de Riesgos'!$E$38,IF('Matriz de Riesgos'!$AR$38&lt;&gt;'Matriz Calificación'!$D$59,"")))</f>
        <v/>
      </c>
      <c r="AB55" s="121" t="str">
        <f>IF('Matriz de Riesgos'!$AR$47="","",IF('Matriz de Riesgos'!$AR$47='Matriz Calificación'!$D$59,'Matriz de Riesgos'!$E$47,IF('Matriz de Riesgos'!$AR$47&lt;&gt;'Matriz Calificación'!$D$59,"")))</f>
        <v>R5</v>
      </c>
      <c r="AC55" s="121" t="str">
        <f>IF('Matriz de Riesgos'!$AR$56="","",IF('Matriz de Riesgos'!$AR$56='Matriz Calificación'!$D$59,'Matriz de Riesgos'!$E$56,IF('Matriz de Riesgos'!$AR$56&lt;&gt;'Matriz Calificación'!$D$59,"")))</f>
        <v/>
      </c>
      <c r="AD55" s="121" t="str">
        <f>IF('Matriz de Riesgos'!$AR$65="","",IF('Matriz de Riesgos'!$AR$65='Matriz Calificación'!$D$59,'Matriz de Riesgos'!$E$65,IF('Matriz de Riesgos'!$AR$65&lt;&gt;'Matriz Calificación'!$D$59,"")))</f>
        <v>R7</v>
      </c>
      <c r="AE55" s="121" t="str">
        <f>IF('Matriz de Riesgos'!$AR$74="","",IF('Matriz de Riesgos'!$AR$74='Matriz Calificación'!$D$59,'Matriz de Riesgos'!$E$74,IF('Matriz de Riesgos'!$AR$74&lt;&gt;'Matriz Calificación'!$D$59,"")))</f>
        <v/>
      </c>
      <c r="AF55" s="121" t="str">
        <f>IF('Matriz de Riesgos'!$AR$83="","",IF('Matriz de Riesgos'!$AR$83='Matriz Calificación'!$D$59,'Matriz de Riesgos'!$E$83,IF('Matriz de Riesgos'!$AR$83&lt;&gt;'Matriz Calificación'!$D$59,"")))</f>
        <v/>
      </c>
      <c r="AG55" s="122" t="str">
        <f>IF('Matriz de Riesgos'!$AR$92="","",IF('Matriz de Riesgos'!$AR$92='Matriz Calificación'!$D$59,'Matriz de Riesgos'!$E$92,IF('Matriz de Riesgos'!$AR$92&lt;&gt;'Matriz Calificación'!$D$59,"")))</f>
        <v>R10</v>
      </c>
      <c r="AH55" s="123" t="str">
        <f>IF('Matriz de Riesgos'!$AR$11="","",IF('Matriz de Riesgos'!$AR$11='Matriz Calificación'!$D$66,'Matriz de Riesgos'!$E$11,IF('Matriz de Riesgos'!$AR$11&lt;&gt;'Matriz Calificación'!$D$66,"")))</f>
        <v/>
      </c>
      <c r="AI55" s="124" t="str">
        <f>IF('Matriz de Riesgos'!$AR$20="","",IF('Matriz de Riesgos'!$AR$20='Matriz Calificación'!$D$66,'Matriz de Riesgos'!$E$20,IF('Matriz de Riesgos'!$AR$20&lt;&gt;'Matriz Calificación'!$D$66,"")))</f>
        <v/>
      </c>
      <c r="AJ55" s="124" t="str">
        <f>IF('Matriz de Riesgos'!$AR$29="","",IF('Matriz de Riesgos'!$AR$29='Matriz Calificación'!$D$66,'Matriz de Riesgos'!$E$29,IF('Matriz de Riesgos'!$AR$29&lt;&gt;'Matriz Calificación'!$D$66,"")))</f>
        <v/>
      </c>
      <c r="AK55" s="124" t="str">
        <f>IF('Matriz de Riesgos'!$AR$38="","",IF('Matriz de Riesgos'!$AR$38='Matriz Calificación'!$D$66,'Matriz de Riesgos'!$E$38,IF('Matriz de Riesgos'!$AR$38&lt;&gt;'Matriz Calificación'!$D$66,"")))</f>
        <v/>
      </c>
      <c r="AL55" s="124" t="str">
        <f>IF('Matriz de Riesgos'!$AR$47="","",IF('Matriz de Riesgos'!$AR$47='Matriz Calificación'!$D$66,'Matriz de Riesgos'!$E$47,IF('Matriz de Riesgos'!$AR$47&lt;&gt;'Matriz Calificación'!$D$66,"")))</f>
        <v/>
      </c>
      <c r="AM55" s="124" t="str">
        <f>IF('Matriz de Riesgos'!$AR$56="","",IF('Matriz de Riesgos'!$AR$56='Matriz Calificación'!$D$66,'Matriz de Riesgos'!$E$56,IF('Matriz de Riesgos'!$AR$56&lt;&gt;'Matriz Calificación'!$D$66,"")))</f>
        <v/>
      </c>
      <c r="AN55" s="124" t="str">
        <f>IF('Matriz de Riesgos'!$AR$65="","",IF('Matriz de Riesgos'!$AR$65='Matriz Calificación'!$D$66,'Matriz de Riesgos'!$E$65,IF('Matriz de Riesgos'!$AR$65&lt;&gt;'Matriz Calificación'!$D$66,"")))</f>
        <v/>
      </c>
      <c r="AO55" s="124" t="str">
        <f>IF('Matriz de Riesgos'!$AR$74="","",IF('Matriz de Riesgos'!$AR$74='Matriz Calificación'!$D$66,'Matriz de Riesgos'!$E$74,IF('Matriz de Riesgos'!$AR$74&lt;&gt;'Matriz Calificación'!$D$66,"")))</f>
        <v/>
      </c>
      <c r="AP55" s="124" t="str">
        <f>IF('Matriz de Riesgos'!$AR$83="","",IF('Matriz de Riesgos'!$AR$83='Matriz Calificación'!$D$66,'Matriz de Riesgos'!$E$83,IF('Matriz de Riesgos'!$AR$83&lt;&gt;'Matriz Calificación'!$D$66,"")))</f>
        <v/>
      </c>
      <c r="AQ55" s="125" t="str">
        <f>IF('Matriz de Riesgos'!$AR$92="","",IF('Matriz de Riesgos'!$AR$92='Matriz Calificación'!$D$66,'Matriz de Riesgos'!$E$92,IF('Matriz de Riesgos'!$AR$92&lt;&gt;'Matriz Calificación'!$D$66,"")))</f>
        <v/>
      </c>
      <c r="AR55" s="126" t="str">
        <f>IF('Matriz de Riesgos'!$AR$11="","",IF('Matriz de Riesgos'!$AR$11='Matriz Calificación'!$D$75,'Matriz de Riesgos'!$E$11,IF('Matriz de Riesgos'!$AR$11&lt;&gt;'Matriz Calificación'!$D$75,"")))</f>
        <v/>
      </c>
      <c r="AS55" s="127" t="str">
        <f>IF('Matriz de Riesgos'!$AR$20="","",IF('Matriz de Riesgos'!$AR$20='Matriz Calificación'!$D$75,'Matriz de Riesgos'!$E$20,IF('Matriz de Riesgos'!$AR$20&lt;&gt;'Matriz Calificación'!$D$75,"")))</f>
        <v/>
      </c>
      <c r="AT55" s="127" t="str">
        <f>IF('Matriz de Riesgos'!$AR$29="","",IF('Matriz de Riesgos'!$AR$29='Matriz Calificación'!$D$75,'Matriz de Riesgos'!$E$29,IF('Matriz de Riesgos'!$AR$29&lt;&gt;'Matriz Calificación'!$D$75,"")))</f>
        <v/>
      </c>
      <c r="AU55" s="127" t="str">
        <f>IF('Matriz de Riesgos'!$AR$38="","",IF('Matriz de Riesgos'!$AR$38='Matriz Calificación'!$D$75,'Matriz de Riesgos'!$E$38,IF('Matriz de Riesgos'!$AR$38&lt;&gt;'Matriz Calificación'!$D$75,"")))</f>
        <v/>
      </c>
      <c r="AV55" s="153" t="str">
        <f>IF('Matriz de Riesgos'!$AR$47="","",IF('Matriz de Riesgos'!$AR$47='Matriz Calificación'!$D$75,'Matriz de Riesgos'!$E$47,IF('Matriz de Riesgos'!$AR$47&lt;&gt;'Matriz Calificación'!$D$75,"")))</f>
        <v/>
      </c>
      <c r="AW55" s="153" t="str">
        <f>IF('Matriz de Riesgos'!$AR$56="","",IF('Matriz de Riesgos'!$AR$56='Matriz Calificación'!$D$75,'Matriz de Riesgos'!$E$56,IF('Matriz de Riesgos'!$AR$56&lt;&gt;'Matriz Calificación'!$D$75,"")))</f>
        <v/>
      </c>
      <c r="AX55" s="153" t="str">
        <f>IF('Matriz de Riesgos'!$AR$65="","",IF('Matriz de Riesgos'!$AR$65='Matriz Calificación'!$D$75,'Matriz de Riesgos'!$E$65,IF('Matriz de Riesgos'!$AR$65&lt;&gt;'Matriz Calificación'!$D$75,"")))</f>
        <v/>
      </c>
      <c r="AY55" s="153" t="str">
        <f>IF('Matriz de Riesgos'!$AR$74="","",IF('Matriz de Riesgos'!$AR$74='Matriz Calificación'!$D$75,'Matriz de Riesgos'!$E$74,IF('Matriz de Riesgos'!$AR$74&lt;&gt;'Matriz Calificación'!$D$75,"")))</f>
        <v/>
      </c>
      <c r="AZ55" s="153" t="str">
        <f>IF('Matriz de Riesgos'!$AR$83="","",IF('Matriz de Riesgos'!$AR$83='Matriz Calificación'!$D$75,'Matriz de Riesgos'!$E$83,IF('Matriz de Riesgos'!$AR$83&lt;&gt;'Matriz Calificación'!$D$75,"")))</f>
        <v/>
      </c>
      <c r="BA55" s="128" t="str">
        <f>IF('Matriz de Riesgos'!$AR$92="","",IF('Matriz de Riesgos'!$AR$92='Matriz Calificación'!$D$75,'Matriz de Riesgos'!$E$92,IF('Matriz de Riesgos'!$U$92&lt;&gt;'Matriz Calificación'!$D$75,"")))</f>
        <v/>
      </c>
      <c r="BC55" s="408"/>
      <c r="BD55" s="408"/>
      <c r="BE55" s="386"/>
    </row>
    <row r="56" spans="2:57" ht="12" customHeight="1" x14ac:dyDescent="0.25">
      <c r="B56" s="400"/>
      <c r="C56" s="401"/>
      <c r="D56" s="129" t="str">
        <f>IF('Matriz de Riesgos'!$TAR$101="","",IF('Matriz de Riesgos'!$AR$101='Matriz Calificación'!$D$56,'Matriz de Riesgos'!$E$101,IF('Matriz de Riesgos'!$AR$101&lt;&gt;'Matriz Calificación'!$D$56,"")))</f>
        <v/>
      </c>
      <c r="E56" s="130" t="str">
        <f>IF('Matriz de Riesgos'!$AR$110="","",IF('Matriz de Riesgos'!$AR$110='Matriz Calificación'!$D$56,'Matriz de Riesgos'!$E$110,IF('Matriz de Riesgos'!$AR$110&lt;&gt;'Matriz Calificación'!$D$56,"")))</f>
        <v/>
      </c>
      <c r="F56" s="130" t="str">
        <f>IF('Matriz de Riesgos'!$AR$119="","",IF('Matriz de Riesgos'!$AR$119='Matriz Calificación'!$D$56,'Matriz de Riesgos'!$E$119,IF('Matriz de Riesgos'!$AR$119&lt;&gt;'Matriz Calificación'!$D$56,"")))</f>
        <v>R13</v>
      </c>
      <c r="G56" s="130" t="str">
        <f>IF('Matriz de Riesgos'!$AR$128="","",IF('Matriz de Riesgos'!$AR$128='Matriz Calificación'!$D$56,'Matriz de Riesgos'!$E$128,IF('Matriz de Riesgos'!$AR$128&lt;&gt;'Matriz Calificación'!$D$56,"")))</f>
        <v/>
      </c>
      <c r="H56" s="130" t="str">
        <f>IF('Matriz de Riesgos'!$AR$137="","",IF('Matriz de Riesgos'!$AR$137='Matriz Calificación'!$D$56,'Matriz de Riesgos'!$E$137,IF('Matriz de Riesgos'!$AR$137&lt;&gt;'Matriz Calificación'!$D$56,"")))</f>
        <v/>
      </c>
      <c r="I56" s="130" t="str">
        <f>IF('Matriz de Riesgos'!$AR$146="","",IF('Matriz de Riesgos'!$AR$146='Matriz Calificación'!$D$56,'Matriz de Riesgos'!$E$146,IF('Matriz de Riesgos'!$AR$146&lt;&gt;'Matriz Calificación'!$D$56,"")))</f>
        <v/>
      </c>
      <c r="J56" s="130" t="str">
        <f>IF('Matriz de Riesgos'!$AR$155="","",IF('Matriz de Riesgos'!$AR$155='Matriz Calificación'!$D$56,'Matriz de Riesgos'!$E$155,IF('Matriz de Riesgos'!$AR$155&lt;&gt;'Matriz Calificación'!$D$56,"")))</f>
        <v>R17</v>
      </c>
      <c r="K56" s="130" t="str">
        <f>IF('Matriz de Riesgos'!$AR$164="","",IF('Matriz de Riesgos'!$AR$164='Matriz Calificación'!$D$56,'Matriz de Riesgos'!$E$164,IF('Matriz de Riesgos'!$AR$164&lt;&gt;'Matriz Calificación'!$D$56,"")))</f>
        <v/>
      </c>
      <c r="L56" s="130" t="str">
        <f>IF('Matriz de Riesgos'!$AR$173="","",IF('Matriz de Riesgos'!$AR$173='Matriz Calificación'!$D$56,'Matriz de Riesgos'!$E$173,IF('Matriz de Riesgos'!$AR$173&lt;&gt;'Matriz Calificación'!$D$56,"")))</f>
        <v/>
      </c>
      <c r="M56" s="130" t="str">
        <f>IF('Matriz de Riesgos'!$AR$182="","",IF('Matriz de Riesgos'!$AR$182='Matriz Calificación'!$D$56,'Matriz de Riesgos'!$E$182,IF('Matriz de Riesgos'!$AR$182&lt;&gt;'Matriz Calificación'!$D$56,"")))</f>
        <v/>
      </c>
      <c r="N56" s="133" t="str">
        <f>IF('Matriz de Riesgos'!$AR$101="","",IF('Matriz de Riesgos'!$AR$101='Matriz Calificación'!$D$58,'Matriz de Riesgos'!$E$101,IF('Matriz de Riesgos'!$AR$101&lt;&gt;'Matriz Calificación'!$D$58,"")))</f>
        <v/>
      </c>
      <c r="O56" s="134" t="str">
        <f>IF('Matriz de Riesgos'!$AR$110="","",IF('Matriz de Riesgos'!$AR$110='Matriz Calificación'!$D$58,'Matriz de Riesgos'!$E$110,IF('Matriz de Riesgos'!$AR$110&lt;&gt;'Matriz Calificación'!$D$58,"")))</f>
        <v/>
      </c>
      <c r="P56" s="134" t="str">
        <f>IF('Matriz de Riesgos'!$AR$119="","",IF('Matriz de Riesgos'!$AR$119='Matriz Calificación'!$D$58,'Matriz de Riesgos'!$E$119,IF('Matriz de Riesgos'!$AR$119&lt;&gt;'Matriz Calificación'!$D$58,"")))</f>
        <v/>
      </c>
      <c r="Q56" s="134" t="str">
        <f>IF('Matriz de Riesgos'!$AR$128="","",IF('Matriz de Riesgos'!$AR$128='Matriz Calificación'!$D$58,'Matriz de Riesgos'!$E$128,IF('Matriz de Riesgos'!$AR$128&lt;&gt;'Matriz Calificación'!$D$58,"")))</f>
        <v/>
      </c>
      <c r="R56" s="134" t="str">
        <f>IF('Matriz de Riesgos'!$AR$137="","",IF('Matriz de Riesgos'!$AR$137='Matriz Calificación'!$D$58,'Matriz de Riesgos'!$E$137,IF('Matriz de Riesgos'!$AR$137&lt;&gt;'Matriz Calificación'!$D$58,"")))</f>
        <v/>
      </c>
      <c r="S56" s="134" t="str">
        <f>IF('Matriz de Riesgos'!$AR$146="","",IF('Matriz de Riesgos'!$AR$146='Matriz Calificación'!$D$58,'Matriz de Riesgos'!$E$146,IF('Matriz de Riesgos'!$AR$146&lt;&gt;'Matriz Calificación'!$D$58,"")))</f>
        <v/>
      </c>
      <c r="T56" s="134" t="str">
        <f>IF('Matriz de Riesgos'!$AR$155="","",IF('Matriz de Riesgos'!$AR$155='Matriz Calificación'!$D$58,'Matriz de Riesgos'!$E$155,IF('Matriz de Riesgos'!$AR$155&lt;&gt;'Matriz Calificación'!$D$58,"")))</f>
        <v/>
      </c>
      <c r="U56" s="134" t="str">
        <f>IF('Matriz de Riesgos'!$AR$164="","",IF('Matriz de Riesgos'!$AR$164='Matriz Calificación'!$D$58,'Matriz de Riesgos'!$E$164,IF('Matriz de Riesgos'!$AR$164&lt;&gt;'Matriz Calificación'!$D$58,"")))</f>
        <v/>
      </c>
      <c r="V56" s="134" t="str">
        <f>IF('Matriz de Riesgos'!$AR$173="","",IF('Matriz de Riesgos'!$AR$173='Matriz Calificación'!$D$58,'Matriz de Riesgos'!$E$173,IF('Matriz de Riesgos'!$AR$173&lt;&gt;'Matriz Calificación'!$D$58,"")))</f>
        <v/>
      </c>
      <c r="W56" s="135" t="str">
        <f>IF('Matriz de Riesgos'!$AR$182="","",IF('Matriz de Riesgos'!$AR$182='Matriz Calificación'!$D$58,'Matriz de Riesgos'!$E$182,IF('Matriz de Riesgos'!$AR$182&lt;&gt;'Matriz Calificación'!$D$58,"")))</f>
        <v/>
      </c>
      <c r="X56" s="133" t="str">
        <f>IF('Matriz de Riesgos'!$AR$101="","",IF('Matriz de Riesgos'!$AR$101='Matriz Calificación'!$D$59,'Matriz de Riesgos'!$E$101,IF('Matriz de Riesgos'!$AR$101&lt;&gt;'Matriz Calificación'!$D$59,"")))</f>
        <v/>
      </c>
      <c r="Y56" s="134" t="str">
        <f>IF('Matriz de Riesgos'!$AR$110="","",IF('Matriz de Riesgos'!$AR$110='Matriz Calificación'!$D$59,'Matriz de Riesgos'!$E$110,IF('Matriz de Riesgos'!$AR$110&lt;&gt;'Matriz Calificación'!$D$59,"")))</f>
        <v/>
      </c>
      <c r="Z56" s="134" t="str">
        <f>IF('Matriz de Riesgos'!$AR$119="","",IF('Matriz de Riesgos'!$AR$119='Matriz Calificación'!$D$59,'Matriz de Riesgos'!$E$119,IF('Matriz de Riesgos'!$AR$119&lt;&gt;'Matriz Calificación'!$D$59,"")))</f>
        <v/>
      </c>
      <c r="AA56" s="134" t="str">
        <f>IF('Matriz de Riesgos'!$AR$128="","",IF('Matriz de Riesgos'!$AR$128='Matriz Calificación'!$D$59,'Matriz de Riesgos'!$E$128,IF('Matriz de Riesgos'!$AR$128&lt;&gt;'Matriz Calificación'!$D$59,"")))</f>
        <v>R14</v>
      </c>
      <c r="AB56" s="134" t="str">
        <f>IF('Matriz de Riesgos'!$AR$137="","",IF('Matriz de Riesgos'!$AR$137='Matriz Calificación'!$D$59,'Matriz de Riesgos'!$E$137,IF('Matriz de Riesgos'!$AR$137&lt;&gt;'Matriz Calificación'!$D$59,"")))</f>
        <v/>
      </c>
      <c r="AC56" s="134" t="str">
        <f>IF('Matriz de Riesgos'!$AR$146="","",IF('Matriz de Riesgos'!$AR$146='Matriz Calificación'!$D$59,'Matriz de Riesgos'!$E$146,IF('Matriz de Riesgos'!$AR$146&lt;&gt;'Matriz Calificación'!$D$59,"")))</f>
        <v/>
      </c>
      <c r="AD56" s="134" t="str">
        <f>IF('Matriz de Riesgos'!$AR$155="","",IF('Matriz de Riesgos'!$AR$155='Matriz Calificación'!$D$59,'Matriz de Riesgos'!$E$155,IF('Matriz de Riesgos'!$SR$155&lt;&gt;'Matriz Calificación'!$D$59,"")))</f>
        <v/>
      </c>
      <c r="AE56" s="134" t="str">
        <f>IF('Matriz de Riesgos'!$AR$164="","",IF('Matriz de Riesgos'!$AR$164='Matriz Calificación'!$D$59,'Matriz de Riesgos'!$E$164,IF('Matriz de Riesgos'!$AR$164&lt;&gt;'Matriz Calificación'!$D$59,"")))</f>
        <v/>
      </c>
      <c r="AF56" s="134" t="str">
        <f>IF('Matriz de Riesgos'!$AR$173="","",IF('Matriz de Riesgos'!$AR$173='Matriz Calificación'!$D$59,'Matriz de Riesgos'!$E$173,IF('Matriz de Riesgos'!$AR$173&lt;&gt;'Matriz Calificación'!$D$59,"")))</f>
        <v/>
      </c>
      <c r="AG56" s="135" t="str">
        <f>IF('Matriz de Riesgos'!$AR$182="","",IF('Matriz de Riesgos'!$AR$182='Matriz Calificación'!$D$59,'Matriz de Riesgos'!$E$182,IF('Matriz de Riesgos'!$AR$182&lt;&gt;'Matriz Calificación'!$D$59,"")))</f>
        <v/>
      </c>
      <c r="AH56" s="131" t="str">
        <f>IF('Matriz de Riesgos'!$AR$101="","",IF('Matriz de Riesgos'!$AR$101='Matriz Calificación'!$D$66,'Matriz de Riesgos'!$E$101,IF('Matriz de Riesgos'!$AR$101&lt;&gt;'Matriz Calificación'!$D$66,"")))</f>
        <v/>
      </c>
      <c r="AI56" s="132" t="str">
        <f>IF('Matriz de Riesgos'!$AR$110="","",IF('Matriz de Riesgos'!$AR$110='Matriz Calificación'!$D$66,'Matriz de Riesgos'!$E$110,IF('Matriz de Riesgos'!$AR$110&lt;&gt;'Matriz Calificación'!$D$66,"")))</f>
        <v/>
      </c>
      <c r="AJ56" s="132" t="str">
        <f>IF('Matriz de Riesgos'!$AR$119="","",IF('Matriz de Riesgos'!$AR$119='Matriz Calificación'!$D$66,'Matriz de Riesgos'!$E$119,IF('Matriz de Riesgos'!$AR$119&lt;&gt;'Matriz Calificación'!$D$66,"")))</f>
        <v/>
      </c>
      <c r="AK56" s="132" t="str">
        <f>IF('Matriz de Riesgos'!$AR$128="","",IF('Matriz de Riesgos'!$AR$128='Matriz Calificación'!$D$66,'Matriz de Riesgos'!$E$128,IF('Matriz de Riesgos'!$AR$128&lt;&gt;'Matriz Calificación'!$D$66,"")))</f>
        <v/>
      </c>
      <c r="AL56" s="132" t="str">
        <f>IF('Matriz de Riesgos'!$AR$137="","",IF('Matriz de Riesgos'!$AR$137='Matriz Calificación'!$D$66,'Matriz de Riesgos'!$E$137,IF('Matriz de Riesgos'!$AR$137&lt;&gt;'Matriz Calificación'!$D$66,"")))</f>
        <v/>
      </c>
      <c r="AM56" s="132" t="str">
        <f>IF('Matriz de Riesgos'!$AR$146="","",IF('Matriz de Riesgos'!$AR$146='Matriz Calificación'!$D$66,'Matriz de Riesgos'!$E$146,IF('Matriz de Riesgos'!$AR$146&lt;&gt;'Matriz Calificación'!$D$66,"")))</f>
        <v>R16</v>
      </c>
      <c r="AN56" s="132" t="str">
        <f>IF('Matriz de Riesgos'!$AR$155="","",IF('Matriz de Riesgos'!$AR$155='Matriz Calificación'!$D$66,'Matriz de Riesgos'!$E$155,IF('Matriz de Riesgos'!$AR$155&lt;&gt;'Matriz Calificación'!$D$66,"")))</f>
        <v/>
      </c>
      <c r="AO56" s="132" t="str">
        <f>IF('Matriz de Riesgos'!$AR$164="","",IF('Matriz de Riesgos'!$AR$164='Matriz Calificación'!$D$66,'Matriz de Riesgos'!$E$164,IF('Matriz de Riesgos'!$AR$164&lt;&gt;'Matriz Calificación'!$D$66,"")))</f>
        <v/>
      </c>
      <c r="AP56" s="132" t="str">
        <f>IF('Matriz de Riesgos'!$AR$173="","",IF('Matriz de Riesgos'!$AR$173='Matriz Calificación'!$D$66,'Matriz de Riesgos'!$E$173,IF('Matriz de Riesgos'!$AR$173&lt;&gt;'Matriz Calificación'!$D$66,"")))</f>
        <v/>
      </c>
      <c r="AQ56" s="136" t="str">
        <f>IF('Matriz de Riesgos'!$AR$182="","",IF('Matriz de Riesgos'!$AR$182='Matriz Calificación'!$D$66,'Matriz de Riesgos'!$E$182,IF('Matriz de Riesgos'!$AR$182&lt;&gt;'Matriz Calificación'!$D$66,"")))</f>
        <v/>
      </c>
      <c r="AR56" s="137" t="str">
        <f>IF('Matriz de Riesgos'!$AR$101="","",IF('Matriz de Riesgos'!$AR$101='Matriz Calificación'!$D$75,'Matriz de Riesgos'!$E$101,IF('Matriz de Riesgos'!$AR$101&lt;&gt;'Matriz Calificación'!$D$75,"")))</f>
        <v/>
      </c>
      <c r="AS56" s="138" t="str">
        <f>IF('Matriz de Riesgos'!$AR$110="","",IF('Matriz de Riesgos'!$AR$110='Matriz Calificación'!$D$75,'Matriz de Riesgos'!$E$110,IF('Matriz de Riesgos'!$AR$110&lt;&gt;'Matriz Calificación'!$D$75,"")))</f>
        <v/>
      </c>
      <c r="AT56" s="138" t="str">
        <f>IF('Matriz de Riesgos'!$AR$119="","",IF('Matriz de Riesgos'!$AR$119='Matriz Calificación'!$D$75,'Matriz de Riesgos'!$E$119,IF('Matriz de Riesgos'!$AR$119&lt;&gt;'Matriz Calificación'!$D$75,"")))</f>
        <v/>
      </c>
      <c r="AU56" s="138" t="str">
        <f>IF('Matriz de Riesgos'!$AR$128="","",IF('Matriz de Riesgos'!$AR$128='Matriz Calificación'!$D$75,'Matriz de Riesgos'!$E$128,IF('Matriz de Riesgos'!$AR$128&lt;&gt;'Matriz Calificación'!$D$75,"")))</f>
        <v/>
      </c>
      <c r="AV56" s="154" t="str">
        <f>IF('Matriz de Riesgos'!$AR$137="","",IF('Matriz de Riesgos'!$AR$137='Matriz Calificación'!$D$75,'Matriz de Riesgos'!$E$137,IF('Matriz de Riesgos'!$AR$137&lt;&gt;'Matriz Calificación'!$D$75,"")))</f>
        <v/>
      </c>
      <c r="AW56" s="154" t="str">
        <f>IF('Matriz de Riesgos'!$AR$146="","",IF('Matriz de Riesgos'!$AR$146='Matriz Calificación'!$D$75,'Matriz de Riesgos'!$E$146,IF('Matriz de Riesgos'!$AR$146&lt;&gt;'Matriz Calificación'!$D$75,"")))</f>
        <v/>
      </c>
      <c r="AX56" s="154" t="str">
        <f>IF('Matriz de Riesgos'!$AR$155="","",IF('Matriz de Riesgos'!$AR$155='Matriz Calificación'!$D$75,'Matriz de Riesgos'!$E$155,IF('Matriz de Riesgos'!$AR$155&lt;&gt;'Matriz Calificación'!$D$75,"")))</f>
        <v/>
      </c>
      <c r="AY56" s="154" t="str">
        <f>IF('Matriz de Riesgos'!$AR$164="","",IF('Matriz de Riesgos'!$AR$164='Matriz Calificación'!$D$75,'Matriz de Riesgos'!$E$164,IF('Matriz de Riesgos'!$AR$164&lt;&gt;'Matriz Calificación'!$D$75,"")))</f>
        <v/>
      </c>
      <c r="AZ56" s="154" t="str">
        <f>IF('Matriz de Riesgos'!$AR$173="","",IF('Matriz de Riesgos'!$AR$173='Matriz Calificación'!$D$75,'Matriz de Riesgos'!$E$173,IF('Matriz de Riesgos'!$U$173&lt;&gt;'Matriz Calificación'!$D$75,"")))</f>
        <v/>
      </c>
      <c r="BA56" s="139" t="str">
        <f>IF('Matriz de Riesgos'!$AR$182="","",IF('Matriz de Riesgos'!$AR$182='Matriz Calificación'!$D$75,'Matriz de Riesgos'!$E$182,IF('Matriz de Riesgos'!$AR$182&lt;&gt;'Matriz Calificación'!$D$75,"")))</f>
        <v/>
      </c>
    </row>
    <row r="57" spans="2:57" ht="12" customHeight="1" x14ac:dyDescent="0.25">
      <c r="B57" s="400"/>
      <c r="C57" s="401"/>
      <c r="D57" s="129" t="str">
        <f>IF('Matriz de Riesgos'!$AR$191="","",IF('Matriz de Riesgos'!$AR$191='Matriz Calificación'!$D$56,'Matriz de Riesgos'!$E$191,IF('Matriz de Riesgos'!$AR$191&lt;&gt;'Matriz Calificación'!$D$56,"")))</f>
        <v/>
      </c>
      <c r="E57" s="130" t="str">
        <f>IF('Matriz de Riesgos'!$AR$200="","",IF('Matriz de Riesgos'!$AR$200='Matriz Calificación'!$D$56,'Matriz de Riesgos'!$E$200,IF('Matriz de Riesgos'!$AR$200&lt;&gt;'Matriz Calificación'!$D$56,"")))</f>
        <v/>
      </c>
      <c r="F57" s="130" t="str">
        <f>IF('Matriz de Riesgos'!$AR$209="","",IF('Matriz de Riesgos'!$AR$209='Matriz Calificación'!$D$56,'Matriz de Riesgos'!$E$209,IF('Matriz de Riesgos'!$AR$209&lt;&gt;'Matriz Calificación'!$D$56,"")))</f>
        <v/>
      </c>
      <c r="G57" s="130" t="str">
        <f>IF('Matriz de Riesgos'!$AR$218="","",IF('Matriz de Riesgos'!$AR$218='Matriz Calificación'!$D$56,'Matriz de Riesgos'!$E$218,IF('Matriz de Riesgos'!$AR$218&lt;&gt;'Matriz Calificación'!$D$56,"")))</f>
        <v/>
      </c>
      <c r="H57" s="130" t="str">
        <f>IF('Matriz de Riesgos'!$AR$227="","",IF('Matriz de Riesgos'!$AR$227='Matriz Calificación'!$D$56,'Matriz de Riesgos'!$E$227,IF('Matriz de Riesgos'!$AR$227&lt;&gt;'Matriz Calificación'!$D$56,"")))</f>
        <v/>
      </c>
      <c r="I57" s="130" t="str">
        <f>IF('Matriz de Riesgos'!$AR$236="","",IF('Matriz de Riesgos'!$AR$236='Matriz Calificación'!$D$56,'Matriz de Riesgos'!$E$236,IF('Matriz de Riesgos'!$AR$236&lt;&gt;'Matriz Calificación'!$D$56,"")))</f>
        <v/>
      </c>
      <c r="J57" s="130" t="str">
        <f>IF('Matriz de Riesgos'!$AR$245="","",IF('Matriz de Riesgos'!$AR$245='Matriz Calificación'!$D$56,'Matriz de Riesgos'!$E$245,IF('Matriz de Riesgos'!$AR$245&lt;&gt;'Matriz Calificación'!$D$56,"")))</f>
        <v/>
      </c>
      <c r="K57" s="130" t="str">
        <f>IF('Matriz de Riesgos'!$AR$254="","",IF('Matriz de Riesgos'!$AR$254='Matriz Calificación'!$D$56,'Matriz de Riesgos'!$E$254,IF('Matriz de Riesgos'!$AR$254&lt;&gt;'Matriz Calificación'!$D$56,"")))</f>
        <v/>
      </c>
      <c r="L57" s="130" t="str">
        <f>IF('Matriz de Riesgos'!$AR$263="","",IF('Matriz de Riesgos'!$AR$263='Matriz Calificación'!$D$56,'Matriz de Riesgos'!$E$263,IF('Matriz de Riesgos'!$AR$263&lt;&gt;'Matriz Calificación'!$D$56,"")))</f>
        <v/>
      </c>
      <c r="M57" s="130" t="str">
        <f>IF('Matriz de Riesgos'!$AR$272="","",IF('Matriz de Riesgos'!$AR$272='Matriz Calificación'!$D$56,'Matriz de Riesgos'!$E$272,IF('Matriz de Riesgos'!$AR$272&lt;&gt;'Matriz Calificación'!$D$56,"")))</f>
        <v/>
      </c>
      <c r="N57" s="133" t="str">
        <f>IF('Matriz de Riesgos'!$AR$191="","",IF('Matriz de Riesgos'!$AR$191='Matriz Calificación'!$D$58,'Matriz de Riesgos'!$E$191,IF('Matriz de Riesgos'!$AR$191&lt;&gt;'Matriz Calificación'!$D$58,"")))</f>
        <v/>
      </c>
      <c r="O57" s="134" t="str">
        <f>IF('Matriz de Riesgos'!$AR$200="","",IF('Matriz de Riesgos'!$AR$200='Matriz Calificación'!$D$58,'Matriz de Riesgos'!$E$200,IF('Matriz de Riesgos'!$AR$200&lt;&gt;'Matriz Calificación'!$D$58,"")))</f>
        <v/>
      </c>
      <c r="P57" s="134" t="str">
        <f>IF('Matriz de Riesgos'!$AR$209="","",IF('Matriz de Riesgos'!$AR$209='Matriz Calificación'!$D$58,'Matriz de Riesgos'!$E$209,IF('Matriz de Riesgos'!$AR$209&lt;&gt;'Matriz Calificación'!$D$58,"")))</f>
        <v/>
      </c>
      <c r="Q57" s="134" t="str">
        <f>IF('Matriz de Riesgos'!$AR$218="","",IF('Matriz de Riesgos'!$AR$218='Matriz Calificación'!$D$58,'Matriz de Riesgos'!$E$218,IF('Matriz de Riesgos'!$AR$218&lt;&gt;'Matriz Calificación'!$D$58,"")))</f>
        <v/>
      </c>
      <c r="R57" s="134" t="str">
        <f>IF('Matriz de Riesgos'!$AR$227="","",IF('Matriz de Riesgos'!$AR$227='Matriz Calificación'!$D$58,'Matriz de Riesgos'!$E$227,IF('Matriz de Riesgos'!$AR$227&lt;&gt;'Matriz Calificación'!$D$58,"")))</f>
        <v/>
      </c>
      <c r="S57" s="134" t="str">
        <f>IF('Matriz de Riesgos'!$AR$236="","",IF('Matriz de Riesgos'!$AR$236='Matriz Calificación'!$D$58,'Matriz de Riesgos'!$E$236,IF('Matriz de Riesgos'!$AR$236&lt;&gt;'Matriz Calificación'!$D$58,"")))</f>
        <v/>
      </c>
      <c r="T57" s="134" t="str">
        <f>IF('Matriz de Riesgos'!$AR$245="","",IF('Matriz de Riesgos'!$AR$245='Matriz Calificación'!$D$58,'Matriz de Riesgos'!$E$245,IF('Matriz de Riesgos'!$AR$245&lt;&gt;'Matriz Calificación'!$D$58,"")))</f>
        <v/>
      </c>
      <c r="U57" s="134" t="str">
        <f>IF('Matriz de Riesgos'!$AR$254="","",IF('Matriz de Riesgos'!$AR$254='Matriz Calificación'!$D$58,'Matriz de Riesgos'!$E$254,IF('Matriz de Riesgos'!$AR$254&lt;&gt;'Matriz Calificación'!$D$58,"")))</f>
        <v/>
      </c>
      <c r="V57" s="134" t="str">
        <f>IF('Matriz de Riesgos'!$AR$263="","",IF('Matriz de Riesgos'!$AR$263='Matriz Calificación'!$D$58,'Matriz de Riesgos'!$E$263,IF('Matriz de Riesgos'!$AR$263&lt;&gt;'Matriz Calificación'!$D$58,"")))</f>
        <v/>
      </c>
      <c r="W57" s="135" t="str">
        <f>IF('Matriz de Riesgos'!$AR$272="","",IF('Matriz de Riesgos'!$AR$272='Matriz Calificación'!$D$58,'Matriz de Riesgos'!$E$272,IF('Matriz de Riesgos'!$AR$272&lt;&gt;'Matriz Calificación'!$D$58,"")))</f>
        <v/>
      </c>
      <c r="X57" s="133" t="str">
        <f>IF('Matriz de Riesgos'!$AR$191="","",IF('Matriz de Riesgos'!$AR$191='Matriz Calificación'!$D$59,'Matriz de Riesgos'!$E$191,IF('Matriz de Riesgos'!$AR$191&lt;&gt;'Matriz Calificación'!$D$59,"")))</f>
        <v/>
      </c>
      <c r="Y57" s="134" t="str">
        <f>IF('Matriz de Riesgos'!$AR$200="","",IF('Matriz de Riesgos'!$AR$200='Matriz Calificación'!$D$59,'Matriz de Riesgos'!$E$200,IF('Matriz de Riesgos'!$AR$200&lt;&gt;'Matriz Calificación'!$D$59,"")))</f>
        <v/>
      </c>
      <c r="Z57" s="134" t="str">
        <f>IF('Matriz de Riesgos'!$AR$209="","",IF('Matriz de Riesgos'!$AR$209='Matriz Calificación'!$D$59,'Matriz de Riesgos'!$E$209,IF('Matriz de Riesgos'!$AR$209&lt;&gt;'Matriz Calificación'!$D$59,"")))</f>
        <v/>
      </c>
      <c r="AA57" s="134" t="str">
        <f>IF('Matriz de Riesgos'!$AR$218="","",IF('Matriz de Riesgos'!$AR$218='Matriz Calificación'!$D$59,'Matriz de Riesgos'!$E$218,IF('Matriz de Riesgos'!$AR$218&lt;&gt;'Matriz Calificación'!$D$59,"")))</f>
        <v/>
      </c>
      <c r="AB57" s="134" t="str">
        <f>IF('Matriz de Riesgos'!$AR$227="","",IF('Matriz de Riesgos'!$AR$227='Matriz Calificación'!$D$59,'Matriz de Riesgos'!$E$227,IF('Matriz de Riesgos'!$AR$227&lt;&gt;'Matriz Calificación'!$D$59,"")))</f>
        <v/>
      </c>
      <c r="AC57" s="134" t="str">
        <f>IF('Matriz de Riesgos'!$AR$236="","",IF('Matriz de Riesgos'!$AR$236='Matriz Calificación'!$D$59,'Matriz de Riesgos'!$E$236,IF('Matriz de Riesgos'!$AR$236&lt;&gt;'Matriz Calificación'!$D$59,"")))</f>
        <v/>
      </c>
      <c r="AD57" s="134" t="str">
        <f>IF('Matriz de Riesgos'!$AR$245="","",IF('Matriz de Riesgos'!$AR$245='Matriz Calificación'!$D$59,'Matriz de Riesgos'!$E$245,IF('Matriz de Riesgos'!$AR$245&lt;&gt;'Matriz Calificación'!$D$59,"")))</f>
        <v/>
      </c>
      <c r="AE57" s="134" t="str">
        <f>IF('Matriz de Riesgos'!$AR$254="","",IF('Matriz de Riesgos'!$AR$254='Matriz Calificación'!$D$59,'Matriz de Riesgos'!$E$254,IF('Matriz de Riesgos'!$AR$254&lt;&gt;'Matriz Calificación'!$D$59,"")))</f>
        <v/>
      </c>
      <c r="AF57" s="134" t="str">
        <f>IF('Matriz de Riesgos'!$AR$263="","",IF('Matriz de Riesgos'!$AR$263='Matriz Calificación'!$D$59,'Matriz de Riesgos'!$E$263,IF('Matriz de Riesgos'!$AR$263&lt;&gt;'Matriz Calificación'!$D$59,"")))</f>
        <v/>
      </c>
      <c r="AG57" s="135" t="str">
        <f>IF('Matriz de Riesgos'!$AR$272="","",IF('Matriz de Riesgos'!$AR$272='Matriz Calificación'!$D$59,'Matriz de Riesgos'!$E$272,IF('Matriz de Riesgos'!$AR$272&lt;&gt;'Matriz Calificación'!$D$59,"")))</f>
        <v/>
      </c>
      <c r="AH57" s="131" t="str">
        <f>IF('Matriz de Riesgos'!$AR$191="","",IF('Matriz de Riesgos'!$AR$191='Matriz Calificación'!$D$66,'Matriz de Riesgos'!$E$191,IF('Matriz de Riesgos'!$AR$191&lt;&gt;'Matriz Calificación'!$D$66,"")))</f>
        <v/>
      </c>
      <c r="AI57" s="132" t="str">
        <f>IF('Matriz de Riesgos'!$AR$200="","",IF('Matriz de Riesgos'!$AR$200='Matriz Calificación'!$D$66,'Matriz de Riesgos'!$E$200,IF('Matriz de Riesgos'!$AR$200&lt;&gt;'Matriz Calificación'!$D$66,"")))</f>
        <v/>
      </c>
      <c r="AJ57" s="132" t="str">
        <f>IF('Matriz de Riesgos'!$AR$209="","",IF('Matriz de Riesgos'!$AR$209='Matriz Calificación'!$D$66,'Matriz de Riesgos'!$E$209,IF('Matriz de Riesgos'!$AR$209&lt;&gt;'Matriz Calificación'!$D$66,"")))</f>
        <v/>
      </c>
      <c r="AK57" s="132" t="str">
        <f>IF('Matriz de Riesgos'!$AR$218="","",IF('Matriz de Riesgos'!$AR$218='Matriz Calificación'!$D$66,'Matriz de Riesgos'!$E$218,IF('Matriz de Riesgos'!$AR$218&lt;&gt;'Matriz Calificación'!$D$66,"")))</f>
        <v/>
      </c>
      <c r="AL57" s="132" t="str">
        <f>IF('Matriz de Riesgos'!$AR$227="","",IF('Matriz de Riesgos'!$AR$227='Matriz Calificación'!$D$66,'Matriz de Riesgos'!$E$227,IF('Matriz de Riesgos'!$AR$227&lt;&gt;'Matriz Calificación'!$D$66,"")))</f>
        <v/>
      </c>
      <c r="AM57" s="132" t="str">
        <f>IF('Matriz de Riesgos'!$AR$236="","",IF('Matriz de Riesgos'!$AR$236='Matriz Calificación'!$D$66,'Matriz de Riesgos'!$E$236,IF('Matriz de Riesgos'!$AR$236&lt;&gt;'Matriz Calificación'!$D$66,"")))</f>
        <v/>
      </c>
      <c r="AN57" s="132" t="str">
        <f>IF('Matriz de Riesgos'!$AR$245="","",IF('Matriz de Riesgos'!$AR$245='Matriz Calificación'!$D$66,'Matriz de Riesgos'!$E$245,IF('Matriz de Riesgos'!$AR$245&lt;&gt;'Matriz Calificación'!$D$66,"")))</f>
        <v/>
      </c>
      <c r="AO57" s="132" t="str">
        <f>IF('Matriz de Riesgos'!$AR$254="","",IF('Matriz de Riesgos'!$AR$254='Matriz Calificación'!$D$66,'Matriz de Riesgos'!$E$254,IF('Matriz de Riesgos'!$AR$254&lt;&gt;'Matriz Calificación'!$D$66,"")))</f>
        <v/>
      </c>
      <c r="AP57" s="132" t="str">
        <f>IF('Matriz de Riesgos'!$AR$263="","",IF('Matriz de Riesgos'!$AR$263='Matriz Calificación'!$D$66,'Matriz de Riesgos'!$E$263,IF('Matriz de Riesgos'!$AR$263&lt;&gt;'Matriz Calificación'!$D$66,"")))</f>
        <v/>
      </c>
      <c r="AQ57" s="136" t="str">
        <f>IF('Matriz de Riesgos'!$AR$272="","",IF('Matriz de Riesgos'!$AR$272='Matriz Calificación'!$D$66,'Matriz de Riesgos'!$E$272,IF('Matriz de Riesgos'!$AR$272&lt;&gt;'Matriz Calificación'!$D$66,"")))</f>
        <v/>
      </c>
      <c r="AR57" s="137" t="str">
        <f>IF('Matriz de Riesgos'!$AR$191="","",IF('Matriz de Riesgos'!$AR$191='Matriz Calificación'!$D$75,'Matriz de Riesgos'!$E$191,IF('Matriz de Riesgos'!$AR$191&lt;&gt;'Matriz Calificación'!$D$75,"")))</f>
        <v/>
      </c>
      <c r="AS57" s="138" t="str">
        <f>IF('Matriz de Riesgos'!$AR$200="","",IF('Matriz de Riesgos'!$AR$200='Matriz Calificación'!$D$75,'Matriz de Riesgos'!$E$200,IF('Matriz de Riesgos'!$AR$200&lt;&gt;'Matriz Calificación'!$D$75,"")))</f>
        <v/>
      </c>
      <c r="AT57" s="138" t="str">
        <f>IF('Matriz de Riesgos'!$AR$209="","",IF('Matriz de Riesgos'!$AR$209='Matriz Calificación'!$D$75,'Matriz de Riesgos'!$E$209,IF('Matriz de Riesgos'!$AR$209&lt;&gt;'Matriz Calificación'!$D$75,"")))</f>
        <v/>
      </c>
      <c r="AU57" s="138" t="str">
        <f>IF('Matriz de Riesgos'!$AR$218="","",IF('Matriz de Riesgos'!$AR$218='Matriz Calificación'!$D$75,'Matriz de Riesgos'!$E$218,IF('Matriz de Riesgos'!$AR$218&lt;&gt;'Matriz Calificación'!$D$75,"")))</f>
        <v/>
      </c>
      <c r="AV57" s="154" t="str">
        <f>IF('Matriz de Riesgos'!$AR$227="","",IF('Matriz de Riesgos'!$AR$227='Matriz Calificación'!$D$75,'Matriz de Riesgos'!$E$227,IF('Matriz de Riesgos'!$AR$227&lt;&gt;'Matriz Calificación'!$D$75,"")))</f>
        <v/>
      </c>
      <c r="AW57" s="154" t="str">
        <f>IF('Matriz de Riesgos'!$AR$236="","",IF('Matriz de Riesgos'!$AR$236='Matriz Calificación'!$D$75,'Matriz de Riesgos'!$E$236,IF('Matriz de Riesgos'!$AR$236&lt;&gt;'Matriz Calificación'!$D$75,"")))</f>
        <v/>
      </c>
      <c r="AX57" s="154" t="str">
        <f>IF('Matriz de Riesgos'!$AR$245="","",IF('Matriz de Riesgos'!$AR$245='Matriz Calificación'!$D$75,'Matriz de Riesgos'!$E$245,IF('Matriz de Riesgos'!$AR$245&lt;&gt;'Matriz Calificación'!$D$75,"")))</f>
        <v/>
      </c>
      <c r="AY57" s="154" t="str">
        <f>IF('Matriz de Riesgos'!$AR$254="","",IF('Matriz de Riesgos'!$AR$254='Matriz Calificación'!$D$75,'Matriz de Riesgos'!$E$254,IF('Matriz de Riesgos'!$AR$254&lt;&gt;'Matriz Calificación'!$D$75,"")))</f>
        <v/>
      </c>
      <c r="AZ57" s="154" t="str">
        <f>IF('Matriz de Riesgos'!$AR$263="","",IF('Matriz de Riesgos'!$AR$263='Matriz Calificación'!$D$75,'Matriz de Riesgos'!$E$263,IF('Matriz de Riesgos'!$AR$263&lt;&gt;'Matriz Calificación'!$D$75,"")))</f>
        <v/>
      </c>
      <c r="BA57" s="139" t="str">
        <f>IF('Matriz de Riesgos'!$AR$272="","",IF('Matriz de Riesgos'!$AR$272='Matriz Calificación'!$D$75,'Matriz de Riesgos'!$E$272,IF('Matriz de Riesgos'!$AR$272&lt;&gt;'Matriz Calificación'!$D$75,"")))</f>
        <v/>
      </c>
    </row>
    <row r="58" spans="2:57" ht="12" customHeight="1" x14ac:dyDescent="0.25">
      <c r="B58" s="400"/>
      <c r="C58" s="401"/>
      <c r="D58" s="129" t="str">
        <f>IF('Matriz de Riesgos'!$AR$281="","",IF('Matriz de Riesgos'!$AR$281='Matriz Calificación'!$D$56,'Matriz de Riesgos'!$E$281,IF('Matriz de Riesgos'!$AR$281&lt;&gt;'Matriz Calificación'!$D$56,"")))</f>
        <v/>
      </c>
      <c r="E58" s="130" t="str">
        <f>IF('Matriz de Riesgos'!$AR$290="","",IF('Matriz de Riesgos'!$AR$290='Matriz Calificación'!$D$56,'Matriz de Riesgos'!$E$290,IF('Matriz de Riesgos'!$AR$290&lt;&gt;'Matriz Calificación'!$D$56,"")))</f>
        <v/>
      </c>
      <c r="F58" s="130" t="str">
        <f>IF('Matriz de Riesgos'!$AR$299="","",IF('Matriz de Riesgos'!$AR$299='Matriz Calificación'!$D$56,'Matriz de Riesgos'!$E$299,IF('Matriz de Riesgos'!$AR$299&lt;&gt;'Matriz Calificación'!$D$56,"")))</f>
        <v/>
      </c>
      <c r="G58" s="130" t="str">
        <f>IF('Matriz de Riesgos'!$AR$308="","",IF('Matriz de Riesgos'!$AR$308='Matriz Calificación'!$D$56,'Matriz de Riesgos'!$E$308,IF('Matriz de Riesgos'!$AR$308&lt;&gt;'Matriz Calificación'!$D$56,"")))</f>
        <v/>
      </c>
      <c r="H58" s="130" t="str">
        <f>IF('Matriz de Riesgos'!$AR$317="","",IF('Matriz de Riesgos'!$AR$317='Matriz Calificación'!$D$56,'Matriz de Riesgos'!$E$317,IF('Matriz de Riesgos'!$AR$317&lt;&gt;'Matriz Calificación'!$D$56,"")))</f>
        <v/>
      </c>
      <c r="I58" s="130" t="str">
        <f>IF('Matriz de Riesgos'!$AR$326="","",IF('Matriz de Riesgos'!$AR$326='Matriz Calificación'!$D$56,'Matriz de Riesgos'!$E$326,IF('Matriz de Riesgos'!$AR$326&lt;&gt;'Matriz Calificación'!$D$56,"")))</f>
        <v/>
      </c>
      <c r="J58" s="130" t="str">
        <f>IF('Matriz de Riesgos'!$AR$335="","",IF('Matriz de Riesgos'!$AR$335='Matriz Calificación'!$D$56,'Matriz de Riesgos'!$E$335,IF('Matriz de Riesgos'!$AR$335&lt;&gt;'Matriz Calificación'!$D$56,"")))</f>
        <v/>
      </c>
      <c r="K58" s="130" t="str">
        <f>IF('Matriz de Riesgos'!$AR$344="","",IF('Matriz de Riesgos'!$AR$344='Matriz Calificación'!$D$56,'Matriz de Riesgos'!$E$344,IF('Matriz de Riesgos'!$AR$344&lt;&gt;'Matriz Calificación'!$D$56,"")))</f>
        <v/>
      </c>
      <c r="L58" s="130" t="str">
        <f>IF('Matriz de Riesgos'!$AR$353="","",IF('Matriz de Riesgos'!$AR$353='Matriz Calificación'!$D$56,'Matriz de Riesgos'!$E$353,IF('Matriz de Riesgos'!$AR$353&lt;&gt;'Matriz Calificación'!$D$56,"")))</f>
        <v/>
      </c>
      <c r="M58" s="130" t="str">
        <f>IF('Matriz de Riesgos'!$AR$362="","",IF('Matriz de Riesgos'!$AR$362='Matriz Calificación'!$D$56,'Matriz de Riesgos'!$E$362,IF('Matriz de Riesgos'!$AR$362&lt;&gt;'Matriz Calificación'!$D$56,"")))</f>
        <v/>
      </c>
      <c r="N58" s="133" t="str">
        <f>IF('Matriz de Riesgos'!$AR$281="","",IF('Matriz de Riesgos'!$ANX$281='Matriz Calificación'!$D$58,'Matriz de Riesgos'!$E$281,IF('Matriz de Riesgos'!$AR$281&lt;&gt;'Matriz Calificación'!$D$58,"")))</f>
        <v/>
      </c>
      <c r="O58" s="134" t="str">
        <f>IF('Matriz de Riesgos'!$AR$290="","",IF('Matriz de Riesgos'!$AR$290='Matriz Calificación'!$D$58,'Matriz de Riesgos'!$E$290,IF('Matriz de Riesgos'!$AR$290&lt;&gt;'Matriz Calificación'!$D$58,"")))</f>
        <v/>
      </c>
      <c r="P58" s="134" t="str">
        <f>IF('Matriz de Riesgos'!$AR$299="","",IF('Matriz de Riesgos'!$AR$299='Matriz Calificación'!$D$58,'Matriz de Riesgos'!$E$299,IF('Matriz de Riesgos'!$AR$299&lt;&gt;'Matriz Calificación'!$D$58,"")))</f>
        <v/>
      </c>
      <c r="Q58" s="134" t="str">
        <f>IF('Matriz de Riesgos'!$AR$308="","",IF('Matriz de Riesgos'!$AR$308='Matriz Calificación'!$D$58,'Matriz de Riesgos'!$E$308,IF('Matriz de Riesgos'!$AR$308&lt;&gt;'Matriz Calificación'!$D$58,"")))</f>
        <v/>
      </c>
      <c r="R58" s="134" t="str">
        <f>IF('Matriz de Riesgos'!$AR$317="","",IF('Matriz de Riesgos'!$AR$317='Matriz Calificación'!$D$58,'Matriz de Riesgos'!$E$317,IF('Matriz de Riesgos'!$AR$317&lt;&gt;'Matriz Calificación'!$D$58,"")))</f>
        <v/>
      </c>
      <c r="S58" s="134" t="str">
        <f>IF('Matriz de Riesgos'!$AR$326="","",IF('Matriz de Riesgos'!$AR$326='Matriz Calificación'!$D$58,'Matriz de Riesgos'!$E$326,IF('Matriz de Riesgos'!$AR$326&lt;&gt;'Matriz Calificación'!$D$58,"")))</f>
        <v/>
      </c>
      <c r="T58" s="134" t="str">
        <f>IF('Matriz de Riesgos'!$AR$335="","",IF('Matriz de Riesgos'!$AR$335='Matriz Calificación'!$D$58,'Matriz de Riesgos'!$E$335,IF('Matriz de Riesgos'!$AR$335&lt;&gt;'Matriz Calificación'!$D$58,"")))</f>
        <v/>
      </c>
      <c r="U58" s="134" t="str">
        <f>IF('Matriz de Riesgos'!$AR$344="","",IF('Matriz de Riesgos'!$AR$344='Matriz Calificación'!$D$58,'Matriz de Riesgos'!$E$344,IF('Matriz de Riesgos'!$AR$344&lt;&gt;'Matriz Calificación'!$D$58,"")))</f>
        <v/>
      </c>
      <c r="V58" s="134" t="str">
        <f>IF('Matriz de Riesgos'!$AR$353="","",IF('Matriz de Riesgos'!$AR$353='Matriz Calificación'!$D$58,'Matriz de Riesgos'!$E$353,IF('Matriz de Riesgos'!$AR$353&lt;&gt;'Matriz Calificación'!$D$58,"")))</f>
        <v/>
      </c>
      <c r="W58" s="135" t="str">
        <f>IF('Matriz de Riesgos'!$AR$362="","",IF('Matriz de Riesgos'!$AR$362='Matriz Calificación'!$D$58,'Matriz de Riesgos'!$E$362,IF('Matriz de Riesgos'!$AR$362&lt;&gt;'Matriz Calificación'!$D$58,"")))</f>
        <v/>
      </c>
      <c r="X58" s="133" t="str">
        <f>IF('Matriz de Riesgos'!$AR$281="","",IF('Matriz de Riesgos'!$AR$281='Matriz Calificación'!$D$59,'Matriz de Riesgos'!$E$281,IF('Matriz de Riesgos'!$AR$281&lt;&gt;'Matriz Calificación'!$D$59,"")))</f>
        <v/>
      </c>
      <c r="Y58" s="134" t="str">
        <f>IF('Matriz de Riesgos'!$AR$290="","",IF('Matriz de Riesgos'!$AR$290='Matriz Calificación'!$D$59,'Matriz de Riesgos'!$E$290,IF('Matriz de Riesgos'!$AR$290&lt;&gt;'Matriz Calificación'!$D$59,"")))</f>
        <v/>
      </c>
      <c r="Z58" s="134" t="str">
        <f>IF('Matriz de Riesgos'!$AR$299="","",IF('Matriz de Riesgos'!$AR$299='Matriz Calificación'!$D$59,'Matriz de Riesgos'!$E$299,IF('Matriz de Riesgos'!$AR$299&lt;&gt;'Matriz Calificación'!$D$59,"")))</f>
        <v/>
      </c>
      <c r="AA58" s="134" t="str">
        <f>IF('Matriz de Riesgos'!$AR$308="","",IF('Matriz de Riesgos'!$AR$308='Matriz Calificación'!$D$59,'Matriz de Riesgos'!$E$308,IF('Matriz de Riesgos'!$AR$308&lt;&gt;'Matriz Calificación'!$D$59,"")))</f>
        <v/>
      </c>
      <c r="AB58" s="134" t="str">
        <f>IF('Matriz de Riesgos'!$AR$317="","",IF('Matriz de Riesgos'!$AR$317='Matriz Calificación'!$D$59,'Matriz de Riesgos'!$E$317,IF('Matriz de Riesgos'!$AR$317&lt;&gt;'Matriz Calificación'!$D$59,"")))</f>
        <v/>
      </c>
      <c r="AC58" s="134" t="str">
        <f>IF('Matriz de Riesgos'!$AR$326="","",IF('Matriz de Riesgos'!$AR$326='Matriz Calificación'!$D$59,'Matriz de Riesgos'!$E$326,IF('Matriz de Riesgos'!$AR$326&lt;&gt;'Matriz Calificación'!$D$59,"")))</f>
        <v/>
      </c>
      <c r="AD58" s="134" t="str">
        <f>IF('Matriz de Riesgos'!$AR$335="","",IF('Matriz de Riesgos'!$AR$335='Matriz Calificación'!$D$59,'Matriz de Riesgos'!$E$335,IF('Matriz de Riesgos'!$AR$335&lt;&gt;'Matriz Calificación'!$D$59,"")))</f>
        <v/>
      </c>
      <c r="AE58" s="134" t="str">
        <f>IF('Matriz de Riesgos'!$AR$344="","",IF('Matriz de Riesgos'!$AR$344='Matriz Calificación'!$D$59,'Matriz de Riesgos'!$E$344,IF('Matriz de Riesgos'!$AR$344&lt;&gt;'Matriz Calificación'!$D$59,"")))</f>
        <v/>
      </c>
      <c r="AF58" s="134" t="str">
        <f>IF('Matriz de Riesgos'!$AR$353="","",IF('Matriz de Riesgos'!$AR$353='Matriz Calificación'!$D$59,'Matriz de Riesgos'!$E$353,IF('Matriz de Riesgos'!$AR$353&lt;&gt;'Matriz Calificación'!$D$59,"")))</f>
        <v/>
      </c>
      <c r="AG58" s="135" t="str">
        <f>IF('Matriz de Riesgos'!$AR$362="","",IF('Matriz de Riesgos'!$AR$362='Matriz Calificación'!$D$59,'Matriz de Riesgos'!$E$362,IF('Matriz de Riesgos'!$AR$362&lt;&gt;'Matriz Calificación'!$D$59,"")))</f>
        <v/>
      </c>
      <c r="AH58" s="131" t="str">
        <f>IF('Matriz de Riesgos'!$AR$281="","",IF('Matriz de Riesgos'!$AR$281='Matriz Calificación'!$D$66,'Matriz de Riesgos'!$E$281,IF('Matriz de Riesgos'!$AR$281&lt;&gt;'Matriz Calificación'!$D$66,"")))</f>
        <v/>
      </c>
      <c r="AI58" s="132" t="str">
        <f>IF('Matriz de Riesgos'!$AR$290="","",IF('Matriz de Riesgos'!$AR$290='Matriz Calificación'!$D$66,'Matriz de Riesgos'!$E$290,IF('Matriz de Riesgos'!$AR$290&lt;&gt;'Matriz Calificación'!$D$66,"")))</f>
        <v/>
      </c>
      <c r="AJ58" s="132" t="str">
        <f>IF('Matriz de Riesgos'!$AR$299="","",IF('Matriz de Riesgos'!$AR$299='Matriz Calificación'!$D$66,'Matriz de Riesgos'!$E$299,IF('Matriz de Riesgos'!$AR$299&lt;&gt;'Matriz Calificación'!$D$66,"")))</f>
        <v/>
      </c>
      <c r="AK58" s="132" t="str">
        <f>IF('Matriz de Riesgos'!$AR$308="","",IF('Matriz de Riesgos'!$AR$308='Matriz Calificación'!$D$66,'Matriz de Riesgos'!$E$308,IF('Matriz de Riesgos'!$AR$308&lt;&gt;'Matriz Calificación'!$D$66,"")))</f>
        <v/>
      </c>
      <c r="AL58" s="132" t="str">
        <f>IF('Matriz de Riesgos'!$AR$317="","",IF('Matriz de Riesgos'!$AR$317='Matriz Calificación'!$D$66,'Matriz de Riesgos'!$E$317,IF('Matriz de Riesgos'!$AR$317&lt;&gt;'Matriz Calificación'!$D$66,"")))</f>
        <v/>
      </c>
      <c r="AM58" s="132" t="str">
        <f>IF('Matriz de Riesgos'!$AR$326="","",IF('Matriz de Riesgos'!$AR$326='Matriz Calificación'!$D$66,'Matriz de Riesgos'!$E$326,IF('Matriz de Riesgos'!$AR$326&lt;&gt;'Matriz Calificación'!$D$66,"")))</f>
        <v/>
      </c>
      <c r="AN58" s="132" t="str">
        <f>IF('Matriz de Riesgos'!$AR$335="","",IF('Matriz de Riesgos'!$AR$335='Matriz Calificación'!$D$66,'Matriz de Riesgos'!$E$335,IF('Matriz de Riesgos'!$AR$335&lt;&gt;'Matriz Calificación'!$D$66,"")))</f>
        <v/>
      </c>
      <c r="AO58" s="132" t="str">
        <f>IF('Matriz de Riesgos'!$AR$344="","",IF('Matriz de Riesgos'!$AR$344='Matriz Calificación'!$D$66,'Matriz de Riesgos'!$E$344,IF('Matriz de Riesgos'!$AR$344&lt;&gt;'Matriz Calificación'!$D$66,"")))</f>
        <v/>
      </c>
      <c r="AP58" s="132" t="str">
        <f>IF('Matriz de Riesgos'!$AR$353="","",IF('Matriz de Riesgos'!$AR$353='Matriz Calificación'!$D$66,'Matriz de Riesgos'!$E$353,IF('Matriz de Riesgos'!$AR$353&lt;&gt;'Matriz Calificación'!$D$66,"")))</f>
        <v/>
      </c>
      <c r="AQ58" s="136" t="str">
        <f>IF('Matriz de Riesgos'!$AR$362="","",IF('Matriz de Riesgos'!$AR$362='Matriz Calificación'!$D$66,'Matriz de Riesgos'!$E$362,IF('Matriz de Riesgos'!$AR$362&lt;&gt;'Matriz Calificación'!$D$66,"")))</f>
        <v/>
      </c>
      <c r="AR58" s="137" t="str">
        <f>IF('Matriz de Riesgos'!$AR$281="","",IF('Matriz de Riesgos'!$AR$281='Matriz Calificación'!$D$75,'Matriz de Riesgos'!$E$281,IF('Matriz de Riesgos'!$AR$281&lt;&gt;'Matriz Calificación'!$D$75,"")))</f>
        <v/>
      </c>
      <c r="AS58" s="138" t="str">
        <f>IF('Matriz de Riesgos'!$AR$290="","",IF('Matriz de Riesgos'!$AR$290='Matriz Calificación'!$D$75,'Matriz de Riesgos'!$E$290,IF('Matriz de Riesgos'!$AR$290&lt;&gt;'Matriz Calificación'!$D$75,"")))</f>
        <v/>
      </c>
      <c r="AT58" s="138" t="str">
        <f>IF('Matriz de Riesgos'!$AR$299="","",IF('Matriz de Riesgos'!$AR$299='Matriz Calificación'!$D$75,'Matriz de Riesgos'!$E$299,IF('Matriz de Riesgos'!$AR$299&lt;&gt;'Matriz Calificación'!$D$75,"")))</f>
        <v/>
      </c>
      <c r="AU58" s="138" t="str">
        <f>IF('Matriz de Riesgos'!$AR$308="","",IF('Matriz de Riesgos'!$AR$308='Matriz Calificación'!$D$75,'Matriz de Riesgos'!$E$308,IF('Matriz de Riesgos'!$AR$308&lt;&gt;'Matriz Calificación'!$D$75,"")))</f>
        <v/>
      </c>
      <c r="AV58" s="154" t="str">
        <f>IF('Matriz de Riesgos'!$AR$317="","",IF('Matriz de Riesgos'!$AR$317='Matriz Calificación'!$D$75,'Matriz de Riesgos'!$E$317,IF('Matriz de Riesgos'!$AR$317&lt;&gt;'Matriz Calificación'!$D$75,"")))</f>
        <v/>
      </c>
      <c r="AW58" s="154" t="str">
        <f>IF('Matriz de Riesgos'!$AR$326="","",IF('Matriz de Riesgos'!$AR$326='Matriz Calificación'!$D$75,'Matriz de Riesgos'!$E$326,IF('Matriz de Riesgos'!$AR$326&lt;&gt;'Matriz Calificación'!$D$75,"")))</f>
        <v/>
      </c>
      <c r="AX58" s="154" t="str">
        <f>IF('Matriz de Riesgos'!$AR$335="","",IF('Matriz de Riesgos'!$AR$335='Matriz Calificación'!$D$75,'Matriz de Riesgos'!$E$335,IF('Matriz de Riesgos'!$AR$335&lt;&gt;'Matriz Calificación'!$D$75,"")))</f>
        <v/>
      </c>
      <c r="AY58" s="154" t="str">
        <f>IF('Matriz de Riesgos'!$AR$344="","",IF('Matriz de Riesgos'!$AR$344='Matriz Calificación'!$D$75,'Matriz de Riesgos'!$E$344,IF('Matriz de Riesgos'!$AR$344&lt;&gt;'Matriz Calificación'!$D$75,"")))</f>
        <v/>
      </c>
      <c r="AZ58" s="154" t="str">
        <f>IF('Matriz de Riesgos'!$AR$353="","",IF('Matriz de Riesgos'!$AR$353='Matriz Calificación'!$D$75,'Matriz de Riesgos'!$E$353,IF('Matriz de Riesgos'!$AR$353&lt;&gt;'Matriz Calificación'!$D$75,"")))</f>
        <v/>
      </c>
      <c r="BA58" s="139" t="str">
        <f>IF('Matriz de Riesgos'!$AR$362="","",IF('Matriz de Riesgos'!$AR$362='Matriz Calificación'!$D$75,'Matriz de Riesgos'!$E$362,IF('Matriz de Riesgos'!$AR$362&lt;&gt;'Matriz Calificación'!$D$75,"")))</f>
        <v/>
      </c>
    </row>
    <row r="59" spans="2:57" ht="12" customHeight="1" x14ac:dyDescent="0.25">
      <c r="B59" s="400"/>
      <c r="C59" s="401"/>
      <c r="D59" s="129" t="str">
        <f>IF('Matriz de Riesgos'!$AR$371="","",IF('Matriz de Riesgos'!$AR$371='Matriz Calificación'!$D$56,'Matriz de Riesgos'!$E$371,IF('Matriz de Riesgos'!$AR$371&lt;&gt;'Matriz Calificación'!$D$56,"")))</f>
        <v/>
      </c>
      <c r="E59" s="130" t="str">
        <f>IF('Matriz de Riesgos'!$AR$380="","",IF('Matriz de Riesgos'!$AR$380='Matriz Calificación'!$D$56,'Matriz de Riesgos'!$E$380,IF('Matriz de Riesgos'!$AR$380&lt;&gt;'Matriz Calificación'!$D$56,"")))</f>
        <v/>
      </c>
      <c r="F59" s="130" t="str">
        <f>IF('Matriz de Riesgos'!$AR$389="","",IF('Matriz de Riesgos'!$AR$389='Matriz Calificación'!$D$56,'Matriz de Riesgos'!$E$389,IF('Matriz de Riesgos'!$AR$389&lt;&gt;'Matriz Calificación'!$D$56,"")))</f>
        <v/>
      </c>
      <c r="G59" s="130" t="str">
        <f>IF('Matriz de Riesgos'!$AR$398="","",IF('Matriz de Riesgos'!$AR$398='Matriz Calificación'!$D$56,'Matriz de Riesgos'!$E$398,IF('Matriz de Riesgos'!$AR$398&lt;&gt;'Matriz Calificación'!$D$56,"")))</f>
        <v/>
      </c>
      <c r="H59" s="130" t="str">
        <f>IF('Matriz de Riesgos'!$AR$407="","",IF('Matriz de Riesgos'!$AR$407='Matriz Calificación'!$D$56,'Matriz de Riesgos'!$E$407,IF('Matriz de Riesgos'!$AR$407&lt;&gt;'Matriz Calificación'!$D$56,"")))</f>
        <v/>
      </c>
      <c r="I59" s="130" t="str">
        <f>IF('Matriz de Riesgos'!$AR$416="","",IF('Matriz de Riesgos'!$AR$416='Matriz Calificación'!$D$56,'Matriz de Riesgos'!$E$416,IF('Matriz de Riesgos'!$AR$416&lt;&gt;'Matriz Calificación'!$D$56,"")))</f>
        <v/>
      </c>
      <c r="J59" s="130" t="str">
        <f>IF('Matriz de Riesgos'!$AR$425="","",IF('Matriz de Riesgos'!$AR$425='Matriz Calificación'!$D$56,'Matriz de Riesgos'!$E$425,IF('Matriz de Riesgos'!$AR$425&lt;&gt;'Matriz Calificación'!$D$56,"")))</f>
        <v/>
      </c>
      <c r="K59" s="130" t="str">
        <f>IF('Matriz de Riesgos'!$AR$434="","",IF('Matriz de Riesgos'!$AR$434='Matriz Calificación'!$D$56,'Matriz de Riesgos'!$E$434,IF('Matriz de Riesgos'!$AR$434&lt;&gt;'Matriz Calificación'!$D$56,"")))</f>
        <v/>
      </c>
      <c r="L59" s="130" t="str">
        <f>IF('Matriz de Riesgos'!$AR$443="","",IF('Matriz de Riesgos'!$AR$443='Matriz Calificación'!$D$56,'Matriz de Riesgos'!$E$443,IF('Matriz de Riesgos'!$AR$443&lt;&gt;'Matriz Calificación'!$D$56,"")))</f>
        <v/>
      </c>
      <c r="M59" s="130" t="str">
        <f>IF('Matriz de Riesgos'!$AR$452="","",IF('Matriz de Riesgos'!$AR$452='Matriz Calificación'!$D$56,'Matriz de Riesgos'!$E$452,IF('Matriz de Riesgos'!$AR$452&lt;&gt;'Matriz Calificación'!$D$56,"")))</f>
        <v/>
      </c>
      <c r="N59" s="133" t="str">
        <f>IF('Matriz de Riesgos'!$AR$371="","",IF('Matriz de Riesgos'!$ANX$371='Matriz Calificación'!$D$58,'Matriz de Riesgos'!$E$371,IF('Matriz de Riesgos'!$AR$371&lt;&gt;'Matriz Calificación'!$D$58,"")))</f>
        <v/>
      </c>
      <c r="O59" s="134" t="str">
        <f>IF('Matriz de Riesgos'!$AR$380="","",IF('Matriz de Riesgos'!$AR$380='Matriz Calificación'!$D$58,'Matriz de Riesgos'!$E$380,IF('Matriz de Riesgos'!$AR$380&lt;&gt;'Matriz Calificación'!$D$58,"")))</f>
        <v/>
      </c>
      <c r="P59" s="134" t="str">
        <f>IF('Matriz de Riesgos'!$AR$389="","",IF('Matriz de Riesgos'!$AR$389='Matriz Calificación'!$D$58,'Matriz de Riesgos'!$E$389,IF('Matriz de Riesgos'!$AR$389&lt;&gt;'Matriz Calificación'!$D$58,"")))</f>
        <v/>
      </c>
      <c r="Q59" s="134" t="str">
        <f>IF('Matriz de Riesgos'!$AR$398="","",IF('Matriz de Riesgos'!$AR$398='Matriz Calificación'!$D$58,'Matriz de Riesgos'!$E$398,IF('Matriz de Riesgos'!$AR$398&lt;&gt;'Matriz Calificación'!$D$58,"")))</f>
        <v/>
      </c>
      <c r="R59" s="134" t="str">
        <f>IF('Matriz de Riesgos'!$AR$407="","",IF('Matriz de Riesgos'!$AR$407='Matriz Calificación'!$D$58,'Matriz de Riesgos'!$E$407,IF('Matriz de Riesgos'!$AR$407&lt;&gt;'Matriz Calificación'!$D$58,"")))</f>
        <v/>
      </c>
      <c r="S59" s="134" t="str">
        <f>IF('Matriz de Riesgos'!$AR$416="","",IF('Matriz de Riesgos'!$AR$416='Matriz Calificación'!$D$58,'Matriz de Riesgos'!$E$416,IF('Matriz de Riesgos'!$AR$416&lt;&gt;'Matriz Calificación'!$D$58,"")))</f>
        <v/>
      </c>
      <c r="T59" s="134" t="str">
        <f>IF('Matriz de Riesgos'!$AR$425="","",IF('Matriz de Riesgos'!$AR$425='Matriz Calificación'!$D$58,'Matriz de Riesgos'!$E$425,IF('Matriz de Riesgos'!$AR$425&lt;&gt;'Matriz Calificación'!$D$58,"")))</f>
        <v/>
      </c>
      <c r="U59" s="134" t="str">
        <f>IF('Matriz de Riesgos'!$AR$434="","",IF('Matriz de Riesgos'!$AR$434='Matriz Calificación'!$D$58,'Matriz de Riesgos'!$E$434,IF('Matriz de Riesgos'!$AR$434&lt;&gt;'Matriz Calificación'!$D$58,"")))</f>
        <v/>
      </c>
      <c r="V59" s="134" t="str">
        <f>IF('Matriz de Riesgos'!$AR$443="","",IF('Matriz de Riesgos'!$AR$443='Matriz Calificación'!$D$58,'Matriz de Riesgos'!$E$443,IF('Matriz de Riesgos'!$AR$443&lt;&gt;'Matriz Calificación'!$D$58,"")))</f>
        <v/>
      </c>
      <c r="W59" s="135" t="str">
        <f>IF('Matriz de Riesgos'!$AR$452="","",IF('Matriz de Riesgos'!$AR$452='Matriz Calificación'!$D$58,'Matriz de Riesgos'!$E$452,IF('Matriz de Riesgos'!$AR$452&lt;&gt;'Matriz Calificación'!$D$58,"")))</f>
        <v/>
      </c>
      <c r="X59" s="133" t="str">
        <f>IF('Matriz de Riesgos'!$AR$371="","",IF('Matriz de Riesgos'!$AR$371='Matriz Calificación'!$D$59,'Matriz de Riesgos'!$E$371,IF('Matriz de Riesgos'!$AR$371&lt;&gt;'Matriz Calificación'!$D$59,"")))</f>
        <v/>
      </c>
      <c r="Y59" s="134" t="str">
        <f>IF('Matriz de Riesgos'!$AR$380="","",IF('Matriz de Riesgos'!$AR$380='Matriz Calificación'!$D$59,'Matriz de Riesgos'!$E$380,IF('Matriz de Riesgos'!$AR$380&lt;&gt;'Matriz Calificación'!$D$59,"")))</f>
        <v/>
      </c>
      <c r="Z59" s="134" t="str">
        <f>IF('Matriz de Riesgos'!$AR$389="","",IF('Matriz de Riesgos'!$AR$389='Matriz Calificación'!$D$59,'Matriz de Riesgos'!$E$389,IF('Matriz de Riesgos'!$AR$389&lt;&gt;'Matriz Calificación'!$D$59,"")))</f>
        <v/>
      </c>
      <c r="AA59" s="134" t="str">
        <f>IF('Matriz de Riesgos'!$AR$398="","",IF('Matriz de Riesgos'!$AR$398='Matriz Calificación'!$D$59,'Matriz de Riesgos'!$E$398,IF('Matriz de Riesgos'!$AR$398&lt;&gt;'Matriz Calificación'!$D$59,"")))</f>
        <v/>
      </c>
      <c r="AB59" s="134" t="str">
        <f>IF('Matriz de Riesgos'!$AR$407="","",IF('Matriz de Riesgos'!$AR$407='Matriz Calificación'!$D$59,'Matriz de Riesgos'!$E$407,IF('Matriz de Riesgos'!$AR$407&lt;&gt;'Matriz Calificación'!$D$59,"")))</f>
        <v/>
      </c>
      <c r="AC59" s="134" t="str">
        <f>IF('Matriz de Riesgos'!$AR$416="","",IF('Matriz de Riesgos'!$AR$416='Matriz Calificación'!$D$59,'Matriz de Riesgos'!$E$416,IF('Matriz de Riesgos'!$AR$416&lt;&gt;'Matriz Calificación'!$D$59,"")))</f>
        <v/>
      </c>
      <c r="AD59" s="134" t="str">
        <f>IF('Matriz de Riesgos'!$AR$425="","",IF('Matriz de Riesgos'!$AR$425='Matriz Calificación'!$D$59,'Matriz de Riesgos'!$E$425,IF('Matriz de Riesgos'!$AR$425&lt;&gt;'Matriz Calificación'!$D$59,"")))</f>
        <v/>
      </c>
      <c r="AE59" s="134" t="str">
        <f>IF('Matriz de Riesgos'!$AR$434="","",IF('Matriz de Riesgos'!$AR$434='Matriz Calificación'!$D$59,'Matriz de Riesgos'!$E$434,IF('Matriz de Riesgos'!$AR$434&lt;&gt;'Matriz Calificación'!$D$59,"")))</f>
        <v/>
      </c>
      <c r="AF59" s="134" t="str">
        <f>IF('Matriz de Riesgos'!$AR$443="","",IF('Matriz de Riesgos'!$AR$443='Matriz Calificación'!$D$59,'Matriz de Riesgos'!$E$443,IF('Matriz de Riesgos'!$AR$443&lt;&gt;'Matriz Calificación'!$D$59,"")))</f>
        <v/>
      </c>
      <c r="AG59" s="135" t="str">
        <f>IF('Matriz de Riesgos'!$AR$452="","",IF('Matriz de Riesgos'!$AR$452='Matriz Calificación'!$D$59,'Matriz de Riesgos'!$E$452,IF('Matriz de Riesgos'!$AR$452&lt;&gt;'Matriz Calificación'!$D$59,"")))</f>
        <v/>
      </c>
      <c r="AH59" s="131" t="str">
        <f>IF('Matriz de Riesgos'!$AR$371="","",IF('Matriz de Riesgos'!$AR$371='Matriz Calificación'!$D$66,'Matriz de Riesgos'!$E$371,IF('Matriz de Riesgos'!$AR$371&lt;&gt;'Matriz Calificación'!$D$66,"")))</f>
        <v/>
      </c>
      <c r="AI59" s="132" t="str">
        <f>IF('Matriz de Riesgos'!$AR$380="","",IF('Matriz de Riesgos'!$AR$380='Matriz Calificación'!$D$66,'Matriz de Riesgos'!$E$380,IF('Matriz de Riesgos'!$AR$380&lt;&gt;'Matriz Calificación'!$D$66,"")))</f>
        <v/>
      </c>
      <c r="AJ59" s="132" t="str">
        <f>IF('Matriz de Riesgos'!$AR$389="","",IF('Matriz de Riesgos'!$AR$389='Matriz Calificación'!$D$66,'Matriz de Riesgos'!$E$389,IF('Matriz de Riesgos'!$AR$389&lt;&gt;'Matriz Calificación'!$D$66,"")))</f>
        <v/>
      </c>
      <c r="AK59" s="132" t="str">
        <f>IF('Matriz de Riesgos'!$AR$398="","",IF('Matriz de Riesgos'!$AR$398='Matriz Calificación'!$D$66,'Matriz de Riesgos'!$E$398,IF('Matriz de Riesgos'!$AR$398&lt;&gt;'Matriz Calificación'!$D$66,"")))</f>
        <v/>
      </c>
      <c r="AL59" s="132" t="str">
        <f>IF('Matriz de Riesgos'!$AR$407="","",IF('Matriz de Riesgos'!$AR$407='Matriz Calificación'!$D$66,'Matriz de Riesgos'!$E$407,IF('Matriz de Riesgos'!$AR$407&lt;&gt;'Matriz Calificación'!$D$66,"")))</f>
        <v/>
      </c>
      <c r="AM59" s="132" t="str">
        <f>IF('Matriz de Riesgos'!$AR$416="","",IF('Matriz de Riesgos'!$AR$416='Matriz Calificación'!$D$66,'Matriz de Riesgos'!$E$416,IF('Matriz de Riesgos'!$AR$416&lt;&gt;'Matriz Calificación'!$D$66,"")))</f>
        <v/>
      </c>
      <c r="AN59" s="132" t="str">
        <f>IF('Matriz de Riesgos'!$AR$425="","",IF('Matriz de Riesgos'!$AR$425='Matriz Calificación'!$D$66,'Matriz de Riesgos'!$E$425,IF('Matriz de Riesgos'!$AR$425&lt;&gt;'Matriz Calificación'!$D$66,"")))</f>
        <v/>
      </c>
      <c r="AO59" s="132" t="str">
        <f>IF('Matriz de Riesgos'!$AR$434="","",IF('Matriz de Riesgos'!$AR$434='Matriz Calificación'!$D$66,'Matriz de Riesgos'!$E$434,IF('Matriz de Riesgos'!$AR$434&lt;&gt;'Matriz Calificación'!$D$66,"")))</f>
        <v/>
      </c>
      <c r="AP59" s="132" t="str">
        <f>IF('Matriz de Riesgos'!$AR$443="","",IF('Matriz de Riesgos'!$AR$443='Matriz Calificación'!$D$66,'Matriz de Riesgos'!$E$443,IF('Matriz de Riesgos'!$AR$443&lt;&gt;'Matriz Calificación'!$D$66,"")))</f>
        <v/>
      </c>
      <c r="AQ59" s="136" t="str">
        <f>IF('Matriz de Riesgos'!$AR$452="","",IF('Matriz de Riesgos'!$AR$452='Matriz Calificación'!$D$66,'Matriz de Riesgos'!$E$452,IF('Matriz de Riesgos'!$AR$452&lt;&gt;'Matriz Calificación'!$D$66,"")))</f>
        <v/>
      </c>
      <c r="AR59" s="137" t="str">
        <f>IF('Matriz de Riesgos'!$AR$371="","",IF('Matriz de Riesgos'!$AR$371='Matriz Calificación'!$D$75,'Matriz de Riesgos'!$E$371,IF('Matriz de Riesgos'!$AR$371&lt;&gt;'Matriz Calificación'!$D$75,"")))</f>
        <v/>
      </c>
      <c r="AS59" s="138" t="str">
        <f>IF('Matriz de Riesgos'!$AR$380="","",IF('Matriz de Riesgos'!$AR$380='Matriz Calificación'!$D$75,'Matriz de Riesgos'!$E$380,IF('Matriz de Riesgos'!$AR$380&lt;&gt;'Matriz Calificación'!$D$75,"")))</f>
        <v/>
      </c>
      <c r="AT59" s="138" t="str">
        <f>IF('Matriz de Riesgos'!$AR$389="","",IF('Matriz de Riesgos'!$AR$389='Matriz Calificación'!$D$75,'Matriz de Riesgos'!$E$389,IF('Matriz de Riesgos'!$AR$389&lt;&gt;'Matriz Calificación'!$D$75,"")))</f>
        <v/>
      </c>
      <c r="AU59" s="138" t="str">
        <f>IF('Matriz de Riesgos'!$AR$398="","",IF('Matriz de Riesgos'!$AR$398='Matriz Calificación'!$D$75,'Matriz de Riesgos'!$E$398,IF('Matriz de Riesgos'!$AR$398&lt;&gt;'Matriz Calificación'!$D$75,"")))</f>
        <v/>
      </c>
      <c r="AV59" s="154" t="str">
        <f>IF('Matriz de Riesgos'!$AR$407="","",IF('Matriz de Riesgos'!$AR$407='Matriz Calificación'!$D$75,'Matriz de Riesgos'!$E$407,IF('Matriz de Riesgos'!$AR$407&lt;&gt;'Matriz Calificación'!$D$75,"")))</f>
        <v/>
      </c>
      <c r="AW59" s="154" t="str">
        <f>IF('Matriz de Riesgos'!$AR$416="","",IF('Matriz de Riesgos'!$AR$416='Matriz Calificación'!$D$75,'Matriz de Riesgos'!$E$416,IF('Matriz de Riesgos'!$AR$416&lt;&gt;'Matriz Calificación'!$D$75,"")))</f>
        <v/>
      </c>
      <c r="AX59" s="154" t="str">
        <f>IF('Matriz de Riesgos'!$AR$425="","",IF('Matriz de Riesgos'!$AR$425='Matriz Calificación'!$D$75,'Matriz de Riesgos'!$E$425,IF('Matriz de Riesgos'!$AR$425&lt;&gt;'Matriz Calificación'!$D$75,"")))</f>
        <v/>
      </c>
      <c r="AY59" s="154" t="str">
        <f>IF('Matriz de Riesgos'!$AR$434="","",IF('Matriz de Riesgos'!$AR$434='Matriz Calificación'!$D$75,'Matriz de Riesgos'!$E$434,IF('Matriz de Riesgos'!$AR$434&lt;&gt;'Matriz Calificación'!$D$75,"")))</f>
        <v/>
      </c>
      <c r="AZ59" s="154" t="str">
        <f>IF('Matriz de Riesgos'!$AR$443="","",IF('Matriz de Riesgos'!$AR$443='Matriz Calificación'!$D$75,'Matriz de Riesgos'!$E$443,IF('Matriz de Riesgos'!$AR$443&lt;&gt;'Matriz Calificación'!$D$75,"")))</f>
        <v/>
      </c>
      <c r="BA59" s="139" t="str">
        <f>IF('Matriz de Riesgos'!$AR$452="","",IF('Matriz de Riesgos'!$AR$452='Matriz Calificación'!$D$75,'Matriz de Riesgos'!$E$452,IF('Matriz de Riesgos'!$AR$452&lt;&gt;'Matriz Calificación'!$D$75,"")))</f>
        <v/>
      </c>
    </row>
    <row r="60" spans="2:57" ht="12" customHeight="1" x14ac:dyDescent="0.25">
      <c r="B60" s="400"/>
      <c r="C60" s="401"/>
      <c r="D60" s="129" t="str">
        <f>IF('Matriz de Riesgos'!$AR$461="","",IF('Matriz de Riesgos'!$AR$461='Matriz Calificación'!$D$56,'Matriz de Riesgos'!$E$461,IF('Matriz de Riesgos'!$AR$461&lt;&gt;'Matriz Calificación'!$D$56,"")))</f>
        <v/>
      </c>
      <c r="E60" s="130" t="str">
        <f>IF('Matriz de Riesgos'!$AR$470="","",IF('Matriz de Riesgos'!$AR$470='Matriz Calificación'!$D$56,'Matriz de Riesgos'!$E$470,IF('Matriz de Riesgos'!$AR$470&lt;&gt;'Matriz Calificación'!$D$56,"")))</f>
        <v/>
      </c>
      <c r="F60" s="130" t="str">
        <f>IF('Matriz de Riesgos'!$AR$479="","",IF('Matriz de Riesgos'!$AR$479='Matriz Calificación'!$D$56,'Matriz de Riesgos'!$E$479,IF('Matriz de Riesgos'!$AR$479&lt;&gt;'Matriz Calificación'!$D$56,"")))</f>
        <v/>
      </c>
      <c r="G60" s="130" t="str">
        <f>IF('Matriz de Riesgos'!$AR$488="","",IF('Matriz de Riesgos'!$AR$488='Matriz Calificación'!$D$56,'Matriz de Riesgos'!$E$488,IF('Matriz de Riesgos'!$AR$488&lt;&gt;'Matriz Calificación'!$D$56,"")))</f>
        <v/>
      </c>
      <c r="H60" s="130" t="str">
        <f>IF('Matriz de Riesgos'!$AR$497="","",IF('Matriz de Riesgos'!$AR$497='Matriz Calificación'!$D$56,'Matriz de Riesgos'!$E$497,IF('Matriz de Riesgos'!$AR$497&lt;&gt;'Matriz Calificación'!$D$56,"")))</f>
        <v/>
      </c>
      <c r="I60" s="130" t="str">
        <f>IF('Matriz de Riesgos'!$AR$506="","",IF('Matriz de Riesgos'!$AR$506='Matriz Calificación'!$D$56,'Matriz de Riesgos'!$E$506,IF('Matriz de Riesgos'!$AR$506&lt;&gt;'Matriz Calificación'!$D$56,"")))</f>
        <v/>
      </c>
      <c r="J60" s="130" t="str">
        <f>IF('Matriz de Riesgos'!$AR$515="","",IF('Matriz de Riesgos'!$AR$515='Matriz Calificación'!$D$56,'Matriz de Riesgos'!$E$515,IF('Matriz de Riesgos'!$AR$515&lt;&gt;'Matriz Calificación'!$D$56,"")))</f>
        <v/>
      </c>
      <c r="K60" s="130" t="str">
        <f>IF('Matriz de Riesgos'!$AR$524="","",IF('Matriz de Riesgos'!$AR$524='Matriz Calificación'!$D$56,'Matriz de Riesgos'!$E$524,IF('Matriz de Riesgos'!$AR$524&lt;&gt;'Matriz Calificación'!$D$56,"")))</f>
        <v/>
      </c>
      <c r="L60" s="130" t="str">
        <f>IF('Matriz de Riesgos'!$AR$533="","",IF('Matriz de Riesgos'!$AR$533='Matriz Calificación'!$D$56,'Matriz de Riesgos'!$E$533,IF('Matriz de Riesgos'!$AR$533&lt;&gt;'Matriz Calificación'!$D$56,"")))</f>
        <v/>
      </c>
      <c r="M60" s="130" t="str">
        <f>IF('Matriz de Riesgos'!$AR$542="","",IF('Matriz de Riesgos'!$AR$542='Matriz Calificación'!$D$56,'Matriz de Riesgos'!$E$542,IF('Matriz de Riesgos'!$AR$542&lt;&gt;'Matriz Calificación'!$D$56,"")))</f>
        <v/>
      </c>
      <c r="N60" s="133" t="str">
        <f>IF('Matriz de Riesgos'!$AR$461="","",IF('Matriz de Riesgos'!$ANX$461='Matriz Calificación'!$D$58,'Matriz de Riesgos'!$E$461,IF('Matriz de Riesgos'!$AR$461&lt;&gt;'Matriz Calificación'!$D$58,"")))</f>
        <v/>
      </c>
      <c r="O60" s="134" t="str">
        <f>IF('Matriz de Riesgos'!$AR$470="","",IF('Matriz de Riesgos'!$AR$470='Matriz Calificación'!$D$58,'Matriz de Riesgos'!$E$470,IF('Matriz de Riesgos'!$AR$470&lt;&gt;'Matriz Calificación'!$D$58,"")))</f>
        <v/>
      </c>
      <c r="P60" s="134" t="str">
        <f>IF('Matriz de Riesgos'!$AR$479="","",IF('Matriz de Riesgos'!$AR$479='Matriz Calificación'!$D$58,'Matriz de Riesgos'!$E$479,IF('Matriz de Riesgos'!$AR$479&lt;&gt;'Matriz Calificación'!$D$58,"")))</f>
        <v/>
      </c>
      <c r="Q60" s="134" t="str">
        <f>IF('Matriz de Riesgos'!$AR$488="","",IF('Matriz de Riesgos'!$AR$488='Matriz Calificación'!$D$58,'Matriz de Riesgos'!$E$488,IF('Matriz de Riesgos'!$AR$488&lt;&gt;'Matriz Calificación'!$D$58,"")))</f>
        <v/>
      </c>
      <c r="R60" s="134" t="str">
        <f>IF('Matriz de Riesgos'!$AR$497="","",IF('Matriz de Riesgos'!$AR$497='Matriz Calificación'!$D$58,'Matriz de Riesgos'!$E$497,IF('Matriz de Riesgos'!$AR$497&lt;&gt;'Matriz Calificación'!$D$58,"")))</f>
        <v/>
      </c>
      <c r="S60" s="134" t="str">
        <f>IF('Matriz de Riesgos'!$AR$506="","",IF('Matriz de Riesgos'!$AR$506='Matriz Calificación'!$D$58,'Matriz de Riesgos'!$E$506,IF('Matriz de Riesgos'!$AR$506&lt;&gt;'Matriz Calificación'!$D$58,"")))</f>
        <v/>
      </c>
      <c r="T60" s="134" t="str">
        <f>IF('Matriz de Riesgos'!$AR$515="","",IF('Matriz de Riesgos'!$AR$515='Matriz Calificación'!$D$58,'Matriz de Riesgos'!$E$515,IF('Matriz de Riesgos'!$AR$515&lt;&gt;'Matriz Calificación'!$D$58,"")))</f>
        <v/>
      </c>
      <c r="U60" s="134" t="str">
        <f>IF('Matriz de Riesgos'!$AR$524="","",IF('Matriz de Riesgos'!$AR$524='Matriz Calificación'!$D$58,'Matriz de Riesgos'!$E$524,IF('Matriz de Riesgos'!$AR$524&lt;&gt;'Matriz Calificación'!$D$58,"")))</f>
        <v/>
      </c>
      <c r="V60" s="134" t="str">
        <f>IF('Matriz de Riesgos'!$AR$533="","",IF('Matriz de Riesgos'!$AR$533='Matriz Calificación'!$D$58,'Matriz de Riesgos'!$E$533,IF('Matriz de Riesgos'!$AR$533&lt;&gt;'Matriz Calificación'!$D$58,"")))</f>
        <v/>
      </c>
      <c r="W60" s="135" t="str">
        <f>IF('Matriz de Riesgos'!$AR$542="","",IF('Matriz de Riesgos'!$AR$542='Matriz Calificación'!$D$58,'Matriz de Riesgos'!$E$542,IF('Matriz de Riesgos'!$AR$542&lt;&gt;'Matriz Calificación'!$D$58,"")))</f>
        <v/>
      </c>
      <c r="X60" s="133" t="str">
        <f>IF('Matriz de Riesgos'!$AR$461="","",IF('Matriz de Riesgos'!$AR$461='Matriz Calificación'!$D$59,'Matriz de Riesgos'!$E$461,IF('Matriz de Riesgos'!$AR$461&lt;&gt;'Matriz Calificación'!$D$59,"")))</f>
        <v/>
      </c>
      <c r="Y60" s="134" t="str">
        <f>IF('Matriz de Riesgos'!$AR$470="","",IF('Matriz de Riesgos'!$AR$470='Matriz Calificación'!$D$59,'Matriz de Riesgos'!$E$470,IF('Matriz de Riesgos'!$AR$470&lt;&gt;'Matriz Calificación'!$D$59,"")))</f>
        <v/>
      </c>
      <c r="Z60" s="134" t="str">
        <f>IF('Matriz de Riesgos'!$AR$479="","",IF('Matriz de Riesgos'!$AR$479='Matriz Calificación'!$D$59,'Matriz de Riesgos'!$E$479,IF('Matriz de Riesgos'!$AR$479&lt;&gt;'Matriz Calificación'!$D$59,"")))</f>
        <v/>
      </c>
      <c r="AA60" s="134" t="str">
        <f>IF('Matriz de Riesgos'!$AR$488="","",IF('Matriz de Riesgos'!$AR$488='Matriz Calificación'!$D$59,'Matriz de Riesgos'!$E$488,IF('Matriz de Riesgos'!$AR$488&lt;&gt;'Matriz Calificación'!$D$59,"")))</f>
        <v/>
      </c>
      <c r="AB60" s="134" t="str">
        <f>IF('Matriz de Riesgos'!$AR$497="","",IF('Matriz de Riesgos'!$AR$497='Matriz Calificación'!$D$59,'Matriz de Riesgos'!$E$497,IF('Matriz de Riesgos'!$AR$497&lt;&gt;'Matriz Calificación'!$D$59,"")))</f>
        <v/>
      </c>
      <c r="AC60" s="134" t="str">
        <f>IF('Matriz de Riesgos'!$AR$506="","",IF('Matriz de Riesgos'!$AR$506='Matriz Calificación'!$D$59,'Matriz de Riesgos'!$E$506,IF('Matriz de Riesgos'!$AR$506&lt;&gt;'Matriz Calificación'!$D$59,"")))</f>
        <v/>
      </c>
      <c r="AD60" s="134" t="str">
        <f>IF('Matriz de Riesgos'!$AR$515="","",IF('Matriz de Riesgos'!$AR$515='Matriz Calificación'!$D$59,'Matriz de Riesgos'!$E$515,IF('Matriz de Riesgos'!$AR$515&lt;&gt;'Matriz Calificación'!$D$59,"")))</f>
        <v/>
      </c>
      <c r="AE60" s="134" t="str">
        <f>IF('Matriz de Riesgos'!$AR$524="","",IF('Matriz de Riesgos'!$AR$524='Matriz Calificación'!$D$59,'Matriz de Riesgos'!$E$524,IF('Matriz de Riesgos'!$AR$524&lt;&gt;'Matriz Calificación'!$D$59,"")))</f>
        <v/>
      </c>
      <c r="AF60" s="134" t="str">
        <f>IF('Matriz de Riesgos'!$AR$533="","",IF('Matriz de Riesgos'!$AR$533='Matriz Calificación'!$D$59,'Matriz de Riesgos'!$E$533,IF('Matriz de Riesgos'!$AR$533&lt;&gt;'Matriz Calificación'!$D$59,"")))</f>
        <v/>
      </c>
      <c r="AG60" s="135" t="str">
        <f>IF('Matriz de Riesgos'!$AR$542="","",IF('Matriz de Riesgos'!$AR$542='Matriz Calificación'!$D$59,'Matriz de Riesgos'!$E$542,IF('Matriz de Riesgos'!$AR$542&lt;&gt;'Matriz Calificación'!$D$59,"")))</f>
        <v/>
      </c>
      <c r="AH60" s="131" t="str">
        <f>IF('Matriz de Riesgos'!$AR$461="","",IF('Matriz de Riesgos'!$AR$461='Matriz Calificación'!$D$66,'Matriz de Riesgos'!$E$461,IF('Matriz de Riesgos'!$AR$461&lt;&gt;'Matriz Calificación'!$D$66,"")))</f>
        <v/>
      </c>
      <c r="AI60" s="132" t="str">
        <f>IF('Matriz de Riesgos'!$AR$470="","",IF('Matriz de Riesgos'!$AR$470='Matriz Calificación'!$D$66,'Matriz de Riesgos'!$E$470,IF('Matriz de Riesgos'!$AR$470&lt;&gt;'Matriz Calificación'!$D$66,"")))</f>
        <v/>
      </c>
      <c r="AJ60" s="132" t="str">
        <f>IF('Matriz de Riesgos'!$AR$479="","",IF('Matriz de Riesgos'!$AR$479='Matriz Calificación'!$D$66,'Matriz de Riesgos'!$E$479,IF('Matriz de Riesgos'!$AR$479&lt;&gt;'Matriz Calificación'!$D$66,"")))</f>
        <v/>
      </c>
      <c r="AK60" s="132" t="str">
        <f>IF('Matriz de Riesgos'!$AR$488="","",IF('Matriz de Riesgos'!$AR$488='Matriz Calificación'!$D$66,'Matriz de Riesgos'!$E$488,IF('Matriz de Riesgos'!$AR$488&lt;&gt;'Matriz Calificación'!$D$66,"")))</f>
        <v/>
      </c>
      <c r="AL60" s="132" t="str">
        <f>IF('Matriz de Riesgos'!$AR$497="","",IF('Matriz de Riesgos'!$AR$497='Matriz Calificación'!$D$66,'Matriz de Riesgos'!$E$497,IF('Matriz de Riesgos'!$AR$497&lt;&gt;'Matriz Calificación'!$D$66,"")))</f>
        <v/>
      </c>
      <c r="AM60" s="132" t="str">
        <f>IF('Matriz de Riesgos'!$AR$506="","",IF('Matriz de Riesgos'!$AR$506='Matriz Calificación'!$D$66,'Matriz de Riesgos'!$E$506,IF('Matriz de Riesgos'!$AR$506&lt;&gt;'Matriz Calificación'!$D$66,"")))</f>
        <v/>
      </c>
      <c r="AN60" s="132" t="str">
        <f>IF('Matriz de Riesgos'!$AR$515="","",IF('Matriz de Riesgos'!$AR$515='Matriz Calificación'!$D$66,'Matriz de Riesgos'!$E$515,IF('Matriz de Riesgos'!$AR$515&lt;&gt;'Matriz Calificación'!$D$66,"")))</f>
        <v/>
      </c>
      <c r="AO60" s="132" t="str">
        <f>IF('Matriz de Riesgos'!$AR$524="","",IF('Matriz de Riesgos'!$AR$524='Matriz Calificación'!$D$66,'Matriz de Riesgos'!$E$524,IF('Matriz de Riesgos'!$AR$524&lt;&gt;'Matriz Calificación'!$D$66,"")))</f>
        <v/>
      </c>
      <c r="AP60" s="132" t="str">
        <f>IF('Matriz de Riesgos'!$AR$533="","",IF('Matriz de Riesgos'!$AR$533='Matriz Calificación'!$D$66,'Matriz de Riesgos'!$E$533,IF('Matriz de Riesgos'!$AR$533&lt;&gt;'Matriz Calificación'!$D$66,"")))</f>
        <v/>
      </c>
      <c r="AQ60" s="136" t="str">
        <f>IF('Matriz de Riesgos'!$AR$542="","",IF('Matriz de Riesgos'!$AR$542='Matriz Calificación'!$D$66,'Matriz de Riesgos'!$E$542,IF('Matriz de Riesgos'!$AR$542&lt;&gt;'Matriz Calificación'!$D$66,"")))</f>
        <v/>
      </c>
      <c r="AR60" s="137" t="str">
        <f>IF('Matriz de Riesgos'!$AR$461="","",IF('Matriz de Riesgos'!$W$461='Matriz Calificación'!$D$75,'Matriz de Riesgos'!$E$461,IF('Matriz de Riesgos'!$AR$461&lt;&gt;'Matriz Calificación'!$D$75,"")))</f>
        <v/>
      </c>
      <c r="AS60" s="138" t="str">
        <f>IF('Matriz de Riesgos'!$AR$470="","",IF('Matriz de Riesgos'!$AR$470='Matriz Calificación'!$D$75,'Matriz de Riesgos'!$E$470,IF('Matriz de Riesgos'!$AR$470&lt;&gt;'Matriz Calificación'!$D$75,"")))</f>
        <v/>
      </c>
      <c r="AT60" s="138" t="str">
        <f>IF('Matriz de Riesgos'!$AR$479="","",IF('Matriz de Riesgos'!$AR$479='Matriz Calificación'!$D$75,'Matriz de Riesgos'!$E$479,IF('Matriz de Riesgos'!$AR$479&lt;&gt;'Matriz Calificación'!$D$75,"")))</f>
        <v/>
      </c>
      <c r="AU60" s="138" t="str">
        <f>IF('Matriz de Riesgos'!$AR$488="","",IF('Matriz de Riesgos'!$AR$488='Matriz Calificación'!$D$75,'Matriz de Riesgos'!$E$488,IF('Matriz de Riesgos'!$AR$488&lt;&gt;'Matriz Calificación'!$D$75,"")))</f>
        <v/>
      </c>
      <c r="AV60" s="154" t="str">
        <f>IF('Matriz de Riesgos'!$AR$497="","",IF('Matriz de Riesgos'!$AR$497='Matriz Calificación'!$D$75,'Matriz de Riesgos'!$E$497,IF('Matriz de Riesgos'!$AR$497&lt;&gt;'Matriz Calificación'!$D$75,"")))</f>
        <v/>
      </c>
      <c r="AW60" s="154" t="str">
        <f>IF('Matriz de Riesgos'!$AR$506="","",IF('Matriz de Riesgos'!$AR$506='Matriz Calificación'!$D$75,'Matriz de Riesgos'!$E$506,IF('Matriz de Riesgos'!$AR$506&lt;&gt;'Matriz Calificación'!$D$75,"")))</f>
        <v/>
      </c>
      <c r="AX60" s="154" t="str">
        <f>IF('Matriz de Riesgos'!$AR$515="","",IF('Matriz de Riesgos'!$AR$515='Matriz Calificación'!$D$75,'Matriz de Riesgos'!$E$515,IF('Matriz de Riesgos'!$AR$515&lt;&gt;'Matriz Calificación'!$D$75,"")))</f>
        <v/>
      </c>
      <c r="AY60" s="154" t="str">
        <f>IF('Matriz de Riesgos'!$AR$524="","",IF('Matriz de Riesgos'!$AR$524='Matriz Calificación'!$D$75,'Matriz de Riesgos'!$E$524,IF('Matriz de Riesgos'!$AR$524&lt;&gt;'Matriz Calificación'!$D$75,"")))</f>
        <v/>
      </c>
      <c r="AZ60" s="154" t="str">
        <f>IF('Matriz de Riesgos'!$AR$533="","",IF('Matriz de Riesgos'!$AR$533='Matriz Calificación'!$D$75,'Matriz de Riesgos'!$E$533,IF('Matriz de Riesgos'!$AR$533&lt;&gt;'Matriz Calificación'!$D$75,"")))</f>
        <v/>
      </c>
      <c r="BA60" s="139" t="str">
        <f>IF('Matriz de Riesgos'!$AR$542="","",IF('Matriz de Riesgos'!$AR$542='Matriz Calificación'!$D$75,'Matriz de Riesgos'!$E$542,IF('Matriz de Riesgos'!$AR$542&lt;&gt;'Matriz Calificación'!$D$75,"")))</f>
        <v/>
      </c>
    </row>
    <row r="61" spans="2:57" ht="12" customHeight="1" x14ac:dyDescent="0.25">
      <c r="B61" s="401"/>
      <c r="C61" s="401"/>
      <c r="D61" s="129" t="str">
        <f>IF('Matriz de Riesgos'!$AR$551="","",IF('Matriz de Riesgos'!$AR$551='Matriz Calificación'!$D$56,'Matriz de Riesgos'!$E$551,IF('Matriz de Riesgos'!$AR$551&lt;&gt;'Matriz Calificación'!$D$56,"")))</f>
        <v/>
      </c>
      <c r="E61" s="130" t="str">
        <f>IF('Matriz de Riesgos'!$AR$560="","",IF('Matriz de Riesgos'!$AR$560='Matriz Calificación'!$D$56,'Matriz de Riesgos'!$E$560,IF('Matriz de Riesgos'!$AR$560&lt;&gt;'Matriz Calificación'!$D$56,"")))</f>
        <v/>
      </c>
      <c r="F61" s="130" t="str">
        <f>IF('Matriz de Riesgos'!$AR$569="","",IF('Matriz de Riesgos'!$AR$569='Matriz Calificación'!$D$56,'Matriz de Riesgos'!$E$569,IF('Matriz de Riesgos'!$AR$569&lt;&gt;'Matriz Calificación'!$D$56,"")))</f>
        <v/>
      </c>
      <c r="G61" s="130" t="str">
        <f>IF('Matriz de Riesgos'!$AR$578="","",IF('Matriz de Riesgos'!$AR$578='Matriz Calificación'!$D$56,'Matriz de Riesgos'!$E$578,IF('Matriz de Riesgos'!$AR$578&lt;&gt;'Matriz Calificación'!$D$56,"")))</f>
        <v/>
      </c>
      <c r="H61" s="130" t="str">
        <f>IF('Matriz de Riesgos'!$AR$587="","",IF('Matriz de Riesgos'!$AR$587='Matriz Calificación'!$D$56,'Matriz de Riesgos'!$E$587,IF('Matriz de Riesgos'!$AR$587&lt;&gt;'Matriz Calificación'!$D$56,"")))</f>
        <v/>
      </c>
      <c r="I61" s="130" t="str">
        <f>IF('Matriz de Riesgos'!$AR$596="","",IF('Matriz de Riesgos'!$AR$596='Matriz Calificación'!$D$56,'Matriz de Riesgos'!$E$596,IF('Matriz de Riesgos'!$AR$596&lt;&gt;'Matriz Calificación'!$D$56,"")))</f>
        <v/>
      </c>
      <c r="J61" s="130" t="str">
        <f>IF('Matriz de Riesgos'!$AR$605="","",IF('Matriz de Riesgos'!$AR$605='Matriz Calificación'!$D$56,'Matriz de Riesgos'!$E$605,IF('Matriz de Riesgos'!$AR$605&lt;&gt;'Matriz Calificación'!$D$56,"")))</f>
        <v/>
      </c>
      <c r="K61" s="130" t="str">
        <f>IF('Matriz de Riesgos'!$AR$614="","",IF('Matriz de Riesgos'!$AR$614='Matriz Calificación'!$D$56,'Matriz de Riesgos'!$E$614,IF('Matriz de Riesgos'!$AR$614&lt;&gt;'Matriz Calificación'!$D$56,"")))</f>
        <v/>
      </c>
      <c r="L61" s="130" t="str">
        <f>IF('Matriz de Riesgos'!$AR$623="","",IF('Matriz de Riesgos'!$AR$623='Matriz Calificación'!$D$56,'Matriz de Riesgos'!$E$623,IF('Matriz de Riesgos'!$AR$623&lt;&gt;'Matriz Calificación'!$D$56,"")))</f>
        <v/>
      </c>
      <c r="M61" s="130" t="str">
        <f>IF('Matriz de Riesgos'!$AR$632="","",IF('Matriz de Riesgos'!$AR$632='Matriz Calificación'!$D$56,'Matriz de Riesgos'!$E$632,IF('Matriz de Riesgos'!$AR$632&lt;&gt;'Matriz Calificación'!$D$56,"")))</f>
        <v/>
      </c>
      <c r="N61" s="163" t="str">
        <f>IF('Matriz de Riesgos'!$AR$551="","",IF('Matriz de Riesgos'!$AR$551='Matriz Calificación'!$D$58,'Matriz de Riesgos'!$E$551,IF('Matriz de Riesgos'!$AR$551&lt;&gt;'Matriz Calificación'!$D$58,"")))</f>
        <v/>
      </c>
      <c r="O61" s="164" t="str">
        <f>IF('Matriz de Riesgos'!$AR$560="","",IF('Matriz de Riesgos'!$AR$560='Matriz Calificación'!$D$58,'Matriz de Riesgos'!$E$560,IF('Matriz de Riesgos'!$AR$560&lt;&gt;'Matriz Calificación'!$D$58,"")))</f>
        <v/>
      </c>
      <c r="P61" s="164" t="str">
        <f>IF('Matriz de Riesgos'!$AR$569="","",IF('Matriz de Riesgos'!$AR$569='Matriz Calificación'!$D$58,'Matriz de Riesgos'!$E$569,IF('Matriz de Riesgos'!$AR$569&lt;&gt;'Matriz Calificación'!$D$58,"")))</f>
        <v/>
      </c>
      <c r="Q61" s="164" t="str">
        <f>IF('Matriz de Riesgos'!$AR$578="","",IF('Matriz de Riesgos'!$AR$578='Matriz Calificación'!$D$58,'Matriz de Riesgos'!$E$578,IF('Matriz de Riesgos'!$ANX$578&lt;&gt;'Matriz Calificación'!$D$58,"")))</f>
        <v/>
      </c>
      <c r="R61" s="165" t="str">
        <f>IF('Matriz de Riesgos'!$AR$587="","",IF('Matriz de Riesgos'!$AR$587='Matriz Calificación'!$D$58,'Matriz de Riesgos'!$E$587,IF('Matriz de Riesgos'!$AR$587&lt;&gt;'Matriz Calificación'!$D$58,"")))</f>
        <v/>
      </c>
      <c r="S61" s="165" t="str">
        <f>IF('Matriz de Riesgos'!$AR$596="","",IF('Matriz de Riesgos'!$AR$596='Matriz Calificación'!$D$58,'Matriz de Riesgos'!$E$596,IF('Matriz de Riesgos'!$AR$596&lt;&gt;'Matriz Calificación'!$D$58,"")))</f>
        <v/>
      </c>
      <c r="T61" s="165" t="str">
        <f>IF('Matriz de Riesgos'!$AR$605="","",IF('Matriz de Riesgos'!$AR$605='Matriz Calificación'!$D$58,'Matriz de Riesgos'!$E$605,IF('Matriz de Riesgos'!$AR$605&lt;&gt;'Matriz Calificación'!$D$58,"")))</f>
        <v/>
      </c>
      <c r="U61" s="165" t="str">
        <f>IF('Matriz de Riesgos'!$AR$614="","",IF('Matriz de Riesgos'!$AR$614='Matriz Calificación'!$D$58,'Matriz de Riesgos'!$E$614,IF('Matriz de Riesgos'!$ANX$614&lt;&gt;'Matriz Calificación'!$D$58,"")))</f>
        <v/>
      </c>
      <c r="V61" s="165" t="str">
        <f>IF('Matriz de Riesgos'!$AR$623="","",IF('Matriz de Riesgos'!$AR$623='Matriz Calificación'!$D$58,'Matriz de Riesgos'!$E$623,IF('Matriz de Riesgos'!$AR$623&lt;&gt;'Matriz Calificación'!$D$58,"")))</f>
        <v/>
      </c>
      <c r="W61" s="166" t="str">
        <f>IF('Matriz de Riesgos'!$AR$632="","",IF('Matriz de Riesgos'!$AR$632='Matriz Calificación'!$D$58,'Matriz de Riesgos'!$E$632,IF('Matriz de Riesgos'!$AR$632&lt;&gt;'Matriz Calificación'!$D$58,"")))</f>
        <v/>
      </c>
      <c r="X61" s="163" t="str">
        <f>IF('Matriz de Riesgos'!$AR$551="","",IF('Matriz de Riesgos'!$AR$551='Matriz Calificación'!$D$59,'Matriz de Riesgos'!$E$551,IF('Matriz de Riesgos'!$AR$551&lt;&gt;'Matriz Calificación'!$D$59,"")))</f>
        <v/>
      </c>
      <c r="Y61" s="164" t="str">
        <f>IF('Matriz de Riesgos'!$AR$560="","",IF('Matriz de Riesgos'!$AR$560='Matriz Calificación'!$D$59,'Matriz de Riesgos'!$E$560,IF('Matriz de Riesgos'!$AR$560&lt;&gt;'Matriz Calificación'!$D$59,"")))</f>
        <v/>
      </c>
      <c r="Z61" s="164" t="str">
        <f>IF('Matriz de Riesgos'!$AR$569="","",IF('Matriz de Riesgos'!$AR$569='Matriz Calificación'!$D$59,'Matriz de Riesgos'!$E$569,IF('Matriz de Riesgos'!$AR$569&lt;&gt;'Matriz Calificación'!$D$59,"")))</f>
        <v/>
      </c>
      <c r="AA61" s="164" t="str">
        <f>IF('Matriz de Riesgos'!$AR$578="","",IF('Matriz de Riesgos'!$AR$578='Matriz Calificación'!$D$59,'Matriz de Riesgos'!$E$578,IF('Matriz de Riesgos'!$AR$578&lt;&gt;'Matriz Calificación'!$D$59,"")))</f>
        <v/>
      </c>
      <c r="AB61" s="165" t="str">
        <f>IF('Matriz de Riesgos'!$AR$587="","",IF('Matriz de Riesgos'!$AR$587='Matriz Calificación'!$D$59,'Matriz de Riesgos'!$E$587,IF('Matriz de Riesgos'!$AR$587&lt;&gt;'Matriz Calificación'!$D$59,"")))</f>
        <v/>
      </c>
      <c r="AC61" s="165" t="str">
        <f>IF('Matriz de Riesgos'!$AR$596="","",IF('Matriz de Riesgos'!$AR$596='Matriz Calificación'!$D$59,'Matriz de Riesgos'!$E$596,IF('Matriz de Riesgos'!$AR$596&lt;&gt;'Matriz Calificación'!$D$59,"")))</f>
        <v/>
      </c>
      <c r="AD61" s="165" t="str">
        <f>IF('Matriz de Riesgos'!$AR$605="","",IF('Matriz de Riesgos'!$AR$605='Matriz Calificación'!$D$59,'Matriz de Riesgos'!$E$605,IF('Matriz de Riesgos'!$AR$605&lt;&gt;'Matriz Calificación'!$D$59,"")))</f>
        <v/>
      </c>
      <c r="AE61" s="165" t="str">
        <f>IF('Matriz de Riesgos'!$AR$614="","",IF('Matriz de Riesgos'!$AR$614='Matriz Calificación'!$D$59,'Matriz de Riesgos'!$E$614,IF('Matriz de Riesgos'!$AR$614&lt;&gt;'Matriz Calificación'!$D$59,"")))</f>
        <v/>
      </c>
      <c r="AF61" s="165" t="str">
        <f>IF('Matriz de Riesgos'!$AR$623="","",IF('Matriz de Riesgos'!$AR$623='Matriz Calificación'!$D$59,'Matriz de Riesgos'!$E$623,IF('Matriz de Riesgos'!$AR$623&lt;&gt;'Matriz Calificación'!$D$59,"")))</f>
        <v/>
      </c>
      <c r="AG61" s="166" t="str">
        <f>IF('Matriz de Riesgos'!$AR$632="","",IF('Matriz de Riesgos'!$AR$632='Matriz Calificación'!$D$59,'Matriz de Riesgos'!$E$632,IF('Matriz de Riesgos'!$AR$632&lt;&gt;'Matriz Calificación'!$D$59,"")))</f>
        <v/>
      </c>
      <c r="AH61" s="131" t="str">
        <f>IF('Matriz de Riesgos'!$AR$551="","",IF('Matriz de Riesgos'!$AR$551='Matriz Calificación'!$D$66,'Matriz de Riesgos'!$E$551,IF('Matriz de Riesgos'!$AR$551&lt;&gt;'Matriz Calificación'!$D$66,"")))</f>
        <v/>
      </c>
      <c r="AI61" s="132" t="str">
        <f>IF('Matriz de Riesgos'!$AR$560="","",IF('Matriz de Riesgos'!$AR$560='Matriz Calificación'!$D$66,'Matriz de Riesgos'!$E$560,IF('Matriz de Riesgos'!$AR$560&lt;&gt;'Matriz Calificación'!$D$66,"")))</f>
        <v/>
      </c>
      <c r="AJ61" s="132" t="str">
        <f>IF('Matriz de Riesgos'!$AR$569="","",IF('Matriz de Riesgos'!$AR$569='Matriz Calificación'!$D$66,'Matriz de Riesgos'!$E$569,IF('Matriz de Riesgos'!$AR$569&lt;&gt;'Matriz Calificación'!$D$66,"")))</f>
        <v/>
      </c>
      <c r="AK61" s="132" t="str">
        <f>IF('Matriz de Riesgos'!$AR$578="","",IF('Matriz de Riesgos'!$AR$578='Matriz Calificación'!$D$66,'Matriz de Riesgos'!$E$578,IF('Matriz de Riesgos'!$AR$578&lt;&gt;'Matriz Calificación'!$D$66,"")))</f>
        <v/>
      </c>
      <c r="AL61" s="132" t="str">
        <f>IF('Matriz de Riesgos'!$AR$587="","",IF('Matriz de Riesgos'!$AR$587='Matriz Calificación'!$D$66,'Matriz de Riesgos'!$E$587,IF('Matriz de Riesgos'!$AR$587&lt;&gt;'Matriz Calificación'!$D$66,"")))</f>
        <v/>
      </c>
      <c r="AM61" s="132" t="str">
        <f>IF('Matriz de Riesgos'!$AR$596="","",IF('Matriz de Riesgos'!$AR$596='Matriz Calificación'!$D$66,'Matriz de Riesgos'!$E$596,IF('Matriz de Riesgos'!$AR$596&lt;&gt;'Matriz Calificación'!$D$66,"")))</f>
        <v/>
      </c>
      <c r="AN61" s="132" t="str">
        <f>IF('Matriz de Riesgos'!$AR$605="","",IF('Matriz de Riesgos'!$AR$605='Matriz Calificación'!$D$66,'Matriz de Riesgos'!$E$605,IF('Matriz de Riesgos'!$AR$605&lt;&gt;'Matriz Calificación'!$D$66,"")))</f>
        <v/>
      </c>
      <c r="AO61" s="132" t="str">
        <f>IF('Matriz de Riesgos'!$AR$614="","",IF('Matriz de Riesgos'!$AR$614='Matriz Calificación'!$D$66,'Matriz de Riesgos'!$E$614,IF('Matriz de Riesgos'!$AR$614&lt;&gt;'Matriz Calificación'!$D$66,"")))</f>
        <v/>
      </c>
      <c r="AP61" s="132" t="str">
        <f>IF('Matriz de Riesgos'!$AR$623="","",IF('Matriz de Riesgos'!$AR$623='Matriz Calificación'!$D$66,'Matriz de Riesgos'!$E$623,IF('Matriz de Riesgos'!$AR$623&lt;&gt;'Matriz Calificación'!$D$66,"")))</f>
        <v/>
      </c>
      <c r="AQ61" s="136" t="str">
        <f>IF('Matriz de Riesgos'!$AR$632="","",IF('Matriz de Riesgos'!$AR$632='Matriz Calificación'!$D$66,'Matriz de Riesgos'!$E$632,IF('Matriz de Riesgos'!$AR$632&lt;&gt;'Matriz Calificación'!$D$66,"")))</f>
        <v/>
      </c>
      <c r="AR61" s="137" t="str">
        <f>IF('Matriz de Riesgos'!$AR$551="","",IF('Matriz de Riesgos'!$AR$551='Matriz Calificación'!$D$75,'Matriz de Riesgos'!$E$551,IF('Matriz de Riesgos'!$AR$551&lt;&gt;'Matriz Calificación'!$D$75,"")))</f>
        <v/>
      </c>
      <c r="AS61" s="138" t="str">
        <f>IF('Matriz de Riesgos'!$AR$560="","",IF('Matriz de Riesgos'!$AR$560='Matriz Calificación'!$D$75,'Matriz de Riesgos'!$E$560,IF('Matriz de Riesgos'!$AR$560&lt;&gt;'Matriz Calificación'!$D$75,"")))</f>
        <v/>
      </c>
      <c r="AT61" s="138" t="str">
        <f>IF('Matriz de Riesgos'!$AR$569="","",IF('Matriz de Riesgos'!$AR$569='Matriz Calificación'!$D$75,'Matriz de Riesgos'!$E$569,IF('Matriz de Riesgos'!$AR$569&lt;&gt;'Matriz Calificación'!$D$75,"")))</f>
        <v/>
      </c>
      <c r="AU61" s="138" t="str">
        <f>IF('Matriz de Riesgos'!$AR$578="","",IF('Matriz de Riesgos'!$AR$578='Matriz Calificación'!$D$75,'Matriz de Riesgos'!$E$578,IF('Matriz de Riesgos'!$AR$578&lt;&gt;'Matriz Calificación'!$D$75,"")))</f>
        <v/>
      </c>
      <c r="AV61" s="154" t="str">
        <f>IF('Matriz de Riesgos'!$AR$587="","",IF('Matriz de Riesgos'!$AR$587='Matriz Calificación'!$D$75,'Matriz de Riesgos'!$E$587,IF('Matriz de Riesgos'!$AR$587&lt;&gt;'Matriz Calificación'!$D$75,"")))</f>
        <v/>
      </c>
      <c r="AW61" s="154" t="str">
        <f>IF('Matriz de Riesgos'!$AR$596="","",IF('Matriz de Riesgos'!$AR$596='Matriz Calificación'!$D$75,'Matriz de Riesgos'!$E$596,IF('Matriz de Riesgos'!$AR$596&lt;&gt;'Matriz Calificación'!$D$75,"")))</f>
        <v/>
      </c>
      <c r="AX61" s="154" t="str">
        <f>IF('Matriz de Riesgos'!$AR$605="","",IF('Matriz de Riesgos'!$AR$605='Matriz Calificación'!$D$75,'Matriz de Riesgos'!$E$605,IF('Matriz de Riesgos'!$AR$605&lt;&gt;'Matriz Calificación'!$D$75,"")))</f>
        <v/>
      </c>
      <c r="AY61" s="154" t="str">
        <f>IF('Matriz de Riesgos'!$AR$614="","",IF('Matriz de Riesgos'!$AR$614='Matriz Calificación'!$D$75,'Matriz de Riesgos'!$E$614,IF('Matriz de Riesgos'!$AR$614&lt;&gt;'Matriz Calificación'!$D$75,"")))</f>
        <v/>
      </c>
      <c r="AZ61" s="154" t="str">
        <f>IF('Matriz de Riesgos'!$AR$623="","",IF('Matriz de Riesgos'!$AR$623='Matriz Calificación'!$D$75,'Matriz de Riesgos'!$E$623,IF('Matriz de Riesgos'!$AR$623&lt;&gt;'Matriz Calificación'!$D$75,"")))</f>
        <v/>
      </c>
      <c r="BA61" s="139" t="str">
        <f>IF('Matriz de Riesgos'!$AR$632="","",IF('Matriz de Riesgos'!$AR$632='Matriz Calificación'!$D$75,'Matriz de Riesgos'!$E$632,IF('Matriz de Riesgos'!$AR$632&lt;&gt;'Matriz Calificación'!$D$75,"")))</f>
        <v/>
      </c>
    </row>
    <row r="62" spans="2:57" ht="12" customHeight="1" x14ac:dyDescent="0.25">
      <c r="B62" s="400" t="s">
        <v>106</v>
      </c>
      <c r="C62" s="413">
        <v>0.6</v>
      </c>
      <c r="D62" s="162" t="str">
        <f>IF('Matriz de Riesgos'!$AR$11="","",IF('Matriz de Riesgos'!$AR$11='Matriz Calificación'!$D$60,'Matriz de Riesgos'!$E$11,IF('Matriz de Riesgos'!$AR$11&lt;&gt;'Matriz Calificación'!$D$60,"")))</f>
        <v/>
      </c>
      <c r="E62" s="121" t="str">
        <f>IF('Matriz de Riesgos'!$AR$20="","",IF('Matriz de Riesgos'!$AR$20='Matriz Calificación'!$D$60,'Matriz de Riesgos'!$E$20,IF('Matriz de Riesgos'!$AR$20&lt;&gt;'Matriz Calificación'!$D$60,"")))</f>
        <v/>
      </c>
      <c r="F62" s="121" t="str">
        <f>IF('Matriz de Riesgos'!$AR$29="","",IF('Matriz de Riesgos'!$AR$29='Matriz Calificación'!$D$60,'Matriz de Riesgos'!$E$29,IF('Matriz de Riesgos'!$AR$29&lt;&gt;'Matriz Calificación'!$D$60,"")))</f>
        <v/>
      </c>
      <c r="G62" s="121" t="str">
        <f>IF('Matriz de Riesgos'!$AR$38="","",IF('Matriz de Riesgos'!$AR$38='Matriz Calificación'!$D$60,'Matriz de Riesgos'!$E$38,IF('Matriz de Riesgos'!$AR$38&lt;&gt;'Matriz Calificación'!$D$60,"")))</f>
        <v/>
      </c>
      <c r="H62" s="121" t="str">
        <f>IF('Matriz de Riesgos'!$AR$47="","",IF('Matriz de Riesgos'!$AR$47='Matriz Calificación'!$D$60,'Matriz de Riesgos'!$E$47,IF('Matriz de Riesgos'!$AR$47&lt;&gt;'Matriz Calificación'!$D$60,"")))</f>
        <v/>
      </c>
      <c r="I62" s="121" t="str">
        <f>IF('Matriz de Riesgos'!$AR$56="","",IF('Matriz de Riesgos'!$AR$56='Matriz Calificación'!$D$60,'Matriz de Riesgos'!$E$56,IF('Matriz de Riesgos'!$AR$56&lt;&gt;'Matriz Calificación'!$D$60,"")))</f>
        <v/>
      </c>
      <c r="J62" s="121" t="str">
        <f>IF('Matriz de Riesgos'!$AR$65="","",IF('Matriz de Riesgos'!$AR$65='Matriz Calificación'!$D$60,'Matriz de Riesgos'!$E$65,IF('Matriz de Riesgos'!$AR$65&lt;&gt;'Matriz Calificación'!$D$60,"")))</f>
        <v/>
      </c>
      <c r="K62" s="121" t="str">
        <f>IF('Matriz de Riesgos'!$AR$74="","",IF('Matriz de Riesgos'!$AR$74='Matriz Calificación'!$D$60,'Matriz de Riesgos'!$E$74,IF('Matriz de Riesgos'!$AR$74&lt;&gt;'Matriz Calificación'!$D$60,"")))</f>
        <v/>
      </c>
      <c r="L62" s="121" t="str">
        <f>IF('Matriz de Riesgos'!$AR$83="","",IF('Matriz de Riesgos'!$AR$83='Matriz Calificación'!$D$60,'Matriz de Riesgos'!$E$83,IF('Matriz de Riesgos'!$AR$83&lt;&gt;'Matriz Calificación'!$D$60,"")))</f>
        <v/>
      </c>
      <c r="M62" s="122" t="str">
        <f>IF('Matriz de Riesgos'!$AR$92="","",IF('Matriz de Riesgos'!$AR$92='Matriz Calificación'!$D$60,'Matriz de Riesgos'!$E$92,IF('Matriz de Riesgos'!$AR$92&lt;&gt;'Matriz Calificación'!$D$60,"")))</f>
        <v/>
      </c>
      <c r="N62" s="162" t="str">
        <f>IF('Matriz de Riesgos'!$AR$11="","",IF('Matriz de Riesgos'!$AR$11='Matriz Calificación'!$D$61,'Matriz de Riesgos'!$E$11,IF('Matriz de Riesgos'!$AR$11&lt;&gt;'Matriz Calificación'!$D$61,"")))</f>
        <v/>
      </c>
      <c r="O62" s="121" t="str">
        <f>IF('Matriz de Riesgos'!$ANX$20="","",IF('Matriz de Riesgos'!$AR$20='Matriz Calificación'!$D$61,'Matriz de Riesgos'!$E$20,IF('Matriz de Riesgos'!$AR$20&lt;&gt;'Matriz Calificación'!$D$61,"")))</f>
        <v/>
      </c>
      <c r="P62" s="121" t="str">
        <f>IF('Matriz de Riesgos'!$AR$29="","",IF('Matriz de Riesgos'!$AR$29='Matriz Calificación'!$D$61,'Matriz de Riesgos'!$E$29,IF('Matriz de Riesgos'!$AR$29&lt;&gt;'Matriz Calificación'!$D$61,"")))</f>
        <v/>
      </c>
      <c r="Q62" s="121" t="str">
        <f>IF('Matriz de Riesgos'!$AR$38="","",IF('Matriz de Riesgos'!$AR$38='Matriz Calificación'!$D$61,'Matriz de Riesgos'!$E$38,IF('Matriz de Riesgos'!$AR$38&lt;&gt;'Matriz Calificación'!$D$61,"")))</f>
        <v/>
      </c>
      <c r="R62" s="121" t="str">
        <f>IF('Matriz de Riesgos'!$AR$47="","",IF('Matriz de Riesgos'!$AR$47='Matriz Calificación'!$D$61,'Matriz de Riesgos'!$E$47,IF('Matriz de Riesgos'!$AR$47&lt;&gt;'Matriz Calificación'!$D$61,"")))</f>
        <v/>
      </c>
      <c r="S62" s="121" t="str">
        <f>IF('Matriz de Riesgos'!$AR$56="","",IF('Matriz de Riesgos'!$AR$56='Matriz Calificación'!$D$61,'Matriz de Riesgos'!$E$56,IF('Matriz de Riesgos'!$AR$56&lt;&gt;'Matriz Calificación'!$D$61,"")))</f>
        <v/>
      </c>
      <c r="T62" s="121" t="str">
        <f>IF('Matriz de Riesgos'!$AR$65="","",IF('Matriz de Riesgos'!$AR$65='Matriz Calificación'!$D$61,'Matriz de Riesgos'!$E$65,IF('Matriz de Riesgos'!$AR$65&lt;&gt;'Matriz Calificación'!$D$61,"")))</f>
        <v/>
      </c>
      <c r="U62" s="121" t="str">
        <f>IF('Matriz de Riesgos'!$AR$74="","",IF('Matriz de Riesgos'!$AR$74='Matriz Calificación'!$D$61,'Matriz de Riesgos'!$E$74,IF('Matriz de Riesgos'!$AR$74&lt;&gt;'Matriz Calificación'!$D$61,"")))</f>
        <v/>
      </c>
      <c r="V62" s="121" t="str">
        <f>IF('Matriz de Riesgos'!$AR$83="","",IF('Matriz de Riesgos'!$AR$83='Matriz Calificación'!$D$61,'Matriz de Riesgos'!$E$83,IF('Matriz de Riesgos'!$AR$83&lt;&gt;'Matriz Calificación'!$D$61,"")))</f>
        <v/>
      </c>
      <c r="W62" s="122" t="str">
        <f>IF('Matriz de Riesgos'!$AR$92="","",IF('Matriz de Riesgos'!$AR$92='Matriz Calificación'!$D$61,'Matriz de Riesgos'!$E$92,IF('Matriz de Riesgos'!$AR$92&lt;&gt;'Matriz Calificación'!$D$61,"")))</f>
        <v/>
      </c>
      <c r="X62" s="162" t="str">
        <f>IF('Matriz de Riesgos'!$AR$11="","",IF('Matriz de Riesgos'!$AR$11='Matriz Calificación'!$D$62,'Matriz de Riesgos'!$E$11,IF('Matriz de Riesgos'!$AR$11&lt;&gt;'Matriz Calificación'!$D$62,"")))</f>
        <v/>
      </c>
      <c r="Y62" s="121" t="str">
        <f>IF('Matriz de Riesgos'!$AR$20="","",IF('Matriz de Riesgos'!$AR$20='Matriz Calificación'!$D$62,'Matriz de Riesgos'!$E$20,IF('Matriz de Riesgos'!$AR$20&lt;&gt;'Matriz Calificación'!$D$62,"")))</f>
        <v/>
      </c>
      <c r="Z62" s="121" t="str">
        <f>IF('Matriz de Riesgos'!$AR$29="","",IF('Matriz de Riesgos'!$AR$29='Matriz Calificación'!$D$62,'Matriz de Riesgos'!$E$29,IF('Matriz de Riesgos'!$AR$29&lt;&gt;'Matriz Calificación'!$D$62,"")))</f>
        <v/>
      </c>
      <c r="AA62" s="121" t="str">
        <f>IF('Matriz de Riesgos'!$AR$38="","",IF('Matriz de Riesgos'!$AR$38='Matriz Calificación'!$D$62,'Matriz de Riesgos'!$E$38,IF('Matriz de Riesgos'!$AR$38&lt;&gt;'Matriz Calificación'!$D$62,"")))</f>
        <v/>
      </c>
      <c r="AB62" s="121" t="str">
        <f>IF('Matriz de Riesgos'!$AR$47="","",IF('Matriz de Riesgos'!$AR$47='Matriz Calificación'!$D$62,'Matriz de Riesgos'!$E$47,IF('Matriz de Riesgos'!$AR$47&lt;&gt;'Matriz Calificación'!$D$62,"")))</f>
        <v/>
      </c>
      <c r="AC62" s="121" t="str">
        <f>IF('Matriz de Riesgos'!$AR$56="","",IF('Matriz de Riesgos'!$AR$56='Matriz Calificación'!$D$62,'Matriz de Riesgos'!$E$56,IF('Matriz de Riesgos'!$AR$56&lt;&gt;'Matriz Calificación'!$D$62,"")))</f>
        <v/>
      </c>
      <c r="AD62" s="121" t="str">
        <f>IF('Matriz de Riesgos'!$AR$65="","",IF('Matriz de Riesgos'!$AR$65='Matriz Calificación'!$D$62,'Matriz de Riesgos'!$E$65,IF('Matriz de Riesgos'!$AR$65&lt;&gt;'Matriz Calificación'!$D$62,"")))</f>
        <v/>
      </c>
      <c r="AE62" s="121" t="str">
        <f>IF('Matriz de Riesgos'!$AR$74="","",IF('Matriz de Riesgos'!$AR$74='Matriz Calificación'!$D$62,'Matriz de Riesgos'!$E$74,IF('Matriz de Riesgos'!$AR$74&lt;&gt;'Matriz Calificación'!$D$62,"")))</f>
        <v/>
      </c>
      <c r="AF62" s="121" t="str">
        <f>IF('Matriz de Riesgos'!$AR$83="","",IF('Matriz de Riesgos'!$AR$83='Matriz Calificación'!$D$62,'Matriz de Riesgos'!$E$83,IF('Matriz de Riesgos'!$AR$83&lt;&gt;'Matriz Calificación'!$D$62,"")))</f>
        <v/>
      </c>
      <c r="AG62" s="122" t="str">
        <f>IF('Matriz de Riesgos'!$AR$92="","",IF('Matriz de Riesgos'!$AR$92='Matriz Calificación'!$D$62,'Matriz de Riesgos'!$E$92,IF('Matriz de Riesgos'!$AR$92&lt;&gt;'Matriz Calificación'!$D$62,"")))</f>
        <v/>
      </c>
      <c r="AH62" s="123" t="str">
        <f>IF('Matriz de Riesgos'!$AR$11="","",IF('Matriz de Riesgos'!$AR$11='Matriz Calificación'!$D$67,'Matriz de Riesgos'!$E$11,IF('Matriz de Riesgos'!$AR$11&lt;&gt;'Matriz Calificación'!$D$67,"")))</f>
        <v/>
      </c>
      <c r="AI62" s="124" t="str">
        <f>IF('Matriz de Riesgos'!$AR$20="","",IF('Matriz de Riesgos'!$AR$20='Matriz Calificación'!$D$67,'Matriz de Riesgos'!$E$20,IF('Matriz de Riesgos'!$AR$20&lt;&gt;'Matriz Calificación'!$D$67,"")))</f>
        <v/>
      </c>
      <c r="AJ62" s="124" t="str">
        <f>IF('Matriz de Riesgos'!$AR$29="","",IF('Matriz de Riesgos'!$AR$29='Matriz Calificación'!$D$67,'Matriz de Riesgos'!$E$29,IF('Matriz de Riesgos'!$AR$29&lt;&gt;'Matriz Calificación'!$D$67,"")))</f>
        <v/>
      </c>
      <c r="AK62" s="124" t="str">
        <f>IF('Matriz de Riesgos'!$AR$38="","",IF('Matriz de Riesgos'!$AR$38='Matriz Calificación'!$D$67,'Matriz de Riesgos'!$E$38,IF('Matriz de Riesgos'!$AR$38&lt;&gt;'Matriz Calificación'!$D$67,"")))</f>
        <v/>
      </c>
      <c r="AL62" s="124" t="str">
        <f>IF('Matriz de Riesgos'!$AR$47="","",IF('Matriz de Riesgos'!$AR$47='Matriz Calificación'!$D$67,'Matriz de Riesgos'!$E$47,IF('Matriz de Riesgos'!$AR$47&lt;&gt;'Matriz Calificación'!$D$67,"")))</f>
        <v/>
      </c>
      <c r="AM62" s="124" t="str">
        <f>IF('Matriz de Riesgos'!$AR$56="","",IF('Matriz de Riesgos'!$AR$56='Matriz Calificación'!$D$67,'Matriz de Riesgos'!$E$56,IF('Matriz de Riesgos'!$AR$56&lt;&gt;'Matriz Calificación'!$D$67,"")))</f>
        <v/>
      </c>
      <c r="AN62" s="124" t="str">
        <f>IF('Matriz de Riesgos'!$AR$65="","",IF('Matriz de Riesgos'!$AR$65='Matriz Calificación'!$D$67,'Matriz de Riesgos'!$E$65,IF('Matriz de Riesgos'!$AR$65&lt;&gt;'Matriz Calificación'!$D$67,"")))</f>
        <v/>
      </c>
      <c r="AO62" s="124" t="str">
        <f>IF('Matriz de Riesgos'!$AR$74="","",IF('Matriz de Riesgos'!$AR$74='Matriz Calificación'!$D$67,'Matriz de Riesgos'!$E$74,IF('Matriz de Riesgos'!$AR$74&lt;&gt;'Matriz Calificación'!$D$67,"")))</f>
        <v/>
      </c>
      <c r="AP62" s="124" t="str">
        <f>IF('Matriz de Riesgos'!$AR$83="","",IF('Matriz de Riesgos'!$AR$83='Matriz Calificación'!$D$67,'Matriz de Riesgos'!$E$83,IF('Matriz de Riesgos'!$AR$83&lt;&gt;'Matriz Calificación'!$D$67,"")))</f>
        <v/>
      </c>
      <c r="AQ62" s="125" t="str">
        <f>IF('Matriz de Riesgos'!$AR$92="","",IF('Matriz de Riesgos'!$AR$92='Matriz Calificación'!$D$67,'Matriz de Riesgos'!$E$92,IF('Matriz de Riesgos'!$AR$92&lt;&gt;'Matriz Calificación'!$D$67,"")))</f>
        <v/>
      </c>
      <c r="AR62" s="126" t="str">
        <f>IF('Matriz de Riesgos'!$AR$11="","",IF('Matriz de Riesgos'!$AR$11='Matriz Calificación'!$D$76,'Matriz de Riesgos'!$E$11,IF('Matriz de Riesgos'!$AR$11&lt;&gt;'Matriz Calificación'!$D$76,"")))</f>
        <v/>
      </c>
      <c r="AS62" s="127" t="str">
        <f>IF('Matriz de Riesgos'!$AR$20="","",IF('Matriz de Riesgos'!$AR$20='Matriz Calificación'!$D$76,'Matriz de Riesgos'!$E$20,IF('Matriz de Riesgos'!$AR$20&lt;&gt;'Matriz Calificación'!$D$76,"")))</f>
        <v/>
      </c>
      <c r="AT62" s="127" t="str">
        <f>IF('Matriz de Riesgos'!$AR$29="","",IF('Matriz de Riesgos'!$AR$29='Matriz Calificación'!$D$76,'Matriz de Riesgos'!$E$29,IF('Matriz de Riesgos'!$AR$29&lt;&gt;'Matriz Calificación'!$D$76,"")))</f>
        <v/>
      </c>
      <c r="AU62" s="127" t="str">
        <f>IF('Matriz de Riesgos'!$AR$38="","",IF('Matriz de Riesgos'!$AR$38='Matriz Calificación'!$D$76,'Matriz de Riesgos'!$E$38,IF('Matriz de Riesgos'!$AR$38&lt;&gt;'Matriz Calificación'!$D$76,"")))</f>
        <v/>
      </c>
      <c r="AV62" s="153" t="str">
        <f>IF('Matriz de Riesgos'!$AR$47="","",IF('Matriz de Riesgos'!$AR$47='Matriz Calificación'!$D$76,'Matriz de Riesgos'!$E$47,IF('Matriz de Riesgos'!$AR$47&lt;&gt;'Matriz Calificación'!$D$76,"")))</f>
        <v/>
      </c>
      <c r="AW62" s="153" t="str">
        <f>IF('Matriz de Riesgos'!$AR$56="","",IF('Matriz de Riesgos'!$AR$56='Matriz Calificación'!$D$76,'Matriz de Riesgos'!$E$56,IF('Matriz de Riesgos'!$AR$56&lt;&gt;'Matriz Calificación'!$D$76,"")))</f>
        <v/>
      </c>
      <c r="AX62" s="153" t="str">
        <f>IF('Matriz de Riesgos'!$AR$65="","",IF('Matriz de Riesgos'!$AR$65='Matriz Calificación'!$D$76,'Matriz de Riesgos'!$E$65,IF('Matriz de Riesgos'!$AR$65&lt;&gt;'Matriz Calificación'!$D$76,"")))</f>
        <v/>
      </c>
      <c r="AY62" s="153" t="str">
        <f>IF('Matriz de Riesgos'!$AR$74="","",IF('Matriz de Riesgos'!$AR$74='Matriz Calificación'!$D$76,'Matriz de Riesgos'!$E$74,IF('Matriz de Riesgos'!$AR$74&lt;&gt;'Matriz Calificación'!$D$76,"")))</f>
        <v/>
      </c>
      <c r="AZ62" s="153" t="str">
        <f>IF('Matriz de Riesgos'!$AR$83="","",IF('Matriz de Riesgos'!$AR$83='Matriz Calificación'!$D$76,'Matriz de Riesgos'!$E$83,IF('Matriz de Riesgos'!$AR$83&lt;&gt;'Matriz Calificación'!$D$76,"")))</f>
        <v/>
      </c>
      <c r="BA62" s="128" t="str">
        <f>IF('Matriz de Riesgos'!$AR$92="","",IF('Matriz de Riesgos'!$AR$92='Matriz Calificación'!$D$76,'Matriz de Riesgos'!$E$92,IF('Matriz de Riesgos'!$AR$92&lt;&gt;'Matriz Calificación'!$D$76,"")))</f>
        <v/>
      </c>
    </row>
    <row r="63" spans="2:57" ht="12" customHeight="1" x14ac:dyDescent="0.25">
      <c r="B63" s="400"/>
      <c r="C63" s="414"/>
      <c r="D63" s="133" t="str">
        <f>IF('Matriz de Riesgos'!$AR$101="","",IF('Matriz de Riesgos'!$AR$101='Matriz Calificación'!$D$60,'Matriz de Riesgos'!$E$101,IF('Matriz de Riesgos'!$AR$101&lt;&gt;'Matriz Calificación'!$D$60,"")))</f>
        <v/>
      </c>
      <c r="E63" s="134" t="str">
        <f>IF('Matriz de Riesgos'!$AR$110="","",IF('Matriz de Riesgos'!$AR$110='Matriz Calificación'!$D$60,'Matriz de Riesgos'!$E$110,IF('Matriz de Riesgos'!$AR$110&lt;&gt;'Matriz Calificación'!$D$60,"")))</f>
        <v/>
      </c>
      <c r="F63" s="134" t="str">
        <f>IF('Matriz de Riesgos'!$AR$119="","",IF('Matriz de Riesgos'!$AR$119='Matriz Calificación'!$D$60,'Matriz de Riesgos'!$E$119,IF('Matriz de Riesgos'!$AR$119&lt;&gt;'Matriz Calificación'!$D$60,"")))</f>
        <v/>
      </c>
      <c r="G63" s="134" t="str">
        <f>IF('Matriz de Riesgos'!$AR$128="","",IF('Matriz de Riesgos'!$AR$128='Matriz Calificación'!$D$60,'Matriz de Riesgos'!$E$128,IF('Matriz de Riesgos'!$AR$128&lt;&gt;'Matriz Calificación'!$D$60,"")))</f>
        <v/>
      </c>
      <c r="H63" s="134" t="str">
        <f>IF('Matriz de Riesgos'!$AR$137="","",IF('Matriz de Riesgos'!$AR$137='Matriz Calificación'!$D$60,'Matriz de Riesgos'!$E$137,IF('Matriz de Riesgos'!$AR$137&lt;&gt;'Matriz Calificación'!$D$60,"")))</f>
        <v/>
      </c>
      <c r="I63" s="134" t="str">
        <f>IF('Matriz de Riesgos'!$AR$146="","",IF('Matriz de Riesgos'!$AR$146='Matriz Calificación'!$D$60,'Matriz de Riesgos'!$E$146,IF('Matriz de Riesgos'!$AR$146&lt;&gt;'Matriz Calificación'!$D$60,"")))</f>
        <v/>
      </c>
      <c r="J63" s="134" t="str">
        <f>IF('Matriz de Riesgos'!$AR$155="","",IF('Matriz de Riesgos'!$AR$155='Matriz Calificación'!$D$60,'Matriz de Riesgos'!$E$155,IF('Matriz de Riesgos'!$AR$155&lt;&gt;'Matriz Calificación'!$D$60,"")))</f>
        <v/>
      </c>
      <c r="K63" s="134" t="str">
        <f>IF('Matriz de Riesgos'!$AR$164="","",IF('Matriz de Riesgos'!$AR$164='Matriz Calificación'!$D$60,'Matriz de Riesgos'!$E$164,IF('Matriz de Riesgos'!$AR$164&lt;&gt;'Matriz Calificación'!$D$60,"")))</f>
        <v/>
      </c>
      <c r="L63" s="134" t="str">
        <f>IF('Matriz de Riesgos'!$AR$173="","",IF('Matriz de Riesgos'!$AR$173='Matriz Calificación'!$D$60,'Matriz de Riesgos'!$E$173,IF('Matriz de Riesgos'!$AR$173&lt;&gt;'Matriz Calificación'!$D$60,"")))</f>
        <v/>
      </c>
      <c r="M63" s="135" t="str">
        <f>IF('Matriz de Riesgos'!$AR$182="","",IF('Matriz de Riesgos'!$AR$182='Matriz Calificación'!$D$60,'Matriz de Riesgos'!$E$182,IF('Matriz de Riesgos'!$AR$182&lt;&gt;'Matriz Calificación'!$D$60,"")))</f>
        <v/>
      </c>
      <c r="N63" s="133" t="str">
        <f>IF('Matriz de Riesgos'!$AR$101="","",IF('Matriz de Riesgos'!$AR$101='Matriz Calificación'!$D$61,'Matriz de Riesgos'!$E$101,IF('Matriz de Riesgos'!$AR$101&lt;&gt;'Matriz Calificación'!$D$61,"")))</f>
        <v/>
      </c>
      <c r="O63" s="134" t="str">
        <f>IF('Matriz de Riesgos'!$AR$110="","",IF('Matriz de Riesgos'!$AR$110='Matriz Calificación'!$D$61,'Matriz de Riesgos'!$E$110,IF('Matriz de Riesgos'!$AR$110&lt;&gt;'Matriz Calificación'!$D$61,"")))</f>
        <v/>
      </c>
      <c r="P63" s="134" t="str">
        <f>IF('Matriz de Riesgos'!$AR$119="","",IF('Matriz de Riesgos'!$AR$119='Matriz Calificación'!$D$61,'Matriz de Riesgos'!$E$119,IF('Matriz de Riesgos'!$AR$119&lt;&gt;'Matriz Calificación'!$D$61,"")))</f>
        <v/>
      </c>
      <c r="Q63" s="134" t="str">
        <f>IF('Matriz de Riesgos'!$AR$128="","",IF('Matriz de Riesgos'!$AR$128='Matriz Calificación'!$D$61,'Matriz de Riesgos'!$E$128,IF('Matriz de Riesgos'!$AR$128&lt;&gt;'Matriz Calificación'!$D$61,"")))</f>
        <v/>
      </c>
      <c r="R63" s="134" t="str">
        <f>IF('Matriz de Riesgos'!$AR$137="","",IF('Matriz de Riesgos'!$AR$137='Matriz Calificación'!$D$61,'Matriz de Riesgos'!$E$137,IF('Matriz de Riesgos'!$AR$137&lt;&gt;'Matriz Calificación'!$D$61,"")))</f>
        <v/>
      </c>
      <c r="S63" s="134" t="str">
        <f>IF('Matriz de Riesgos'!$ANX$146="","",IF('Matriz de Riesgos'!$AR$146='Matriz Calificación'!$D$61,'Matriz de Riesgos'!$E$146,IF('Matriz de Riesgos'!$AR$146&lt;&gt;'Matriz Calificación'!$D$61,"")))</f>
        <v/>
      </c>
      <c r="T63" s="134" t="str">
        <f>IF('Matriz de Riesgos'!$AR$155="","",IF('Matriz de Riesgos'!$AR$155='Matriz Calificación'!$D$61,'Matriz de Riesgos'!$E$155,IF('Matriz de Riesgos'!$AR$155&lt;&gt;'Matriz Calificación'!$D$61,"")))</f>
        <v/>
      </c>
      <c r="U63" s="134" t="str">
        <f>IF('Matriz de Riesgos'!$AR$164="","",IF('Matriz de Riesgos'!$AR$164='Matriz Calificación'!$D$61,'Matriz de Riesgos'!$E$164,IF('Matriz de Riesgos'!$AR$164&lt;&gt;'Matriz Calificación'!$D$61,"")))</f>
        <v/>
      </c>
      <c r="V63" s="134" t="str">
        <f>IF('Matriz de Riesgos'!$AR$173="","",IF('Matriz de Riesgos'!$AR$173='Matriz Calificación'!$D$61,'Matriz de Riesgos'!$E$173,IF('Matriz de Riesgos'!$AR$173&lt;&gt;'Matriz Calificación'!$D$61,"")))</f>
        <v/>
      </c>
      <c r="W63" s="135" t="str">
        <f>IF('Matriz de Riesgos'!$AR$182="","",IF('Matriz de Riesgos'!$AR$182='Matriz Calificación'!$D$61,'Matriz de Riesgos'!$E$182,IF('Matriz de Riesgos'!$AR$182&lt;&gt;'Matriz Calificación'!$D$61,"")))</f>
        <v/>
      </c>
      <c r="X63" s="133" t="str">
        <f>IF('Matriz de Riesgos'!$AR$101="","",IF('Matriz de Riesgos'!$AR$101='Matriz Calificación'!$D$62,'Matriz de Riesgos'!$E$101,IF('Matriz de Riesgos'!$AR$101&lt;&gt;'Matriz Calificación'!$D$62,"")))</f>
        <v/>
      </c>
      <c r="Y63" s="134" t="str">
        <f>IF('Matriz de Riesgos'!$AR$110="","",IF('Matriz de Riesgos'!$AR$110='Matriz Calificación'!$D$62,'Matriz de Riesgos'!$E$110,IF('Matriz de Riesgos'!$AR$110&lt;&gt;'Matriz Calificación'!$D$62,"")))</f>
        <v/>
      </c>
      <c r="Z63" s="134" t="str">
        <f>IF('Matriz de Riesgos'!$AR$119="","",IF('Matriz de Riesgos'!$AR$119='Matriz Calificación'!$D$62,'Matriz de Riesgos'!$E$119,IF('Matriz de Riesgos'!$AR$119&lt;&gt;'Matriz Calificación'!$D$62,"")))</f>
        <v/>
      </c>
      <c r="AA63" s="134" t="str">
        <f>IF('Matriz de Riesgos'!$AR$128="","",IF('Matriz de Riesgos'!$AR$128='Matriz Calificación'!$D$62,'Matriz de Riesgos'!$E$128,IF('Matriz de Riesgos'!$AR$128&lt;&gt;'Matriz Calificación'!$D$62,"")))</f>
        <v/>
      </c>
      <c r="AB63" s="134" t="str">
        <f>IF('Matriz de Riesgos'!$AR$137="","",IF('Matriz de Riesgos'!$AR$137='Matriz Calificación'!$D$62,'Matriz de Riesgos'!$E$137,IF('Matriz de Riesgos'!$AR$137&lt;&gt;'Matriz Calificación'!$D$62,"")))</f>
        <v/>
      </c>
      <c r="AC63" s="134" t="str">
        <f>IF('Matriz de Riesgos'!$AR$146="","",IF('Matriz de Riesgos'!$AR$146='Matriz Calificación'!$D$62,'Matriz de Riesgos'!$E$146,IF('Matriz de Riesgos'!$AR$146&lt;&gt;'Matriz Calificación'!$D$62,"")))</f>
        <v/>
      </c>
      <c r="AD63" s="134" t="str">
        <f>IF('Matriz de Riesgos'!$AR$155="","",IF('Matriz de Riesgos'!$AR$155='Matriz Calificación'!$D$62,'Matriz de Riesgos'!$E$155,IF('Matriz de Riesgos'!$AR$155&lt;&gt;'Matriz Calificación'!$D$62,"")))</f>
        <v/>
      </c>
      <c r="AE63" s="134" t="str">
        <f>IF('Matriz de Riesgos'!$AR$164="","",IF('Matriz de Riesgos'!$AR$164='Matriz Calificación'!$D$62,'Matriz de Riesgos'!$E$164,IF('Matriz de Riesgos'!$AR$164&lt;&gt;'Matriz Calificación'!$D$62,"")))</f>
        <v/>
      </c>
      <c r="AF63" s="134" t="str">
        <f>IF('Matriz de Riesgos'!$AR$173="","",IF('Matriz de Riesgos'!$AR$173='Matriz Calificación'!$D$62,'Matriz de Riesgos'!$E$173,IF('Matriz de Riesgos'!$AR$173&lt;&gt;'Matriz Calificación'!$D$62,"")))</f>
        <v/>
      </c>
      <c r="AG63" s="135" t="str">
        <f>IF('Matriz de Riesgos'!$AR$182="","",IF('Matriz de Riesgos'!$AR$182='Matriz Calificación'!$D$62,'Matriz de Riesgos'!$E$182,IF('Matriz de Riesgos'!$AR$182&lt;&gt;'Matriz Calificación'!$D$62,"")))</f>
        <v/>
      </c>
      <c r="AH63" s="131" t="str">
        <f>IF('Matriz de Riesgos'!$AR$101="","",IF('Matriz de Riesgos'!$AR$101='Matriz Calificación'!$D$67,'Matriz de Riesgos'!$E$101,IF('Matriz de Riesgos'!$AR$101&lt;&gt;'Matriz Calificación'!$D$67,"")))</f>
        <v/>
      </c>
      <c r="AI63" s="132" t="str">
        <f>IF('Matriz de Riesgos'!$AR$110="","",IF('Matriz de Riesgos'!$AR$110='Matriz Calificación'!$D$67,'Matriz de Riesgos'!$E$110,IF('Matriz de Riesgos'!$AR$110&lt;&gt;'Matriz Calificación'!$D$67,"")))</f>
        <v/>
      </c>
      <c r="AJ63" s="132" t="str">
        <f>IF('Matriz de Riesgos'!$AR$119="","",IF('Matriz de Riesgos'!$AR$119='Matriz Calificación'!$D$67,'Matriz de Riesgos'!$E$119,IF('Matriz de Riesgos'!$AR$119&lt;&gt;'Matriz Calificación'!$D$67,"")))</f>
        <v/>
      </c>
      <c r="AK63" s="132" t="str">
        <f>IF('Matriz de Riesgos'!$AR$128="","",IF('Matriz de Riesgos'!$AR$128='Matriz Calificación'!$D$67,'Matriz de Riesgos'!$E$128,IF('Matriz de Riesgos'!$AR$128&lt;&gt;'Matriz Calificación'!$D$67,"")))</f>
        <v/>
      </c>
      <c r="AL63" s="132" t="str">
        <f>IF('Matriz de Riesgos'!$AR$137="","",IF('Matriz de Riesgos'!$AR$137='Matriz Calificación'!$D$67,'Matriz de Riesgos'!$E$137,IF('Matriz de Riesgos'!$AR$137&lt;&gt;'Matriz Calificación'!$D$67,"")))</f>
        <v/>
      </c>
      <c r="AM63" s="132" t="str">
        <f>IF('Matriz de Riesgos'!$AR$146="","",IF('Matriz de Riesgos'!$AR$146='Matriz Calificación'!$D$67,'Matriz de Riesgos'!$E$146,IF('Matriz de Riesgos'!$AR$146&lt;&gt;'Matriz Calificación'!$D$67,"")))</f>
        <v/>
      </c>
      <c r="AN63" s="132" t="str">
        <f>IF('Matriz de Riesgos'!$AR$155="","",IF('Matriz de Riesgos'!$AR$155='Matriz Calificación'!$D$67,'Matriz de Riesgos'!$E$155,IF('Matriz de Riesgos'!$AR$155&lt;&gt;'Matriz Calificación'!$D$67,"")))</f>
        <v/>
      </c>
      <c r="AO63" s="132" t="str">
        <f>IF('Matriz de Riesgos'!$AR$164="","",IF('Matriz de Riesgos'!$AR$164='Matriz Calificación'!$D$67,'Matriz de Riesgos'!$E$164,IF('Matriz de Riesgos'!$AR$164&lt;&gt;'Matriz Calificación'!$D$67,"")))</f>
        <v/>
      </c>
      <c r="AP63" s="132" t="str">
        <f>IF('Matriz de Riesgos'!$AR$173="","",IF('Matriz de Riesgos'!$AR$173='Matriz Calificación'!$D$67,'Matriz de Riesgos'!$E$173,IF('Matriz de Riesgos'!$AR$173&lt;&gt;'Matriz Calificación'!$D$67,"")))</f>
        <v/>
      </c>
      <c r="AQ63" s="136" t="str">
        <f>IF('Matriz de Riesgos'!$AR$182="","",IF('Matriz de Riesgos'!$AR$182='Matriz Calificación'!$D$67,'Matriz de Riesgos'!$E$182,IF('Matriz de Riesgos'!$AR$182&lt;&gt;'Matriz Calificación'!$D$67,"")))</f>
        <v/>
      </c>
      <c r="AR63" s="137" t="str">
        <f>IF('Matriz de Riesgos'!$AR$101="","",IF('Matriz de Riesgos'!$AR$101='Matriz Calificación'!$D$76,'Matriz de Riesgos'!$E$101,IF('Matriz de Riesgos'!$AR$101&lt;&gt;'Matriz Calificación'!$D$76,"")))</f>
        <v/>
      </c>
      <c r="AS63" s="138" t="str">
        <f>IF('Matriz de Riesgos'!$AR$110="","",IF('Matriz de Riesgos'!$AR$110='Matriz Calificación'!$D$76,'Matriz de Riesgos'!$E$110,IF('Matriz de Riesgos'!$AR$110&lt;&gt;'Matriz Calificación'!$D$76,"")))</f>
        <v/>
      </c>
      <c r="AT63" s="138" t="str">
        <f>IF('Matriz de Riesgos'!$AR$119="","",IF('Matriz de Riesgos'!$AR$119='Matriz Calificación'!$D$76,'Matriz de Riesgos'!$E$119,IF('Matriz de Riesgos'!$AR$119&lt;&gt;'Matriz Calificación'!$D$76,"")))</f>
        <v/>
      </c>
      <c r="AU63" s="138" t="str">
        <f>IF('Matriz de Riesgos'!$AR$128="","",IF('Matriz de Riesgos'!$AR$128='Matriz Calificación'!$D$76,'Matriz de Riesgos'!$E$128,IF('Matriz de Riesgos'!$AR$128&lt;&gt;'Matriz Calificación'!$D$76,"")))</f>
        <v/>
      </c>
      <c r="AV63" s="154" t="str">
        <f>IF('Matriz de Riesgos'!$AR$137="","",IF('Matriz de Riesgos'!$AR$137='Matriz Calificación'!$D$76,'Matriz de Riesgos'!$E$137,IF('Matriz de Riesgos'!$AR$137&lt;&gt;'Matriz Calificación'!$D$76,"")))</f>
        <v/>
      </c>
      <c r="AW63" s="154" t="str">
        <f>IF('Matriz de Riesgos'!$AR$146="","",IF('Matriz de Riesgos'!$AR$146='Matriz Calificación'!$D$76,'Matriz de Riesgos'!$E$146,IF('Matriz de Riesgos'!$AR$146&lt;&gt;'Matriz Calificación'!$D$76,"")))</f>
        <v/>
      </c>
      <c r="AX63" s="154" t="str">
        <f>IF('Matriz de Riesgos'!$AR$155="","",IF('Matriz de Riesgos'!$AR$155='Matriz Calificación'!$D$76,'Matriz de Riesgos'!$E$155,IF('Matriz de Riesgos'!$AR$155&lt;&gt;'Matriz Calificación'!$D$76,"")))</f>
        <v/>
      </c>
      <c r="AY63" s="154" t="str">
        <f>IF('Matriz de Riesgos'!$AR$164="","",IF('Matriz de Riesgos'!$AR$164='Matriz Calificación'!$D$76,'Matriz de Riesgos'!$E$164,IF('Matriz de Riesgos'!$AR$164&lt;&gt;'Matriz Calificación'!$D$76,"")))</f>
        <v/>
      </c>
      <c r="AZ63" s="154" t="str">
        <f>IF('Matriz de Riesgos'!$AR$173="","",IF('Matriz de Riesgos'!$AR$173='Matriz Calificación'!$D$76,'Matriz de Riesgos'!$E$173,IF('Matriz de Riesgos'!$AR$173&lt;&gt;'Matriz Calificación'!$D$76,"")))</f>
        <v/>
      </c>
      <c r="BA63" s="139" t="str">
        <f>IF('Matriz de Riesgos'!$AR$182="","",IF('Matriz de Riesgos'!$AR$182='Matriz Calificación'!$D$76,'Matriz de Riesgos'!$E$182,IF('Matriz de Riesgos'!$AR$182&lt;&gt;'Matriz Calificación'!$D$76,"")))</f>
        <v/>
      </c>
    </row>
    <row r="64" spans="2:57" ht="12" customHeight="1" x14ac:dyDescent="0.25">
      <c r="B64" s="400"/>
      <c r="C64" s="414"/>
      <c r="D64" s="133" t="str">
        <f>IF('Matriz de Riesgos'!$AR$191="","",IF('Matriz de Riesgos'!$AR$191='Matriz Calificación'!$D$60,'Matriz de Riesgos'!$E$191,IF('Matriz de Riesgos'!$AR$191&lt;&gt;'Matriz Calificación'!$D$60,"")))</f>
        <v/>
      </c>
      <c r="E64" s="134" t="str">
        <f>IF('Matriz de Riesgos'!$AR$200="","",IF('Matriz de Riesgos'!$AR$200='Matriz Calificación'!$D$60,'Matriz de Riesgos'!$E$200,IF('Matriz de Riesgos'!$AR$200&lt;&gt;'Matriz Calificación'!$D$60,"")))</f>
        <v/>
      </c>
      <c r="F64" s="134" t="str">
        <f>IF('Matriz de Riesgos'!$AR$209="","",IF('Matriz de Riesgos'!$AR$209='Matriz Calificación'!$D$60,'Matriz de Riesgos'!$E$209,IF('Matriz de Riesgos'!$AR$209&lt;&gt;'Matriz Calificación'!$D$60,"")))</f>
        <v/>
      </c>
      <c r="G64" s="134" t="str">
        <f>IF('Matriz de Riesgos'!$AR$218="","",IF('Matriz de Riesgos'!$AR$218='Matriz Calificación'!$D$60,'Matriz de Riesgos'!$E$218,IF('Matriz de Riesgos'!$AR$218&lt;&gt;'Matriz Calificación'!$D$60,"")))</f>
        <v/>
      </c>
      <c r="H64" s="134" t="str">
        <f>IF('Matriz de Riesgos'!$AR$227="","",IF('Matriz de Riesgos'!$AR$227='Matriz Calificación'!$D$60,'Matriz de Riesgos'!$E$227,IF('Matriz de Riesgos'!$AR$227&lt;&gt;'Matriz Calificación'!$D$60,"")))</f>
        <v/>
      </c>
      <c r="I64" s="134" t="str">
        <f>IF('Matriz de Riesgos'!$AR$236="","",IF('Matriz de Riesgos'!$AR$236='Matriz Calificación'!$D$60,'Matriz de Riesgos'!$E$236,IF('Matriz de Riesgos'!$AR$236&lt;&gt;'Matriz Calificación'!$D$60,"")))</f>
        <v/>
      </c>
      <c r="J64" s="134" t="str">
        <f>IF('Matriz de Riesgos'!$AR$245="","",IF('Matriz de Riesgos'!$AR$245='Matriz Calificación'!$D$60,'Matriz de Riesgos'!$E$245,IF('Matriz de Riesgos'!$AR$245&lt;&gt;'Matriz Calificación'!$D$60,"")))</f>
        <v/>
      </c>
      <c r="K64" s="134" t="str">
        <f>IF('Matriz de Riesgos'!$AR$254="","",IF('Matriz de Riesgos'!$AR$254='Matriz Calificación'!$D$60,'Matriz de Riesgos'!$E$254,IF('Matriz de Riesgos'!$AR$254&lt;&gt;'Matriz Calificación'!$D$60,"")))</f>
        <v/>
      </c>
      <c r="L64" s="134" t="str">
        <f>IF('Matriz de Riesgos'!$AR$263="","",IF('Matriz de Riesgos'!$AR$263='Matriz Calificación'!$D$60,'Matriz de Riesgos'!$E$263,IF('Matriz de Riesgos'!$AR$263&lt;&gt;'Matriz Calificación'!$D$60,"")))</f>
        <v/>
      </c>
      <c r="M64" s="135" t="str">
        <f>IF('Matriz de Riesgos'!$AR$272="","",IF('Matriz de Riesgos'!$AR$272='Matriz Calificación'!$D$60,'Matriz de Riesgos'!$E$272,IF('Matriz de Riesgos'!$AR$272&lt;&gt;'Matriz Calificación'!$D$60,"")))</f>
        <v/>
      </c>
      <c r="N64" s="133" t="str">
        <f>IF('Matriz de Riesgos'!$AR$191="","",IF('Matriz de Riesgos'!$AR$191='Matriz Calificación'!$D$61,'Matriz de Riesgos'!$E$191,IF('Matriz de Riesgos'!$ANX$191&lt;&gt;'Matriz Calificación'!$D$61,"")))</f>
        <v/>
      </c>
      <c r="O64" s="134" t="str">
        <f>IF('Matriz de Riesgos'!$AR$200="","",IF('Matriz de Riesgos'!$AR$200='Matriz Calificación'!$D$61,'Matriz de Riesgos'!$E$200,IF('Matriz de Riesgos'!$AR$200&lt;&gt;'Matriz Calificación'!$D$61,"")))</f>
        <v/>
      </c>
      <c r="P64" s="134" t="str">
        <f>IF('Matriz de Riesgos'!$AR$209="","",IF('Matriz de Riesgos'!$AR$209='Matriz Calificación'!$D$61,'Matriz de Riesgos'!$E$209,IF('Matriz de Riesgos'!$AR$209&lt;&gt;'Matriz Calificación'!$D$61,"")))</f>
        <v/>
      </c>
      <c r="Q64" s="134" t="str">
        <f>IF('Matriz de Riesgos'!$AR$218="","",IF('Matriz de Riesgos'!$AR$218='Matriz Calificación'!$D$61,'Matriz de Riesgos'!$E$218,IF('Matriz de Riesgos'!$AR$218&lt;&gt;'Matriz Calificación'!$D$61,"")))</f>
        <v/>
      </c>
      <c r="R64" s="134" t="str">
        <f>IF('Matriz de Riesgos'!$AR$227="","",IF('Matriz de Riesgos'!$AR$227='Matriz Calificación'!$D$61,'Matriz de Riesgos'!$E$227,IF('Matriz de Riesgos'!$AR$227&lt;&gt;'Matriz Calificación'!$D$61,"")))</f>
        <v/>
      </c>
      <c r="S64" s="134" t="str">
        <f>IF('Matriz de Riesgos'!$AR$236="","",IF('Matriz de Riesgos'!$AR$236='Matriz Calificación'!$D$61,'Matriz de Riesgos'!$E$236,IF('Matriz de Riesgos'!$AR$236&lt;&gt;'Matriz Calificación'!$D$61,"")))</f>
        <v/>
      </c>
      <c r="T64" s="134" t="str">
        <f>IF('Matriz de Riesgos'!$AR$245="","",IF('Matriz de Riesgos'!$AR$245='Matriz Calificación'!$D$61,'Matriz de Riesgos'!$E$245,IF('Matriz de Riesgos'!$AR$245&lt;&gt;'Matriz Calificación'!$D$61,"")))</f>
        <v/>
      </c>
      <c r="U64" s="134" t="str">
        <f>IF('Matriz de Riesgos'!$AR$254="","",IF('Matriz de Riesgos'!$AR$254='Matriz Calificación'!$D$61,'Matriz de Riesgos'!$E$254,IF('Matriz de Riesgos'!$AR$254&lt;&gt;'Matriz Calificación'!$D$61,"")))</f>
        <v/>
      </c>
      <c r="V64" s="134" t="str">
        <f>IF('Matriz de Riesgos'!$AR$263="","",IF('Matriz de Riesgos'!$AR$263='Matriz Calificación'!$D$61,'Matriz de Riesgos'!$E$263,IF('Matriz de Riesgos'!$AR$263&lt;&gt;'Matriz Calificación'!$D$61,"")))</f>
        <v/>
      </c>
      <c r="W64" s="135" t="str">
        <f>IF('Matriz de Riesgos'!$AR$272="","",IF('Matriz de Riesgos'!$AR$272='Matriz Calificación'!$D$61,'Matriz de Riesgos'!$E$272,IF('Matriz de Riesgos'!$AR$272&lt;&gt;'Matriz Calificación'!$D$61,"")))</f>
        <v/>
      </c>
      <c r="X64" s="133" t="str">
        <f>IF('Matriz de Riesgos'!$AR$191="","",IF('Matriz de Riesgos'!$AR$191='Matriz Calificación'!$D$62,'Matriz de Riesgos'!$E$191,IF('Matriz de Riesgos'!$AR$191&lt;&gt;'Matriz Calificación'!$D$62,"")))</f>
        <v/>
      </c>
      <c r="Y64" s="134" t="str">
        <f>IF('Matriz de Riesgos'!$AR$200="","",IF('Matriz de Riesgos'!$AR$200='Matriz Calificación'!$D$62,'Matriz de Riesgos'!$E$200,IF('Matriz de Riesgos'!$AR$200&lt;&gt;'Matriz Calificación'!$D$62,"")))</f>
        <v/>
      </c>
      <c r="Z64" s="134" t="str">
        <f>IF('Matriz de Riesgos'!$AR$209="","",IF('Matriz de Riesgos'!$AR$209='Matriz Calificación'!$D$62,'Matriz de Riesgos'!$E$209,IF('Matriz de Riesgos'!$AR$209&lt;&gt;'Matriz Calificación'!$D$62,"")))</f>
        <v/>
      </c>
      <c r="AA64" s="134" t="str">
        <f>IF('Matriz de Riesgos'!$AR$218="","",IF('Matriz de Riesgos'!$AR$218='Matriz Calificación'!$D$62,'Matriz de Riesgos'!$E$218,IF('Matriz de Riesgos'!$AR$218&lt;&gt;'Matriz Calificación'!$D$62,"")))</f>
        <v/>
      </c>
      <c r="AB64" s="134" t="str">
        <f>IF('Matriz de Riesgos'!$AR$227="","",IF('Matriz de Riesgos'!$AR$227='Matriz Calificación'!$D$62,'Matriz de Riesgos'!$E$227,IF('Matriz de Riesgos'!$AR$227&lt;&gt;'Matriz Calificación'!$D$62,"")))</f>
        <v/>
      </c>
      <c r="AC64" s="134" t="str">
        <f>IF('Matriz de Riesgos'!$AR$236="","",IF('Matriz de Riesgos'!$AR$236='Matriz Calificación'!$D$62,'Matriz de Riesgos'!$E$236,IF('Matriz de Riesgos'!$AR$236&lt;&gt;'Matriz Calificación'!$D$62,"")))</f>
        <v/>
      </c>
      <c r="AD64" s="134" t="str">
        <f>IF('Matriz de Riesgos'!$AR$245="","",IF('Matriz de Riesgos'!$AR$245='Matriz Calificación'!$D$62,'Matriz de Riesgos'!$E$245,IF('Matriz de Riesgos'!$AR$245&lt;&gt;'Matriz Calificación'!$D$62,"")))</f>
        <v/>
      </c>
      <c r="AE64" s="134" t="str">
        <f>IF('Matriz de Riesgos'!$AR$254="","",IF('Matriz de Riesgos'!$AR$254='Matriz Calificación'!$D$62,'Matriz de Riesgos'!$E$254,IF('Matriz de Riesgos'!$AR$254&lt;&gt;'Matriz Calificación'!$D$62,"")))</f>
        <v/>
      </c>
      <c r="AF64" s="134" t="str">
        <f>IF('Matriz de Riesgos'!$AR$263="","",IF('Matriz de Riesgos'!$AR$263='Matriz Calificación'!$D$62,'Matriz de Riesgos'!$E$263,IF('Matriz de Riesgos'!$AR$263&lt;&gt;'Matriz Calificación'!$D$62,"")))</f>
        <v/>
      </c>
      <c r="AG64" s="135" t="str">
        <f>IF('Matriz de Riesgos'!$AR$272="","",IF('Matriz de Riesgos'!$AR$272='Matriz Calificación'!$D$62,'Matriz de Riesgos'!$E$272,IF('Matriz de Riesgos'!$AR$272&lt;&gt;'Matriz Calificación'!$D$62,"")))</f>
        <v/>
      </c>
      <c r="AH64" s="131" t="str">
        <f>IF('Matriz de Riesgos'!$AR$191="","",IF('Matriz de Riesgos'!$AR$191='Matriz Calificación'!$D$67,'Matriz de Riesgos'!$E$191,IF('Matriz de Riesgos'!$AR$191&lt;&gt;'Matriz Calificación'!$D$67,"")))</f>
        <v/>
      </c>
      <c r="AI64" s="132" t="str">
        <f>IF('Matriz de Riesgos'!$AR$200="","",IF('Matriz de Riesgos'!$AR$200='Matriz Calificación'!$D$67,'Matriz de Riesgos'!$E$200,IF('Matriz de Riesgos'!$AR$200&lt;&gt;'Matriz Calificación'!$D$67,"")))</f>
        <v/>
      </c>
      <c r="AJ64" s="132" t="str">
        <f>IF('Matriz de Riesgos'!$AR$209="","",IF('Matriz de Riesgos'!$AR$209='Matriz Calificación'!$D$67,'Matriz de Riesgos'!$E$209,IF('Matriz de Riesgos'!$AR$209&lt;&gt;'Matriz Calificación'!$D$67,"")))</f>
        <v/>
      </c>
      <c r="AK64" s="132" t="str">
        <f>IF('Matriz de Riesgos'!$AR$218="","",IF('Matriz de Riesgos'!$AR$218='Matriz Calificación'!$D$67,'Matriz de Riesgos'!$E$218,IF('Matriz de Riesgos'!$AR$218&lt;&gt;'Matriz Calificación'!$D$67,"")))</f>
        <v/>
      </c>
      <c r="AL64" s="132" t="str">
        <f>IF('Matriz de Riesgos'!$AR$227="","",IF('Matriz de Riesgos'!$AR$227='Matriz Calificación'!$D$67,'Matriz de Riesgos'!$E$227,IF('Matriz de Riesgos'!$AR$227&lt;&gt;'Matriz Calificación'!$D$67,"")))</f>
        <v/>
      </c>
      <c r="AM64" s="132" t="str">
        <f>IF('Matriz de Riesgos'!$AR$236="","",IF('Matriz de Riesgos'!$AR$236='Matriz Calificación'!$D$67,'Matriz de Riesgos'!$E$236,IF('Matriz de Riesgos'!$AR$236&lt;&gt;'Matriz Calificación'!$D$67,"")))</f>
        <v/>
      </c>
      <c r="AN64" s="132" t="str">
        <f>IF('Matriz de Riesgos'!$AR$245="","",IF('Matriz de Riesgos'!$AR$245='Matriz Calificación'!$D$67,'Matriz de Riesgos'!$E$245,IF('Matriz de Riesgos'!$AR$245&lt;&gt;'Matriz Calificación'!$D$67,"")))</f>
        <v/>
      </c>
      <c r="AO64" s="132" t="str">
        <f>IF('Matriz de Riesgos'!$AR$254="","",IF('Matriz de Riesgos'!$AR$254='Matriz Calificación'!$D$67,'Matriz de Riesgos'!$E$254,IF('Matriz de Riesgos'!$AR$254&lt;&gt;'Matriz Calificación'!$D$67,"")))</f>
        <v/>
      </c>
      <c r="AP64" s="132" t="str">
        <f>IF('Matriz de Riesgos'!$AR$263="","",IF('Matriz de Riesgos'!$AR$263='Matriz Calificación'!$D$67,'Matriz de Riesgos'!$E$263,IF('Matriz de Riesgos'!$AR$263&lt;&gt;'Matriz Calificación'!$D$67,"")))</f>
        <v/>
      </c>
      <c r="AQ64" s="136" t="str">
        <f>IF('Matriz de Riesgos'!$AR$272="","",IF('Matriz de Riesgos'!$AR$272='Matriz Calificación'!$D$67,'Matriz de Riesgos'!$E$272,IF('Matriz de Riesgos'!$AR$272&lt;&gt;'Matriz Calificación'!$D$67,"")))</f>
        <v/>
      </c>
      <c r="AR64" s="137" t="str">
        <f>IF('Matriz de Riesgos'!$AR$191="","",IF('Matriz de Riesgos'!$AR$191='Matriz Calificación'!$D$76,'Matriz de Riesgos'!$E$191,IF('Matriz de Riesgos'!$AR$191&lt;&gt;'Matriz Calificación'!$D$76,"")))</f>
        <v/>
      </c>
      <c r="AS64" s="138" t="str">
        <f>IF('Matriz de Riesgos'!$AR$200="","",IF('Matriz de Riesgos'!$AR$200='Matriz Calificación'!$D$76,'Matriz de Riesgos'!$E$200,IF('Matriz de Riesgos'!$AR$200&lt;&gt;'Matriz Calificación'!$D$76,"")))</f>
        <v/>
      </c>
      <c r="AT64" s="138" t="str">
        <f>IF('Matriz de Riesgos'!$AR$209="","",IF('Matriz de Riesgos'!$AR$209='Matriz Calificación'!$D$76,'Matriz de Riesgos'!$E$209,IF('Matriz de Riesgos'!$AR$209&lt;&gt;'Matriz Calificación'!$D$76,"")))</f>
        <v>R23</v>
      </c>
      <c r="AU64" s="138" t="str">
        <f>IF('Matriz de Riesgos'!$AR$218="","",IF('Matriz de Riesgos'!$AR$218='Matriz Calificación'!$D$76,'Matriz de Riesgos'!$E$218,IF('Matriz de Riesgos'!$AR$218&lt;&gt;'Matriz Calificación'!$D$76,"")))</f>
        <v>R24</v>
      </c>
      <c r="AV64" s="154" t="str">
        <f>IF('Matriz de Riesgos'!$AR$227="","",IF('Matriz de Riesgos'!$AR$227='Matriz Calificación'!$D$76,'Matriz de Riesgos'!$E$227,IF('Matriz de Riesgos'!$AR$227&lt;&gt;'Matriz Calificación'!$D$76,"")))</f>
        <v/>
      </c>
      <c r="AW64" s="154" t="str">
        <f>IF('Matriz de Riesgos'!$AR$236="","",IF('Matriz de Riesgos'!$AR$236='Matriz Calificación'!$D$76,'Matriz de Riesgos'!$E$236,IF('Matriz de Riesgos'!$AR$236&lt;&gt;'Matriz Calificación'!$D$76,"")))</f>
        <v/>
      </c>
      <c r="AX64" s="154" t="str">
        <f>IF('Matriz de Riesgos'!$AR$245="","",IF('Matriz de Riesgos'!$AR$245='Matriz Calificación'!$D$76,'Matriz de Riesgos'!$E$245,IF('Matriz de Riesgos'!$AR$245&lt;&gt;'Matriz Calificación'!$D$76,"")))</f>
        <v/>
      </c>
      <c r="AY64" s="154" t="str">
        <f>IF('Matriz de Riesgos'!$AR$254="","",IF('Matriz de Riesgos'!$AR$254='Matriz Calificación'!$D$76,'Matriz de Riesgos'!$E$254,IF('Matriz de Riesgos'!$AR$254&lt;&gt;'Matriz Calificación'!$D$76,"")))</f>
        <v/>
      </c>
      <c r="AZ64" s="154" t="str">
        <f>IF('Matriz de Riesgos'!$AR$263="","",IF('Matriz de Riesgos'!$AR$263='Matriz Calificación'!$D$76,'Matriz de Riesgos'!$E$263,IF('Matriz de Riesgos'!$AR$263&lt;&gt;'Matriz Calificación'!$D$76,"")))</f>
        <v/>
      </c>
      <c r="BA64" s="139" t="str">
        <f>IF('Matriz de Riesgos'!$AR$272="","",IF('Matriz de Riesgos'!$AR$272='Matriz Calificación'!$D$76,'Matriz de Riesgos'!$E$272,IF('Matriz de Riesgos'!$AR$272&lt;&gt;'Matriz Calificación'!$D$76,"")))</f>
        <v/>
      </c>
    </row>
    <row r="65" spans="2:53" ht="12" customHeight="1" x14ac:dyDescent="0.25">
      <c r="B65" s="400"/>
      <c r="C65" s="414"/>
      <c r="D65" s="133" t="str">
        <f>IF('Matriz de Riesgos'!$AR$281="","",IF('Matriz de Riesgos'!$AR$281='Matriz Calificación'!$D$60,'Matriz de Riesgos'!$E$281,IF('Matriz de Riesgos'!$AR$281&lt;&gt;'Matriz Calificación'!$D$60,"")))</f>
        <v/>
      </c>
      <c r="E65" s="134" t="str">
        <f>IF('Matriz de Riesgos'!$AR$290="","",IF('Matriz de Riesgos'!$AR$290='Matriz Calificación'!$D$60,'Matriz de Riesgos'!$E$290,IF('Matriz de Riesgos'!$AR$290&lt;&gt;'Matriz Calificación'!$D$60,"")))</f>
        <v/>
      </c>
      <c r="F65" s="134" t="str">
        <f>IF('Matriz de Riesgos'!$AR$299="","",IF('Matriz de Riesgos'!$AR$299='Matriz Calificación'!$D$60,'Matriz de Riesgos'!$E$299,IF('Matriz de Riesgos'!$AR$299&lt;&gt;'Matriz Calificación'!$D$60,"")))</f>
        <v/>
      </c>
      <c r="G65" s="134" t="str">
        <f>IF('Matriz de Riesgos'!$AR$308="","",IF('Matriz de Riesgos'!$AR$308='Matriz Calificación'!$D$60,'Matriz de Riesgos'!$E$308,IF('Matriz de Riesgos'!$AR$308&lt;&gt;'Matriz Calificación'!$D$60,"")))</f>
        <v/>
      </c>
      <c r="H65" s="134" t="str">
        <f>IF('Matriz de Riesgos'!$AR$317="","",IF('Matriz de Riesgos'!$AR$317='Matriz Calificación'!$D$60,'Matriz de Riesgos'!$E$317,IF('Matriz de Riesgos'!$AR$317&lt;&gt;'Matriz Calificación'!$D$60,"")))</f>
        <v/>
      </c>
      <c r="I65" s="134" t="str">
        <f>IF('Matriz de Riesgos'!$AR$326="","",IF('Matriz de Riesgos'!$AR$326='Matriz Calificación'!$D$60,'Matriz de Riesgos'!$E$326,IF('Matriz de Riesgos'!$AR$326&lt;&gt;'Matriz Calificación'!$D$60,"")))</f>
        <v/>
      </c>
      <c r="J65" s="134" t="str">
        <f>IF('Matriz de Riesgos'!$AR$335="","",IF('Matriz de Riesgos'!$AR$335='Matriz Calificación'!$D$60,'Matriz de Riesgos'!$E$335,IF('Matriz de Riesgos'!$AR$335&lt;&gt;'Matriz Calificación'!$D$60,"")))</f>
        <v/>
      </c>
      <c r="K65" s="134" t="str">
        <f>IF('Matriz de Riesgos'!$AR$344="","",IF('Matriz de Riesgos'!$AR$344='Matriz Calificación'!$D$60,'Matriz de Riesgos'!$E$344,IF('Matriz de Riesgos'!$AR$344&lt;&gt;'Matriz Calificación'!$D$60,"")))</f>
        <v/>
      </c>
      <c r="L65" s="134" t="str">
        <f>IF('Matriz de Riesgos'!$AR$353="","",IF('Matriz de Riesgos'!$AR$353='Matriz Calificación'!$D$60,'Matriz de Riesgos'!$E$353,IF('Matriz de Riesgos'!$AR$353&lt;&gt;'Matriz Calificación'!$D$60,"")))</f>
        <v/>
      </c>
      <c r="M65" s="135" t="str">
        <f>IF('Matriz de Riesgos'!$AR$362="","",IF('Matriz de Riesgos'!$AR$362='Matriz Calificación'!$D$60,'Matriz de Riesgos'!$E$362,IF('Matriz de Riesgos'!$AR$362&lt;&gt;'Matriz Calificación'!$D$60,"")))</f>
        <v/>
      </c>
      <c r="N65" s="133" t="str">
        <f>IF('Matriz de Riesgos'!$AR$281="","",IF('Matriz de Riesgos'!$AR$281='Matriz Calificación'!$D$61,'Matriz de Riesgos'!$E$281,IF('Matriz de Riesgos'!$AR$281&lt;&gt;'Matriz Calificación'!$D$61,"")))</f>
        <v/>
      </c>
      <c r="O65" s="134" t="str">
        <f>IF('Matriz de Riesgos'!$AR$290="","",IF('Matriz de Riesgos'!$AR$290='Matriz Calificación'!$D$61,'Matriz de Riesgos'!$E$290,IF('Matriz de Riesgos'!$AR$290&lt;&gt;'Matriz Calificación'!$D$61,"")))</f>
        <v/>
      </c>
      <c r="P65" s="134" t="str">
        <f>IF('Matriz de Riesgos'!$AR$299="","",IF('Matriz de Riesgos'!$AR$299='Matriz Calificación'!$D$61,'Matriz de Riesgos'!$E$299,IF('Matriz de Riesgos'!$AR$299&lt;&gt;'Matriz Calificación'!$D$61,"")))</f>
        <v/>
      </c>
      <c r="Q65" s="134" t="str">
        <f>IF('Matriz de Riesgos'!$AR$308="","",IF('Matriz de Riesgos'!$AR$308='Matriz Calificación'!$D$61,'Matriz de Riesgos'!$E$308,IF('Matriz de Riesgos'!$AR$308&lt;&gt;'Matriz Calificación'!$D$61,"")))</f>
        <v/>
      </c>
      <c r="R65" s="134" t="str">
        <f>IF('Matriz de Riesgos'!$AR$317="","",IF('Matriz de Riesgos'!$AR$317='Matriz Calificación'!$D$61,'Matriz de Riesgos'!$E$317,IF('Matriz de Riesgos'!$AR$317&lt;&gt;'Matriz Calificación'!$D$61,"")))</f>
        <v/>
      </c>
      <c r="S65" s="134" t="str">
        <f>IF('Matriz de Riesgos'!$AR$326="","",IF('Matriz de Riesgos'!$AR$326='Matriz Calificación'!$D$61,'Matriz de Riesgos'!$E$326,IF('Matriz de Riesgos'!$AR$326&lt;&gt;'Matriz Calificación'!$D$61,"")))</f>
        <v/>
      </c>
      <c r="T65" s="134" t="str">
        <f>IF('Matriz de Riesgos'!$AR$335="","",IF('Matriz de Riesgos'!$AR$335='Matriz Calificación'!$D$61,'Matriz de Riesgos'!$E$335,IF('Matriz de Riesgos'!$AR$335&lt;&gt;'Matriz Calificación'!$D$61,"")))</f>
        <v/>
      </c>
      <c r="U65" s="134" t="str">
        <f>IF('Matriz de Riesgos'!$AR$344="","",IF('Matriz de Riesgos'!$AR$344='Matriz Calificación'!$D$61,'Matriz de Riesgos'!$E$344,IF('Matriz de Riesgos'!$AR$344&lt;&gt;'Matriz Calificación'!$D$61,"")))</f>
        <v/>
      </c>
      <c r="V65" s="134" t="str">
        <f>IF('Matriz de Riesgos'!$AR$353="","",IF('Matriz de Riesgos'!$AR$353='Matriz Calificación'!$D$61,'Matriz de Riesgos'!$E$353,IF('Matriz de Riesgos'!$AR$353&lt;&gt;'Matriz Calificación'!$D$61,"")))</f>
        <v/>
      </c>
      <c r="W65" s="135" t="str">
        <f>IF('Matriz de Riesgos'!$AR$362="","",IF('Matriz de Riesgos'!$AR$362='Matriz Calificación'!$D$61,'Matriz de Riesgos'!$E$362,IF('Matriz de Riesgos'!$AR$362&lt;&gt;'Matriz Calificación'!$D$61,"")))</f>
        <v/>
      </c>
      <c r="X65" s="133" t="str">
        <f>IF('Matriz de Riesgos'!$AR$281="","",IF('Matriz de Riesgos'!$AR$281='Matriz Calificación'!$D$62,'Matriz de Riesgos'!$E$281,IF('Matriz de Riesgos'!$AR$281&lt;&gt;'Matriz Calificación'!$D$62,"")))</f>
        <v/>
      </c>
      <c r="Y65" s="134" t="str">
        <f>IF('Matriz de Riesgos'!$AR$290="","",IF('Matriz de Riesgos'!$AR$290='Matriz Calificación'!$D$62,'Matriz de Riesgos'!$E$290,IF('Matriz de Riesgos'!$AR$290&lt;&gt;'Matriz Calificación'!$D$62,"")))</f>
        <v/>
      </c>
      <c r="Z65" s="134" t="str">
        <f>IF('Matriz de Riesgos'!$AR$299="","",IF('Matriz de Riesgos'!$AR$299='Matriz Calificación'!$D$62,'Matriz de Riesgos'!$E$299,IF('Matriz de Riesgos'!$AR$299&lt;&gt;'Matriz Calificación'!$D$62,"")))</f>
        <v/>
      </c>
      <c r="AA65" s="134" t="str">
        <f>IF('Matriz de Riesgos'!$AR$308="","",IF('Matriz de Riesgos'!$AR$308='Matriz Calificación'!$D$62,'Matriz de Riesgos'!$E$308,IF('Matriz de Riesgos'!$AR$308&lt;&gt;'Matriz Calificación'!$D$62,"")))</f>
        <v/>
      </c>
      <c r="AB65" s="134" t="str">
        <f>IF('Matriz de Riesgos'!$AR$317="","",IF('Matriz de Riesgos'!$AR$317='Matriz Calificación'!$D$62,'Matriz de Riesgos'!$E$317,IF('Matriz de Riesgos'!$AR$317&lt;&gt;'Matriz Calificación'!$D$62,"")))</f>
        <v/>
      </c>
      <c r="AC65" s="134" t="str">
        <f>IF('Matriz de Riesgos'!$AR$326="","",IF('Matriz de Riesgos'!$AR$326='Matriz Calificación'!$D$62,'Matriz de Riesgos'!$E$326,IF('Matriz de Riesgos'!$AR$326&lt;&gt;'Matriz Calificación'!$D$62,"")))</f>
        <v/>
      </c>
      <c r="AD65" s="134" t="str">
        <f>IF('Matriz de Riesgos'!$AR$335="","",IF('Matriz de Riesgos'!$AR$335='Matriz Calificación'!$D$62,'Matriz de Riesgos'!$E$335,IF('Matriz de Riesgos'!$AR$335&lt;&gt;'Matriz Calificación'!$D$62,"")))</f>
        <v/>
      </c>
      <c r="AE65" s="134" t="str">
        <f>IF('Matriz de Riesgos'!$AR$344="","",IF('Matriz de Riesgos'!$AR$344='Matriz Calificación'!$D$62,'Matriz de Riesgos'!$E$344,IF('Matriz de Riesgos'!$AR$344&lt;&gt;'Matriz Calificación'!$D$62,"")))</f>
        <v/>
      </c>
      <c r="AF65" s="134" t="str">
        <f>IF('Matriz de Riesgos'!$AR$353="","",IF('Matriz de Riesgos'!$AR$353='Matriz Calificación'!$D$62,'Matriz de Riesgos'!$E$353,IF('Matriz de Riesgos'!$AR$353&lt;&gt;'Matriz Calificación'!$D$62,"")))</f>
        <v/>
      </c>
      <c r="AG65" s="135" t="str">
        <f>IF('Matriz de Riesgos'!$AR$362="","",IF('Matriz de Riesgos'!$AR$362='Matriz Calificación'!$D$62,'Matriz de Riesgos'!$E$362,IF('Matriz de Riesgos'!$AR$362&lt;&gt;'Matriz Calificación'!$D$62,"")))</f>
        <v/>
      </c>
      <c r="AH65" s="131" t="str">
        <f>IF('Matriz de Riesgos'!$AR$281="","",IF('Matriz de Riesgos'!$AR$281='Matriz Calificación'!$D$67,'Matriz de Riesgos'!$E$281,IF('Matriz de Riesgos'!$AR$281&lt;&gt;'Matriz Calificación'!$D$67,"")))</f>
        <v/>
      </c>
      <c r="AI65" s="132" t="str">
        <f>IF('Matriz de Riesgos'!$AR$290="","",IF('Matriz de Riesgos'!$AR$290='Matriz Calificación'!$D$67,'Matriz de Riesgos'!$E$290,IF('Matriz de Riesgos'!$AR$290&lt;&gt;'Matriz Calificación'!$D$67,"")))</f>
        <v/>
      </c>
      <c r="AJ65" s="132" t="str">
        <f>IF('Matriz de Riesgos'!$AR$299="","",IF('Matriz de Riesgos'!$AR$299='Matriz Calificación'!$D$67,'Matriz de Riesgos'!$E$299,IF('Matriz de Riesgos'!$AR$299&lt;&gt;'Matriz Calificación'!$D$67,"")))</f>
        <v/>
      </c>
      <c r="AK65" s="132" t="str">
        <f>IF('Matriz de Riesgos'!$AR$308="","",IF('Matriz de Riesgos'!$AR$308='Matriz Calificación'!$D$67,'Matriz de Riesgos'!$E$308,IF('Matriz de Riesgos'!$AR$308&lt;&gt;'Matriz Calificación'!$D$67,"")))</f>
        <v/>
      </c>
      <c r="AL65" s="132" t="str">
        <f>IF('Matriz de Riesgos'!$AR$317="","",IF('Matriz de Riesgos'!$AR$317='Matriz Calificación'!$D$67,'Matriz de Riesgos'!$E$317,IF('Matriz de Riesgos'!$AR$317&lt;&gt;'Matriz Calificación'!$D$67,"")))</f>
        <v/>
      </c>
      <c r="AM65" s="132" t="str">
        <f>IF('Matriz de Riesgos'!$AR$326="","",IF('Matriz de Riesgos'!$AR$326='Matriz Calificación'!$D$67,'Matriz de Riesgos'!$E$326,IF('Matriz de Riesgos'!$AR$326&lt;&gt;'Matriz Calificación'!$D$67,"")))</f>
        <v/>
      </c>
      <c r="AN65" s="132" t="str">
        <f>IF('Matriz de Riesgos'!$AR$335="","",IF('Matriz de Riesgos'!$AR$335='Matriz Calificación'!$D$67,'Matriz de Riesgos'!$E$335,IF('Matriz de Riesgos'!$AR$335&lt;&gt;'Matriz Calificación'!$D$67,"")))</f>
        <v/>
      </c>
      <c r="AO65" s="132" t="str">
        <f>IF('Matriz de Riesgos'!$AR$344="","",IF('Matriz de Riesgos'!$AR$344='Matriz Calificación'!$D$67,'Matriz de Riesgos'!$E$344,IF('Matriz de Riesgos'!$AR$344&lt;&gt;'Matriz Calificación'!$D$67,"")))</f>
        <v/>
      </c>
      <c r="AP65" s="132" t="str">
        <f>IF('Matriz de Riesgos'!$AR$353="","",IF('Matriz de Riesgos'!$AR$353='Matriz Calificación'!$D$67,'Matriz de Riesgos'!$E$353,IF('Matriz de Riesgos'!$AR$353&lt;&gt;'Matriz Calificación'!$D$67,"")))</f>
        <v/>
      </c>
      <c r="AQ65" s="136" t="str">
        <f>IF('Matriz de Riesgos'!$AR$362="","",IF('Matriz de Riesgos'!$AR$362='Matriz Calificación'!$D$67,'Matriz de Riesgos'!$E$362,IF('Matriz de Riesgos'!$AR$362&lt;&gt;'Matriz Calificación'!$D$67,"")))</f>
        <v/>
      </c>
      <c r="AR65" s="137" t="str">
        <f>IF('Matriz de Riesgos'!$AR$281="","",IF('Matriz de Riesgos'!$AR$281='Matriz Calificación'!$D$76,'Matriz de Riesgos'!$E$281,IF('Matriz de Riesgos'!$AR$281&lt;&gt;'Matriz Calificación'!$D$76,"")))</f>
        <v/>
      </c>
      <c r="AS65" s="138" t="str">
        <f>IF('Matriz de Riesgos'!$AR$290="","",IF('Matriz de Riesgos'!$AR$290='Matriz Calificación'!$D$76,'Matriz de Riesgos'!$E$290,IF('Matriz de Riesgos'!$AR$290&lt;&gt;'Matriz Calificación'!$D$76,"")))</f>
        <v/>
      </c>
      <c r="AT65" s="138" t="str">
        <f>IF('Matriz de Riesgos'!$AR$299="","",IF('Matriz de Riesgos'!$AR$299='Matriz Calificación'!$D$76,'Matriz de Riesgos'!$E$299,IF('Matriz de Riesgos'!$AR$299&lt;&gt;'Matriz Calificación'!$D$76,"")))</f>
        <v/>
      </c>
      <c r="AU65" s="138" t="str">
        <f>IF('Matriz de Riesgos'!$AR$308="","",IF('Matriz de Riesgos'!$AR$308='Matriz Calificación'!$D$76,'Matriz de Riesgos'!$E$308,IF('Matriz de Riesgos'!$AR$308&lt;&gt;'Matriz Calificación'!$D$76,"")))</f>
        <v/>
      </c>
      <c r="AV65" s="154" t="str">
        <f>IF('Matriz de Riesgos'!$AR$317="","",IF('Matriz de Riesgos'!$AR$317='Matriz Calificación'!$D$76,'Matriz de Riesgos'!$E$317,IF('Matriz de Riesgos'!$AR$317&lt;&gt;'Matriz Calificación'!$D$76,"")))</f>
        <v/>
      </c>
      <c r="AW65" s="154" t="str">
        <f>IF('Matriz de Riesgos'!$AR$326="","",IF('Matriz de Riesgos'!$AR$326='Matriz Calificación'!$D$76,'Matriz de Riesgos'!$E$326,IF('Matriz de Riesgos'!$AR$326&lt;&gt;'Matriz Calificación'!$D$76,"")))</f>
        <v/>
      </c>
      <c r="AX65" s="154" t="str">
        <f>IF('Matriz de Riesgos'!$AR$335="","",IF('Matriz de Riesgos'!$AR$335='Matriz Calificación'!$D$76,'Matriz de Riesgos'!$E$335,IF('Matriz de Riesgos'!$AR$335&lt;&gt;'Matriz Calificación'!$D$76,"")))</f>
        <v/>
      </c>
      <c r="AY65" s="154" t="str">
        <f>IF('Matriz de Riesgos'!$AR$344="","",IF('Matriz de Riesgos'!$AR$344='Matriz Calificación'!$D$76,'Matriz de Riesgos'!$E$344,IF('Matriz de Riesgos'!$AR$344&lt;&gt;'Matriz Calificación'!$D$76,"")))</f>
        <v/>
      </c>
      <c r="AZ65" s="154" t="str">
        <f>IF('Matriz de Riesgos'!$AR$353="","",IF('Matriz de Riesgos'!$AR$353='Matriz Calificación'!$D$76,'Matriz de Riesgos'!$E$353,IF('Matriz de Riesgos'!$AR$353&lt;&gt;'Matriz Calificación'!$D$76,"")))</f>
        <v/>
      </c>
      <c r="BA65" s="139" t="str">
        <f>IF('Matriz de Riesgos'!$AR$362="","",IF('Matriz de Riesgos'!$AR$362='Matriz Calificación'!$D$76,'Matriz de Riesgos'!$E$362,IF('Matriz de Riesgos'!$AR$362&lt;&gt;'Matriz Calificación'!$D$76,"")))</f>
        <v/>
      </c>
    </row>
    <row r="66" spans="2:53" ht="12" customHeight="1" x14ac:dyDescent="0.25">
      <c r="B66" s="400"/>
      <c r="C66" s="414"/>
      <c r="D66" s="133" t="str">
        <f>IF('Matriz de Riesgos'!$AR$371="","",IF('Matriz de Riesgos'!$AR$371='Matriz Calificación'!$D$60,'Matriz de Riesgos'!$E$371,IF('Matriz de Riesgos'!$AR$371&lt;&gt;'Matriz Calificación'!$D$60,"")))</f>
        <v/>
      </c>
      <c r="E66" s="134" t="str">
        <f>IF('Matriz de Riesgos'!$AR$380="","",IF('Matriz de Riesgos'!$AR$380='Matriz Calificación'!$D$60,'Matriz de Riesgos'!$E$380,IF('Matriz de Riesgos'!$AR$380&lt;&gt;'Matriz Calificación'!$D$60,"")))</f>
        <v/>
      </c>
      <c r="F66" s="134" t="str">
        <f>IF('Matriz de Riesgos'!$AR$389="","",IF('Matriz de Riesgos'!$AR$389='Matriz Calificación'!$D$60,'Matriz de Riesgos'!$E$389,IF('Matriz de Riesgos'!$AR$389&lt;&gt;'Matriz Calificación'!$D$60,"")))</f>
        <v/>
      </c>
      <c r="G66" s="134" t="str">
        <f>IF('Matriz de Riesgos'!$AR$398="","",IF('Matriz de Riesgos'!$AR$398='Matriz Calificación'!$D$60,'Matriz de Riesgos'!$E$398,IF('Matriz de Riesgos'!$AR$398&lt;&gt;'Matriz Calificación'!$D$60,"")))</f>
        <v/>
      </c>
      <c r="H66" s="134" t="str">
        <f>IF('Matriz de Riesgos'!$AR$407="","",IF('Matriz de Riesgos'!$AR$407='Matriz Calificación'!$D$60,'Matriz de Riesgos'!$E$407,IF('Matriz de Riesgos'!$AR$407&lt;&gt;'Matriz Calificación'!$D$60,"")))</f>
        <v/>
      </c>
      <c r="I66" s="134" t="str">
        <f>IF('Matriz de Riesgos'!$AR$416="","",IF('Matriz de Riesgos'!$AR$416='Matriz Calificación'!$D$60,'Matriz de Riesgos'!$E$416,IF('Matriz de Riesgos'!$AR$416&lt;&gt;'Matriz Calificación'!$D$60,"")))</f>
        <v/>
      </c>
      <c r="J66" s="134" t="str">
        <f>IF('Matriz de Riesgos'!$AR$425="","",IF('Matriz de Riesgos'!$AR$425='Matriz Calificación'!$D$60,'Matriz de Riesgos'!$E$425,IF('Matriz de Riesgos'!$AR$425&lt;&gt;'Matriz Calificación'!$D$60,"")))</f>
        <v/>
      </c>
      <c r="K66" s="134" t="str">
        <f>IF('Matriz de Riesgos'!$AR$434="","",IF('Matriz de Riesgos'!$AR$434='Matriz Calificación'!$D$60,'Matriz de Riesgos'!$E$434,IF('Matriz de Riesgos'!$AR$434&lt;&gt;'Matriz Calificación'!$D$60,"")))</f>
        <v/>
      </c>
      <c r="L66" s="134" t="str">
        <f>IF('Matriz de Riesgos'!$AR$443="","",IF('Matriz de Riesgos'!$AR$443='Matriz Calificación'!$D$60,'Matriz de Riesgos'!$E$443,IF('Matriz de Riesgos'!$AR$443&lt;&gt;'Matriz Calificación'!$D$60,"")))</f>
        <v/>
      </c>
      <c r="M66" s="135" t="str">
        <f>IF('Matriz de Riesgos'!$AR$452="","",IF('Matriz de Riesgos'!$AR$452='Matriz Calificación'!$D$60,'Matriz de Riesgos'!$E$452,IF('Matriz de Riesgos'!$AR$452&lt;&gt;'Matriz Calificación'!$D$60,"")))</f>
        <v/>
      </c>
      <c r="N66" s="133" t="str">
        <f>IF('Matriz de Riesgos'!$AR$371="","",IF('Matriz de Riesgos'!$AR$371='Matriz Calificación'!$D$61,'Matriz de Riesgos'!$E$371,IF('Matriz de Riesgos'!$AR$371&lt;&gt;'Matriz Calificación'!$D$61,"")))</f>
        <v/>
      </c>
      <c r="O66" s="134" t="str">
        <f>IF('Matriz de Riesgos'!$AR$380="","",IF('Matriz de Riesgos'!$AR$380='Matriz Calificación'!$D$61,'Matriz de Riesgos'!$E$380,IF('Matriz de Riesgos'!$AR$380&lt;&gt;'Matriz Calificación'!$D$61,"")))</f>
        <v/>
      </c>
      <c r="P66" s="134" t="str">
        <f>IF('Matriz de Riesgos'!$AR$389="","",IF('Matriz de Riesgos'!$AR$389='Matriz Calificación'!$D$61,'Matriz de Riesgos'!$E$389,IF('Matriz de Riesgos'!$AR$389&lt;&gt;'Matriz Calificación'!$D$61,"")))</f>
        <v/>
      </c>
      <c r="Q66" s="134" t="str">
        <f>IF('Matriz de Riesgos'!$AR$398="","",IF('Matriz de Riesgos'!$AR$398='Matriz Calificación'!$D$61,'Matriz de Riesgos'!$E$398,IF('Matriz de Riesgos'!$AR$398&lt;&gt;'Matriz Calificación'!$D$61,"")))</f>
        <v/>
      </c>
      <c r="R66" s="134" t="str">
        <f>IF('Matriz de Riesgos'!$AR$407="","",IF('Matriz de Riesgos'!$AR$407='Matriz Calificación'!$D$61,'Matriz de Riesgos'!$E$407,IF('Matriz de Riesgos'!$AR$407&lt;&gt;'Matriz Calificación'!$D$61,"")))</f>
        <v/>
      </c>
      <c r="S66" s="134" t="str">
        <f>IF('Matriz de Riesgos'!$AR$416="","",IF('Matriz de Riesgos'!$AR$416='Matriz Calificación'!$D$61,'Matriz de Riesgos'!$E$416,IF('Matriz de Riesgos'!$AR$416&lt;&gt;'Matriz Calificación'!$D$61,"")))</f>
        <v/>
      </c>
      <c r="T66" s="134" t="str">
        <f>IF('Matriz de Riesgos'!$AR$425="","",IF('Matriz de Riesgos'!$AR$425='Matriz Calificación'!$D$61,'Matriz de Riesgos'!$E$425,IF('Matriz de Riesgos'!$AR$425&lt;&gt;'Matriz Calificación'!$D$61,"")))</f>
        <v/>
      </c>
      <c r="U66" s="134" t="str">
        <f>IF('Matriz de Riesgos'!$ANX$434="","",IF('Matriz de Riesgos'!$AR$434='Matriz Calificación'!$D$61,'Matriz de Riesgos'!$E$434,IF('Matriz de Riesgos'!$AR$434&lt;&gt;'Matriz Calificación'!$D$61,"")))</f>
        <v/>
      </c>
      <c r="V66" s="134" t="str">
        <f>IF('Matriz de Riesgos'!$AR$443="","",IF('Matriz de Riesgos'!$AR$443='Matriz Calificación'!$D$61,'Matriz de Riesgos'!$E$443,IF('Matriz de Riesgos'!$AR$443&lt;&gt;'Matriz Calificación'!$D$61,"")))</f>
        <v/>
      </c>
      <c r="W66" s="135" t="str">
        <f>IF('Matriz de Riesgos'!$AR$452="","",IF('Matriz de Riesgos'!$AR$452='Matriz Calificación'!$D$61,'Matriz de Riesgos'!$E$452,IF('Matriz de Riesgos'!$AR$452&lt;&gt;'Matriz Calificación'!$D$61,"")))</f>
        <v/>
      </c>
      <c r="X66" s="133" t="str">
        <f>IF('Matriz de Riesgos'!$AR$371="","",IF('Matriz de Riesgos'!$AR$371='Matriz Calificación'!$D$62,'Matriz de Riesgos'!$E$371,IF('Matriz de Riesgos'!$AR$371&lt;&gt;'Matriz Calificación'!$D$62,"")))</f>
        <v/>
      </c>
      <c r="Y66" s="134" t="str">
        <f>IF('Matriz de Riesgos'!$AR$380="","",IF('Matriz de Riesgos'!$AR$380='Matriz Calificación'!$D$62,'Matriz de Riesgos'!$E$380,IF('Matriz de Riesgos'!$AR$380&lt;&gt;'Matriz Calificación'!$D$62,"")))</f>
        <v/>
      </c>
      <c r="Z66" s="134" t="str">
        <f>IF('Matriz de Riesgos'!$AR$389="","",IF('Matriz de Riesgos'!$AR$389='Matriz Calificación'!$D$62,'Matriz de Riesgos'!$E$389,IF('Matriz de Riesgos'!$AR$389&lt;&gt;'Matriz Calificación'!$D$62,"")))</f>
        <v/>
      </c>
      <c r="AA66" s="134" t="str">
        <f>IF('Matriz de Riesgos'!$AR$398="","",IF('Matriz de Riesgos'!$AR$398='Matriz Calificación'!$D$62,'Matriz de Riesgos'!$E$398,IF('Matriz de Riesgos'!$AR$398&lt;&gt;'Matriz Calificación'!$D$62,"")))</f>
        <v/>
      </c>
      <c r="AB66" s="134" t="str">
        <f>IF('Matriz de Riesgos'!$AR$407="","",IF('Matriz de Riesgos'!$AR$407='Matriz Calificación'!$D$62,'Matriz de Riesgos'!$E$407,IF('Matriz de Riesgos'!$AR$407&lt;&gt;'Matriz Calificación'!$D$62,"")))</f>
        <v/>
      </c>
      <c r="AC66" s="134" t="str">
        <f>IF('Matriz de Riesgos'!$AR$416="","",IF('Matriz de Riesgos'!$AR$416='Matriz Calificación'!$D$62,'Matriz de Riesgos'!$E$416,IF('Matriz de Riesgos'!$AR$416&lt;&gt;'Matriz Calificación'!$D$62,"")))</f>
        <v/>
      </c>
      <c r="AD66" s="134" t="str">
        <f>IF('Matriz de Riesgos'!$AR$425="","",IF('Matriz de Riesgos'!$AR$425='Matriz Calificación'!$D$62,'Matriz de Riesgos'!$E$425,IF('Matriz de Riesgos'!$AR$425&lt;&gt;'Matriz Calificación'!$D$62,"")))</f>
        <v/>
      </c>
      <c r="AE66" s="134" t="str">
        <f>IF('Matriz de Riesgos'!$AR$434="","",IF('Matriz de Riesgos'!$AR$434='Matriz Calificación'!$D$62,'Matriz de Riesgos'!$E$434,IF('Matriz de Riesgos'!$AR$434&lt;&gt;'Matriz Calificación'!$D$62,"")))</f>
        <v/>
      </c>
      <c r="AF66" s="134" t="str">
        <f>IF('Matriz de Riesgos'!$AR$443="","",IF('Matriz de Riesgos'!$AR$443='Matriz Calificación'!$D$62,'Matriz de Riesgos'!$E$443,IF('Matriz de Riesgos'!$AR$443&lt;&gt;'Matriz Calificación'!$D$62,"")))</f>
        <v/>
      </c>
      <c r="AG66" s="135" t="str">
        <f>IF('Matriz de Riesgos'!$AR$452="","",IF('Matriz de Riesgos'!$AR$452='Matriz Calificación'!$D$62,'Matriz de Riesgos'!$E$452,IF('Matriz de Riesgos'!$AR$452&lt;&gt;'Matriz Calificación'!$D$62,"")))</f>
        <v/>
      </c>
      <c r="AH66" s="131" t="str">
        <f>IF('Matriz de Riesgos'!$AR$371="","",IF('Matriz de Riesgos'!$AR$371='Matriz Calificación'!$D$67,'Matriz de Riesgos'!$E$371,IF('Matriz de Riesgos'!$AR$371&lt;&gt;'Matriz Calificación'!$D$67,"")))</f>
        <v/>
      </c>
      <c r="AI66" s="132" t="str">
        <f>IF('Matriz de Riesgos'!$AR$380="","",IF('Matriz de Riesgos'!$AR$380='Matriz Calificación'!$D$67,'Matriz de Riesgos'!$E$380,IF('Matriz de Riesgos'!$AR$380&lt;&gt;'Matriz Calificación'!$D$67,"")))</f>
        <v/>
      </c>
      <c r="AJ66" s="132" t="str">
        <f>IF('Matriz de Riesgos'!$AR$389="","",IF('Matriz de Riesgos'!$AR$389='Matriz Calificación'!$D$67,'Matriz de Riesgos'!$E$389,IF('Matriz de Riesgos'!$AR$389&lt;&gt;'Matriz Calificación'!$D$67,"")))</f>
        <v/>
      </c>
      <c r="AK66" s="132" t="str">
        <f>IF('Matriz de Riesgos'!$AR$398="","",IF('Matriz de Riesgos'!$AR$398='Matriz Calificación'!$D$67,'Matriz de Riesgos'!$E$398,IF('Matriz de Riesgos'!$AR$398&lt;&gt;'Matriz Calificación'!$D$67,"")))</f>
        <v/>
      </c>
      <c r="AL66" s="132" t="str">
        <f>IF('Matriz de Riesgos'!$AR$407="","",IF('Matriz de Riesgos'!$AR$407='Matriz Calificación'!$D$67,'Matriz de Riesgos'!$E$407,IF('Matriz de Riesgos'!$AR$407&lt;&gt;'Matriz Calificación'!$D$67,"")))</f>
        <v/>
      </c>
      <c r="AM66" s="132" t="str">
        <f>IF('Matriz de Riesgos'!$AR$416="","",IF('Matriz de Riesgos'!$AR$416='Matriz Calificación'!$D$67,'Matriz de Riesgos'!$E$416,IF('Matriz de Riesgos'!$AR$416&lt;&gt;'Matriz Calificación'!$D$67,"")))</f>
        <v/>
      </c>
      <c r="AN66" s="132" t="str">
        <f>IF('Matriz de Riesgos'!$AR$425="","",IF('Matriz de Riesgos'!$AR$425='Matriz Calificación'!$D$67,'Matriz de Riesgos'!$E$425,IF('Matriz de Riesgos'!$AR$425&lt;&gt;'Matriz Calificación'!$D$67,"")))</f>
        <v/>
      </c>
      <c r="AO66" s="132" t="str">
        <f>IF('Matriz de Riesgos'!$AR$434="","",IF('Matriz de Riesgos'!$AR$434='Matriz Calificación'!$D$67,'Matriz de Riesgos'!$E$434,IF('Matriz de Riesgos'!$AR$434&lt;&gt;'Matriz Calificación'!$D$67,"")))</f>
        <v/>
      </c>
      <c r="AP66" s="132" t="str">
        <f>IF('Matriz de Riesgos'!$AR$443="","",IF('Matriz de Riesgos'!$AR$443='Matriz Calificación'!$D$67,'Matriz de Riesgos'!$E$443,IF('Matriz de Riesgos'!$AR$443&lt;&gt;'Matriz Calificación'!$D$67,"")))</f>
        <v/>
      </c>
      <c r="AQ66" s="136" t="str">
        <f>IF('Matriz de Riesgos'!$AR$452="","",IF('Matriz de Riesgos'!$AR$452='Matriz Calificación'!$D$67,'Matriz de Riesgos'!$E$452,IF('Matriz de Riesgos'!$AR$452&lt;&gt;'Matriz Calificación'!$D$67,"")))</f>
        <v/>
      </c>
      <c r="AR66" s="137" t="str">
        <f>IF('Matriz de Riesgos'!$AR$371="","",IF('Matriz de Riesgos'!$AR$371='Matriz Calificación'!$D$76,'Matriz de Riesgos'!$E$371,IF('Matriz de Riesgos'!$AR$371&lt;&gt;'Matriz Calificación'!$D$76,"")))</f>
        <v/>
      </c>
      <c r="AS66" s="138" t="str">
        <f>IF('Matriz de Riesgos'!$AR$380="","",IF('Matriz de Riesgos'!$AR$380='Matriz Calificación'!$D$76,'Matriz de Riesgos'!$E$380,IF('Matriz de Riesgos'!$AR$380&lt;&gt;'Matriz Calificación'!$D$76,"")))</f>
        <v/>
      </c>
      <c r="AT66" s="138" t="str">
        <f>IF('Matriz de Riesgos'!$AR$389="","",IF('Matriz de Riesgos'!$AR$389='Matriz Calificación'!$D$76,'Matriz de Riesgos'!$E$389,IF('Matriz de Riesgos'!$AR$389&lt;&gt;'Matriz Calificación'!$D$76,"")))</f>
        <v/>
      </c>
      <c r="AU66" s="138" t="str">
        <f>IF('Matriz de Riesgos'!$AR$398="","",IF('Matriz de Riesgos'!$AR$398='Matriz Calificación'!$D$76,'Matriz de Riesgos'!$E$398,IF('Matriz de Riesgos'!$AR$398&lt;&gt;'Matriz Calificación'!$D$76,"")))</f>
        <v/>
      </c>
      <c r="AV66" s="154" t="str">
        <f>IF('Matriz de Riesgos'!$AR$407="","",IF('Matriz de Riesgos'!$AR$407='Matriz Calificación'!$D$76,'Matriz de Riesgos'!$E$407,IF('Matriz de Riesgos'!$AR$407&lt;&gt;'Matriz Calificación'!$D$76,"")))</f>
        <v/>
      </c>
      <c r="AW66" s="154" t="str">
        <f>IF('Matriz de Riesgos'!$AR$416="","",IF('Matriz de Riesgos'!$AR$416='Matriz Calificación'!$D$76,'Matriz de Riesgos'!$E$416,IF('Matriz de Riesgos'!$AR$416&lt;&gt;'Matriz Calificación'!$D$76,"")))</f>
        <v/>
      </c>
      <c r="AX66" s="154" t="str">
        <f>IF('Matriz de Riesgos'!$AR$425="","",IF('Matriz de Riesgos'!$AR$425='Matriz Calificación'!$D$76,'Matriz de Riesgos'!$E$425,IF('Matriz de Riesgos'!$AR$425&lt;&gt;'Matriz Calificación'!$D$76,"")))</f>
        <v/>
      </c>
      <c r="AY66" s="154" t="str">
        <f>IF('Matriz de Riesgos'!$AR$434="","",IF('Matriz de Riesgos'!$AR$434='Matriz Calificación'!$D$76,'Matriz de Riesgos'!$E$434,IF('Matriz de Riesgos'!$AR$434&lt;&gt;'Matriz Calificación'!$D$76,"")))</f>
        <v/>
      </c>
      <c r="AZ66" s="154" t="str">
        <f>IF('Matriz de Riesgos'!$AR$443="","",IF('Matriz de Riesgos'!$AR$443='Matriz Calificación'!$D$76,'Matriz de Riesgos'!$E$443,IF('Matriz de Riesgos'!$AR$443&lt;&gt;'Matriz Calificación'!$D$76,"")))</f>
        <v/>
      </c>
      <c r="BA66" s="139" t="str">
        <f>IF('Matriz de Riesgos'!$AR$452="","",IF('Matriz de Riesgos'!$AR$452='Matriz Calificación'!$D$76,'Matriz de Riesgos'!$E$452,IF('Matriz de Riesgos'!$AR$452&lt;&gt;'Matriz Calificación'!$D$76,"")))</f>
        <v/>
      </c>
    </row>
    <row r="67" spans="2:53" ht="12" customHeight="1" x14ac:dyDescent="0.25">
      <c r="B67" s="400"/>
      <c r="C67" s="414"/>
      <c r="D67" s="133" t="str">
        <f>IF('Matriz de Riesgos'!$AR$461="","",IF('Matriz de Riesgos'!$AR$461='Matriz Calificación'!$D$60,'Matriz de Riesgos'!$E$461,IF('Matriz de Riesgos'!$AR$461&lt;&gt;'Matriz Calificación'!$D$60,"")))</f>
        <v/>
      </c>
      <c r="E67" s="134" t="str">
        <f>IF('Matriz de Riesgos'!$AR$470="","",IF('Matriz de Riesgos'!$AR$470='Matriz Calificación'!$D$60,'Matriz de Riesgos'!$E$470,IF('Matriz de Riesgos'!$AR$470&lt;&gt;'Matriz Calificación'!$D$60,"")))</f>
        <v/>
      </c>
      <c r="F67" s="134" t="str">
        <f>IF('Matriz de Riesgos'!$AR$479="","",IF('Matriz de Riesgos'!$AR$479='Matriz Calificación'!$D$60,'Matriz de Riesgos'!$E$479,IF('Matriz de Riesgos'!$AR$479&lt;&gt;'Matriz Calificación'!$D$60,"")))</f>
        <v/>
      </c>
      <c r="G67" s="134" t="str">
        <f>IF('Matriz de Riesgos'!$AR$488="","",IF('Matriz de Riesgos'!$AR$488='Matriz Calificación'!$D$60,'Matriz de Riesgos'!$E$488,IF('Matriz de Riesgos'!$AR$488&lt;&gt;'Matriz Calificación'!$D$60,"")))</f>
        <v/>
      </c>
      <c r="H67" s="134" t="str">
        <f>IF('Matriz de Riesgos'!$AR$497="","",IF('Matriz de Riesgos'!$AR$497='Matriz Calificación'!$D$60,'Matriz de Riesgos'!$E$497,IF('Matriz de Riesgos'!$AR$497&lt;&gt;'Matriz Calificación'!$D$60,"")))</f>
        <v/>
      </c>
      <c r="I67" s="134" t="str">
        <f>IF('Matriz de Riesgos'!$AR$506="","",IF('Matriz de Riesgos'!$AR$506='Matriz Calificación'!$D$60,'Matriz de Riesgos'!$E$506,IF('Matriz de Riesgos'!$AR$506&lt;&gt;'Matriz Calificación'!$D$60,"")))</f>
        <v/>
      </c>
      <c r="J67" s="134" t="str">
        <f>IF('Matriz de Riesgos'!$AR$515="","",IF('Matriz de Riesgos'!$AR$515='Matriz Calificación'!$D$60,'Matriz de Riesgos'!$E$515,IF('Matriz de Riesgos'!$AR$515&lt;&gt;'Matriz Calificación'!$D$60,"")))</f>
        <v/>
      </c>
      <c r="K67" s="134" t="str">
        <f>IF('Matriz de Riesgos'!$AR$524="","",IF('Matriz de Riesgos'!$AR$524='Matriz Calificación'!$D$60,'Matriz de Riesgos'!$E$524,IF('Matriz de Riesgos'!$AR$524&lt;&gt;'Matriz Calificación'!$D$60,"")))</f>
        <v/>
      </c>
      <c r="L67" s="134" t="str">
        <f>IF('Matriz de Riesgos'!$AR$533="","",IF('Matriz de Riesgos'!$AR$533='Matriz Calificación'!$D$60,'Matriz de Riesgos'!$E$533,IF('Matriz de Riesgos'!$AR$533&lt;&gt;'Matriz Calificación'!$D$60,"")))</f>
        <v/>
      </c>
      <c r="M67" s="135" t="str">
        <f>IF('Matriz de Riesgos'!$AR$542="","",IF('Matriz de Riesgos'!$AR$542='Matriz Calificación'!$D$60,'Matriz de Riesgos'!$E$542,IF('Matriz de Riesgos'!$AR$542&lt;&gt;'Matriz Calificación'!$D$60,"")))</f>
        <v/>
      </c>
      <c r="N67" s="133" t="str">
        <f>IF('Matriz de Riesgos'!$AR$461="","",IF('Matriz de Riesgos'!$AR$461='Matriz Calificación'!$D$61,'Matriz de Riesgos'!$E$461,IF('Matriz de Riesgos'!$AR$461&lt;&gt;'Matriz Calificación'!$D$61,"")))</f>
        <v/>
      </c>
      <c r="O67" s="134" t="str">
        <f>IF('Matriz de Riesgos'!$AR$470="","",IF('Matriz de Riesgos'!$AR$470='Matriz Calificación'!$D$61,'Matriz de Riesgos'!$E$470,IF('Matriz de Riesgos'!$AR$470&lt;&gt;'Matriz Calificación'!$D$61,"")))</f>
        <v/>
      </c>
      <c r="P67" s="134" t="str">
        <f>IF('Matriz de Riesgos'!$AR$479="","",IF('Matriz de Riesgos'!$AR$479='Matriz Calificación'!$D$61,'Matriz de Riesgos'!$E$479,IF('Matriz de Riesgos'!$AR$479&lt;&gt;'Matriz Calificación'!$D$61,"")))</f>
        <v/>
      </c>
      <c r="Q67" s="134" t="str">
        <f>IF('Matriz de Riesgos'!$AR$488="","",IF('Matriz de Riesgos'!$AR$488='Matriz Calificación'!$D$61,'Matriz de Riesgos'!$E$488,IF('Matriz de Riesgos'!$AR$488&lt;&gt;'Matriz Calificación'!$D$61,"")))</f>
        <v/>
      </c>
      <c r="R67" s="134" t="str">
        <f>IF('Matriz de Riesgos'!$AR$497="","",IF('Matriz de Riesgos'!$AR$497='Matriz Calificación'!$D$61,'Matriz de Riesgos'!$E$497,IF('Matriz de Riesgos'!$AR$497&lt;&gt;'Matriz Calificación'!$D$61,"")))</f>
        <v/>
      </c>
      <c r="S67" s="134" t="str">
        <f>IF('Matriz de Riesgos'!$AR$506="","",IF('Matriz de Riesgos'!$AR$506='Matriz Calificación'!$D$61,'Matriz de Riesgos'!$E$506,IF('Matriz de Riesgos'!$AR$506&lt;&gt;'Matriz Calificación'!$D$61,"")))</f>
        <v/>
      </c>
      <c r="T67" s="134" t="str">
        <f>IF('Matriz de Riesgos'!$AR$515="","",IF('Matriz de Riesgos'!$AR$515='Matriz Calificación'!$D$61,'Matriz de Riesgos'!$E$515,IF('Matriz de Riesgos'!$AR$515&lt;&gt;'Matriz Calificación'!$D$61,"")))</f>
        <v/>
      </c>
      <c r="U67" s="134" t="str">
        <f>IF('Matriz de Riesgos'!$AR$524="","",IF('Matriz de Riesgos'!$AR$524='Matriz Calificación'!$D$61,'Matriz de Riesgos'!$E$524,IF('Matriz de Riesgos'!$AR$524&lt;&gt;'Matriz Calificación'!$D$61,"")))</f>
        <v/>
      </c>
      <c r="V67" s="134" t="str">
        <f>IF('Matriz de Riesgos'!$AR$533="","",IF('Matriz de Riesgos'!$AR$533='Matriz Calificación'!$D$61,'Matriz de Riesgos'!$E$533,IF('Matriz de Riesgos'!$AR$533&lt;&gt;'Matriz Calificación'!$D$61,"")))</f>
        <v/>
      </c>
      <c r="W67" s="135" t="str">
        <f>IF('Matriz de Riesgos'!$AR$542="","",IF('Matriz de Riesgos'!$AR$542='Matriz Calificación'!$D$61,'Matriz de Riesgos'!$E$542,IF('Matriz de Riesgos'!$AR$542&lt;&gt;'Matriz Calificación'!$D$61,"")))</f>
        <v/>
      </c>
      <c r="X67" s="133" t="str">
        <f>IF('Matriz de Riesgos'!$AR$461="","",IF('Matriz de Riesgos'!$AR$461='Matriz Calificación'!$D$62,'Matriz de Riesgos'!$E$461,IF('Matriz de Riesgos'!$AR$461&lt;&gt;'Matriz Calificación'!$D$62,"")))</f>
        <v/>
      </c>
      <c r="Y67" s="134" t="str">
        <f>IF('Matriz de Riesgos'!$AR$470="","",IF('Matriz de Riesgos'!$AR$470='Matriz Calificación'!$D$62,'Matriz de Riesgos'!$E$470,IF('Matriz de Riesgos'!$AR$470&lt;&gt;'Matriz Calificación'!$D$62,"")))</f>
        <v/>
      </c>
      <c r="Z67" s="134" t="str">
        <f>IF('Matriz de Riesgos'!$AR$479="","",IF('Matriz de Riesgos'!$AR$479='Matriz Calificación'!$D$62,'Matriz de Riesgos'!$E$479,IF('Matriz de Riesgos'!$AR$479&lt;&gt;'Matriz Calificación'!$D$62,"")))</f>
        <v/>
      </c>
      <c r="AA67" s="134" t="str">
        <f>IF('Matriz de Riesgos'!$AR$488="","",IF('Matriz de Riesgos'!$AR$488='Matriz Calificación'!$D$62,'Matriz de Riesgos'!$E$488,IF('Matriz de Riesgos'!$AR$488&lt;&gt;'Matriz Calificación'!$D$62,"")))</f>
        <v/>
      </c>
      <c r="AB67" s="134" t="str">
        <f>IF('Matriz de Riesgos'!$AR$497="","",IF('Matriz de Riesgos'!$AR$497='Matriz Calificación'!$D$62,'Matriz de Riesgos'!$E$497,IF('Matriz de Riesgos'!$AR$497&lt;&gt;'Matriz Calificación'!$D$62,"")))</f>
        <v/>
      </c>
      <c r="AC67" s="134" t="str">
        <f>IF('Matriz de Riesgos'!$AR$506="","",IF('Matriz de Riesgos'!$AR$506='Matriz Calificación'!$D$62,'Matriz de Riesgos'!$E$506,IF('Matriz de Riesgos'!$AR$506&lt;&gt;'Matriz Calificación'!$D$62,"")))</f>
        <v/>
      </c>
      <c r="AD67" s="134" t="str">
        <f>IF('Matriz de Riesgos'!$AR$515="","",IF('Matriz de Riesgos'!$AR$515='Matriz Calificación'!$D$62,'Matriz de Riesgos'!$E$515,IF('Matriz de Riesgos'!$AR$515&lt;&gt;'Matriz Calificación'!$D$62,"")))</f>
        <v/>
      </c>
      <c r="AE67" s="134" t="str">
        <f>IF('Matriz de Riesgos'!$AR$524="","",IF('Matriz de Riesgos'!$AR$524='Matriz Calificación'!$D$62,'Matriz de Riesgos'!$E$524,IF('Matriz de Riesgos'!$AR$524&lt;&gt;'Matriz Calificación'!$D$62,"")))</f>
        <v/>
      </c>
      <c r="AF67" s="134" t="str">
        <f>IF('Matriz de Riesgos'!$AR$533="","",IF('Matriz de Riesgos'!$AR$533='Matriz Calificación'!$D$62,'Matriz de Riesgos'!$E$533,IF('Matriz de Riesgos'!$AR$533&lt;&gt;'Matriz Calificación'!$D$62,"")))</f>
        <v/>
      </c>
      <c r="AG67" s="135" t="str">
        <f>IF('Matriz de Riesgos'!$AR$542="","",IF('Matriz de Riesgos'!$AR$542='Matriz Calificación'!$D$62,'Matriz de Riesgos'!$E$542,IF('Matriz de Riesgos'!$AR$542&lt;&gt;'Matriz Calificación'!$D$62,"")))</f>
        <v/>
      </c>
      <c r="AH67" s="131" t="str">
        <f>IF('Matriz de Riesgos'!$AR$461="","",IF('Matriz de Riesgos'!$AR$461='Matriz Calificación'!$D$67,'Matriz de Riesgos'!$E$461,IF('Matriz de Riesgos'!$AR$461&lt;&gt;'Matriz Calificación'!$D$67,"")))</f>
        <v/>
      </c>
      <c r="AI67" s="132" t="str">
        <f>IF('Matriz de Riesgos'!$AR$470="","",IF('Matriz de Riesgos'!$AR$470='Matriz Calificación'!$D$67,'Matriz de Riesgos'!$E$470,IF('Matriz de Riesgos'!$AR$470&lt;&gt;'Matriz Calificación'!$D$67,"")))</f>
        <v/>
      </c>
      <c r="AJ67" s="132" t="str">
        <f>IF('Matriz de Riesgos'!$AR$479="","",IF('Matriz de Riesgos'!$AR$479='Matriz Calificación'!$D$67,'Matriz de Riesgos'!$E$479,IF('Matriz de Riesgos'!$AR$479&lt;&gt;'Matriz Calificación'!$D$67,"")))</f>
        <v/>
      </c>
      <c r="AK67" s="132" t="str">
        <f>IF('Matriz de Riesgos'!$AR$488="","",IF('Matriz de Riesgos'!$AR$488='Matriz Calificación'!$D$67,'Matriz de Riesgos'!$E$488,IF('Matriz de Riesgos'!$AR$488&lt;&gt;'Matriz Calificación'!$D$67,"")))</f>
        <v/>
      </c>
      <c r="AL67" s="132" t="str">
        <f>IF('Matriz de Riesgos'!$AR$497="","",IF('Matriz de Riesgos'!$AR$497='Matriz Calificación'!$D$67,'Matriz de Riesgos'!$E$497,IF('Matriz de Riesgos'!$AR$497&lt;&gt;'Matriz Calificación'!$D$67,"")))</f>
        <v/>
      </c>
      <c r="AM67" s="132" t="str">
        <f>IF('Matriz de Riesgos'!$AR$506="","",IF('Matriz de Riesgos'!$AR$506='Matriz Calificación'!$D$67,'Matriz de Riesgos'!$E$506,IF('Matriz de Riesgos'!$AR$506&lt;&gt;'Matriz Calificación'!$D$67,"")))</f>
        <v/>
      </c>
      <c r="AN67" s="132" t="str">
        <f>IF('Matriz de Riesgos'!$AR$515="","",IF('Matriz de Riesgos'!$AR$515='Matriz Calificación'!$D$67,'Matriz de Riesgos'!$E$515,IF('Matriz de Riesgos'!$AR$515&lt;&gt;'Matriz Calificación'!$D$67,"")))</f>
        <v/>
      </c>
      <c r="AO67" s="132" t="str">
        <f>IF('Matriz de Riesgos'!$AR$524="","",IF('Matriz de Riesgos'!$AR$524='Matriz Calificación'!$D$67,'Matriz de Riesgos'!$E$524,IF('Matriz de Riesgos'!$AR$524&lt;&gt;'Matriz Calificación'!$D$67,"")))</f>
        <v/>
      </c>
      <c r="AP67" s="132" t="str">
        <f>IF('Matriz de Riesgos'!$AR$533="","",IF('Matriz de Riesgos'!$AR$533='Matriz Calificación'!$D$67,'Matriz de Riesgos'!$E$533,IF('Matriz de Riesgos'!$AR$533&lt;&gt;'Matriz Calificación'!$D$67,"")))</f>
        <v/>
      </c>
      <c r="AQ67" s="136" t="str">
        <f>IF('Matriz de Riesgos'!$AR$542="","",IF('Matriz de Riesgos'!$AR$542='Matriz Calificación'!$D$67,'Matriz de Riesgos'!$E$542,IF('Matriz de Riesgos'!$AR$542&lt;&gt;'Matriz Calificación'!$D$67,"")))</f>
        <v/>
      </c>
      <c r="AR67" s="137" t="str">
        <f>IF('Matriz de Riesgos'!$AR$461="","",IF('Matriz de Riesgos'!$AR$461='Matriz Calificación'!$D$76,'Matriz de Riesgos'!$E$461,IF('Matriz de Riesgos'!$AR$461&lt;&gt;'Matriz Calificación'!$D$76,"")))</f>
        <v/>
      </c>
      <c r="AS67" s="138" t="str">
        <f>IF('Matriz de Riesgos'!$AR$470="","",IF('Matriz de Riesgos'!$AR$470='Matriz Calificación'!$D$76,'Matriz de Riesgos'!$E$470,IF('Matriz de Riesgos'!$AR$470&lt;&gt;'Matriz Calificación'!$D$76,"")))</f>
        <v/>
      </c>
      <c r="AT67" s="138" t="str">
        <f>IF('Matriz de Riesgos'!$AR$479="","",IF('Matriz de Riesgos'!$AR$479='Matriz Calificación'!$D$76,'Matriz de Riesgos'!$E$479,IF('Matriz de Riesgos'!$AR$479&lt;&gt;'Matriz Calificación'!$D$76,"")))</f>
        <v/>
      </c>
      <c r="AU67" s="138" t="str">
        <f>IF('Matriz de Riesgos'!$AR$488="","",IF('Matriz de Riesgos'!$AR$488='Matriz Calificación'!$D$76,'Matriz de Riesgos'!$E$488,IF('Matriz de Riesgos'!$AR$488&lt;&gt;'Matriz Calificación'!$D$76,"")))</f>
        <v/>
      </c>
      <c r="AV67" s="154" t="str">
        <f>IF('Matriz de Riesgos'!$AR$497="","",IF('Matriz de Riesgos'!$AR$497='Matriz Calificación'!$D$76,'Matriz de Riesgos'!$E$497,IF('Matriz de Riesgos'!$AR$497&lt;&gt;'Matriz Calificación'!$D$76,"")))</f>
        <v/>
      </c>
      <c r="AW67" s="154" t="str">
        <f>IF('Matriz de Riesgos'!$AR$506="","",IF('Matriz de Riesgos'!$AR$506='Matriz Calificación'!$D$76,'Matriz de Riesgos'!$E$506,IF('Matriz de Riesgos'!$AR$506&lt;&gt;'Matriz Calificación'!$D$76,"")))</f>
        <v/>
      </c>
      <c r="AX67" s="154" t="str">
        <f>IF('Matriz de Riesgos'!$AR$515="","",IF('Matriz de Riesgos'!$AR$515='Matriz Calificación'!$D$76,'Matriz de Riesgos'!$E$515,IF('Matriz de Riesgos'!$AR$515&lt;&gt;'Matriz Calificación'!$D$76,"")))</f>
        <v/>
      </c>
      <c r="AY67" s="154" t="str">
        <f>IF('Matriz de Riesgos'!$AR$524="","",IF('Matriz de Riesgos'!$AR$524='Matriz Calificación'!$D$76,'Matriz de Riesgos'!$E$524,IF('Matriz de Riesgos'!$AR$524&lt;&gt;'Matriz Calificación'!$D$76,"")))</f>
        <v/>
      </c>
      <c r="AZ67" s="154" t="str">
        <f>IF('Matriz de Riesgos'!$AR$533="","",IF('Matriz de Riesgos'!$AR$533='Matriz Calificación'!$D$76,'Matriz de Riesgos'!$E$533,IF('Matriz de Riesgos'!$AR$533&lt;&gt;'Matriz Calificación'!$D$76,"")))</f>
        <v/>
      </c>
      <c r="BA67" s="139" t="str">
        <f>IF('Matriz de Riesgos'!$AR$542="","",IF('Matriz de Riesgos'!$AR$542='Matriz Calificación'!$D$76,'Matriz de Riesgos'!$E$542,IF('Matriz de Riesgos'!$AR$542&lt;&gt;'Matriz Calificación'!$D$76,"")))</f>
        <v/>
      </c>
    </row>
    <row r="68" spans="2:53" ht="12" customHeight="1" x14ac:dyDescent="0.25">
      <c r="B68" s="401"/>
      <c r="C68" s="414"/>
      <c r="D68" s="163" t="str">
        <f>IF('Matriz de Riesgos'!$AR$551="","",IF('Matriz de Riesgos'!$AR$551='Matriz Calificación'!$D$60,'Matriz de Riesgos'!$E$551,IF('Matriz de Riesgos'!$AR$551&lt;&gt;'Matriz Calificación'!$D$60,"")))</f>
        <v/>
      </c>
      <c r="E68" s="164" t="str">
        <f>IF('Matriz de Riesgos'!$AR$560="","",IF('Matriz de Riesgos'!$AR$560='Matriz Calificación'!$D$60,'Matriz de Riesgos'!$E$560,IF('Matriz de Riesgos'!$AR$560&lt;&gt;'Matriz Calificación'!$D$60,"")))</f>
        <v/>
      </c>
      <c r="F68" s="164" t="str">
        <f>IF('Matriz de Riesgos'!$AR$569="","",IF('Matriz de Riesgos'!$AR$569='Matriz Calificación'!$D$60,'Matriz de Riesgos'!$E$569,IF('Matriz de Riesgos'!$AR$569&lt;&gt;'Matriz Calificación'!$D$60,"")))</f>
        <v/>
      </c>
      <c r="G68" s="164" t="str">
        <f>IF('Matriz de Riesgos'!$AR$578="","",IF('Matriz de Riesgos'!$AR$578='Matriz Calificación'!$D$60,'Matriz de Riesgos'!$E$578,IF('Matriz de Riesgos'!$AR$578&lt;&gt;'Matriz Calificación'!$D$60,"")))</f>
        <v/>
      </c>
      <c r="H68" s="165" t="str">
        <f>IF('Matriz de Riesgos'!$AR$587="","",IF('Matriz de Riesgos'!$AR$587='Matriz Calificación'!$D$60,'Matriz de Riesgos'!$E$587,IF('Matriz de Riesgos'!$AR$587&lt;&gt;'Matriz Calificación'!$D$60,"")))</f>
        <v/>
      </c>
      <c r="I68" s="165" t="str">
        <f>IF('Matriz de Riesgos'!$AR$596="","",IF('Matriz de Riesgos'!$AR$596='Matriz Calificación'!$D$60,'Matriz de Riesgos'!$E$596,IF('Matriz de Riesgos'!$AR$596&lt;&gt;'Matriz Calificación'!$D$60,"")))</f>
        <v/>
      </c>
      <c r="J68" s="165" t="str">
        <f>IF('Matriz de Riesgos'!$AR$605="","",IF('Matriz de Riesgos'!$AR$605='Matriz Calificación'!$D$60,'Matriz de Riesgos'!$E$605,IF('Matriz de Riesgos'!$AR$605&lt;&gt;'Matriz Calificación'!$D$60,"")))</f>
        <v/>
      </c>
      <c r="K68" s="165" t="str">
        <f>IF('Matriz de Riesgos'!$AR$614="","",IF('Matriz de Riesgos'!$AR$614='Matriz Calificación'!$D$60,'Matriz de Riesgos'!$E$614,IF('Matriz de Riesgos'!$AR$614&lt;&gt;'Matriz Calificación'!$D$60,"")))</f>
        <v/>
      </c>
      <c r="L68" s="165" t="str">
        <f>IF('Matriz de Riesgos'!$AR$623="","",IF('Matriz de Riesgos'!$AR$623='Matriz Calificación'!$D$60,'Matriz de Riesgos'!$E$623,IF('Matriz de Riesgos'!$AR$623&lt;&gt;'Matriz Calificación'!$D$60,"")))</f>
        <v/>
      </c>
      <c r="M68" s="166" t="str">
        <f>IF('Matriz de Riesgos'!$AR$632="","",IF('Matriz de Riesgos'!$AR$632='Matriz Calificación'!$D$60,'Matriz de Riesgos'!$E$632,IF('Matriz de Riesgos'!$AR$632&lt;&gt;'Matriz Calificación'!$D$60,"")))</f>
        <v/>
      </c>
      <c r="N68" s="163" t="str">
        <f>IF('Matriz de Riesgos'!$AR$551="","",IF('Matriz de Riesgos'!$AR$551='Matriz Calificación'!$D$61,'Matriz de Riesgos'!$E$551,IF('Matriz de Riesgos'!$AR$551&lt;&gt;'Matriz Calificación'!$D$61,"")))</f>
        <v/>
      </c>
      <c r="O68" s="164" t="str">
        <f>IF('Matriz de Riesgos'!$AR$560="","",IF('Matriz de Riesgos'!$AR$560='Matriz Calificación'!$D$61,'Matriz de Riesgos'!$E$560,IF('Matriz de Riesgos'!$AR$560&lt;&gt;'Matriz Calificación'!$D$61,"")))</f>
        <v/>
      </c>
      <c r="P68" s="164" t="str">
        <f>IF('Matriz de Riesgos'!$AR$569="","",IF('Matriz de Riesgos'!$AR$569='Matriz Calificación'!$D$61,'Matriz de Riesgos'!$E$569,IF('Matriz de Riesgos'!$AR$569&lt;&gt;'Matriz Calificación'!$D$61,"")))</f>
        <v/>
      </c>
      <c r="Q68" s="164" t="str">
        <f>IF('Matriz de Riesgos'!$ANX$578="","",IF('Matriz de Riesgos'!$AR$578='Matriz Calificación'!$D$61,'Matriz de Riesgos'!$E$578,IF('Matriz de Riesgos'!$AR$578&lt;&gt;'Matriz Calificación'!$D$61,"")))</f>
        <v/>
      </c>
      <c r="R68" s="165" t="str">
        <f>IF('Matriz de Riesgos'!$AR$587="","",IF('Matriz de Riesgos'!$AR$587='Matriz Calificación'!$D$61,'Matriz de Riesgos'!$E$587,IF('Matriz de Riesgos'!$AR$587&lt;&gt;'Matriz Calificación'!$D$61,"")))</f>
        <v/>
      </c>
      <c r="S68" s="165" t="str">
        <f>IF('Matriz de Riesgos'!$AR$596="","",IF('Matriz de Riesgos'!$AR$596='Matriz Calificación'!$D$61,'Matriz de Riesgos'!$E$596,IF('Matriz de Riesgos'!$AR$596&lt;&gt;'Matriz Calificación'!$D$61,"")))</f>
        <v/>
      </c>
      <c r="T68" s="165" t="str">
        <f>IF('Matriz de Riesgos'!$AR$605="","",IF('Matriz de Riesgos'!$AR$605='Matriz Calificación'!$D$61,'Matriz de Riesgos'!$E$605,IF('Matriz de Riesgos'!$AR$605&lt;&gt;'Matriz Calificación'!$D$61,"")))</f>
        <v/>
      </c>
      <c r="U68" s="165" t="str">
        <f>IF('Matriz de Riesgos'!$AR$614="","",IF('Matriz de Riesgos'!$AR$614='Matriz Calificación'!$D$61,'Matriz de Riesgos'!$E$614,IF('Matriz de Riesgos'!$AR$614&lt;&gt;'Matriz Calificación'!$D$61,"")))</f>
        <v/>
      </c>
      <c r="V68" s="165" t="str">
        <f>IF('Matriz de Riesgos'!$AR$623="","",IF('Matriz de Riesgos'!$AR$623='Matriz Calificación'!$D$61,'Matriz de Riesgos'!$E$623,IF('Matriz de Riesgos'!$AR$623&lt;&gt;'Matriz Calificación'!$D$61,"")))</f>
        <v/>
      </c>
      <c r="W68" s="166" t="str">
        <f>IF('Matriz de Riesgos'!$AR$632="","",IF('Matriz de Riesgos'!$AR$632='Matriz Calificación'!$D$61,'Matriz de Riesgos'!$E$632,IF('Matriz de Riesgos'!$AR$632&lt;&gt;'Matriz Calificación'!$D$61,"")))</f>
        <v/>
      </c>
      <c r="X68" s="163" t="str">
        <f>IF('Matriz de Riesgos'!$AR$551="","",IF('Matriz de Riesgos'!$AR$551='Matriz Calificación'!$D$62,'Matriz de Riesgos'!$E$551,IF('Matriz de Riesgos'!$AR$551&lt;&gt;'Matriz Calificación'!$D$62,"")))</f>
        <v/>
      </c>
      <c r="Y68" s="164" t="str">
        <f>IF('Matriz de Riesgos'!$AR$560="","",IF('Matriz de Riesgos'!$AR$560='Matriz Calificación'!$D$62,'Matriz de Riesgos'!$E$560,IF('Matriz de Riesgos'!$AR$560&lt;&gt;'Matriz Calificación'!$D$62,"")))</f>
        <v/>
      </c>
      <c r="Z68" s="164" t="str">
        <f>IF('Matriz de Riesgos'!$AR$569="","",IF('Matriz de Riesgos'!$AR$569='Matriz Calificación'!$D$62,'Matriz de Riesgos'!$E$569,IF('Matriz de Riesgos'!$AR$569&lt;&gt;'Matriz Calificación'!$D$62,"")))</f>
        <v/>
      </c>
      <c r="AA68" s="164" t="str">
        <f>IF('Matriz de Riesgos'!$AR$578="","",IF('Matriz de Riesgos'!$AR$578='Matriz Calificación'!$D$62,'Matriz de Riesgos'!$E$578,IF('Matriz de Riesgos'!$AR$578&lt;&gt;'Matriz Calificación'!$D$62,"")))</f>
        <v/>
      </c>
      <c r="AB68" s="165" t="str">
        <f>IF('Matriz de Riesgos'!$AR$587="","",IF('Matriz de Riesgos'!$AR$587='Matriz Calificación'!$D$62,'Matriz de Riesgos'!$E$587,IF('Matriz de Riesgos'!$AR$587&lt;&gt;'Matriz Calificación'!$D$62,"")))</f>
        <v/>
      </c>
      <c r="AC68" s="165" t="str">
        <f>IF('Matriz de Riesgos'!$AR$596="","",IF('Matriz de Riesgos'!$AR$596='Matriz Calificación'!$D$62,'Matriz de Riesgos'!$E$596,IF('Matriz de Riesgos'!$AR$596&lt;&gt;'Matriz Calificación'!$D$62,"")))</f>
        <v/>
      </c>
      <c r="AD68" s="165" t="str">
        <f>IF('Matriz de Riesgos'!$AR$605="","",IF('Matriz de Riesgos'!$AR$605='Matriz Calificación'!$D$62,'Matriz de Riesgos'!$E$605,IF('Matriz de Riesgos'!$AR$605&lt;&gt;'Matriz Calificación'!$D$62,"")))</f>
        <v/>
      </c>
      <c r="AE68" s="165" t="str">
        <f>IF('Matriz de Riesgos'!$AR$614="","",IF('Matriz de Riesgos'!$AR$614='Matriz Calificación'!$D$62,'Matriz de Riesgos'!$E$614,IF('Matriz de Riesgos'!$AR$614&lt;&gt;'Matriz Calificación'!$D$62,"")))</f>
        <v/>
      </c>
      <c r="AF68" s="165" t="str">
        <f>IF('Matriz de Riesgos'!$AR$623="","",IF('Matriz de Riesgos'!$AR$623='Matriz Calificación'!$D$62,'Matriz de Riesgos'!$E$623,IF('Matriz de Riesgos'!$AR$623&lt;&gt;'Matriz Calificación'!$D$62,"")))</f>
        <v/>
      </c>
      <c r="AG68" s="166" t="str">
        <f>IF('Matriz de Riesgos'!$AR$632="","",IF('Matriz de Riesgos'!$AR$632='Matriz Calificación'!$D$62,'Matriz de Riesgos'!$E$632,IF('Matriz de Riesgos'!$AR$632&lt;&gt;'Matriz Calificación'!$D$62,"")))</f>
        <v/>
      </c>
      <c r="AH68" s="131" t="str">
        <f>IF('Matriz de Riesgos'!$AR$551="","",IF('Matriz de Riesgos'!$AR$551='Matriz Calificación'!$D$67,'Matriz de Riesgos'!$E$551,IF('Matriz de Riesgos'!$AR$551&lt;&gt;'Matriz Calificación'!$D$67,"")))</f>
        <v/>
      </c>
      <c r="AI68" s="132" t="str">
        <f>IF('Matriz de Riesgos'!$AR$560="","",IF('Matriz de Riesgos'!$AR$560='Matriz Calificación'!$D$67,'Matriz de Riesgos'!$E$560,IF('Matriz de Riesgos'!$AR$560&lt;&gt;'Matriz Calificación'!$D$67,"")))</f>
        <v/>
      </c>
      <c r="AJ68" s="132" t="str">
        <f>IF('Matriz de Riesgos'!$AR$569="","",IF('Matriz de Riesgos'!$AR$569='Matriz Calificación'!$D$67,'Matriz de Riesgos'!$E$569,IF('Matriz de Riesgos'!$AR$569&lt;&gt;'Matriz Calificación'!$D$67,"")))</f>
        <v/>
      </c>
      <c r="AK68" s="132" t="str">
        <f>IF('Matriz de Riesgos'!$AR$578="","",IF('Matriz de Riesgos'!$AR$578='Matriz Calificación'!$D$67,'Matriz de Riesgos'!$E$578,IF('Matriz de Riesgos'!$AR$578&lt;&gt;'Matriz Calificación'!$D$67,"")))</f>
        <v/>
      </c>
      <c r="AL68" s="132" t="str">
        <f>IF('Matriz de Riesgos'!$AR$587="","",IF('Matriz de Riesgos'!$AR$587='Matriz Calificación'!$D$67,'Matriz de Riesgos'!$E$587,IF('Matriz de Riesgos'!$AR$587&lt;&gt;'Matriz Calificación'!$D$67,"")))</f>
        <v/>
      </c>
      <c r="AM68" s="132" t="str">
        <f>IF('Matriz de Riesgos'!$AR$596="","",IF('Matriz de Riesgos'!$AR$596='Matriz Calificación'!$D$67,'Matriz de Riesgos'!$E$596,IF('Matriz de Riesgos'!$AR$596&lt;&gt;'Matriz Calificación'!$D$67,"")))</f>
        <v/>
      </c>
      <c r="AN68" s="132" t="str">
        <f>IF('Matriz de Riesgos'!$AR$605="","",IF('Matriz de Riesgos'!$AR$605='Matriz Calificación'!$D$67,'Matriz de Riesgos'!$E$605,IF('Matriz de Riesgos'!$AR$605&lt;&gt;'Matriz Calificación'!$D$67,"")))</f>
        <v/>
      </c>
      <c r="AO68" s="132" t="str">
        <f>IF('Matriz de Riesgos'!$AR$614="","",IF('Matriz de Riesgos'!$AR$614='Matriz Calificación'!$D$67,'Matriz de Riesgos'!$E$614,IF('Matriz de Riesgos'!$U$614&lt;&gt;'Matriz Calificación'!$D$67,"")))</f>
        <v/>
      </c>
      <c r="AP68" s="132" t="str">
        <f>IF('Matriz de Riesgos'!$AR$623="","",IF('Matriz de Riesgos'!$AR$623='Matriz Calificación'!$D$67,'Matriz de Riesgos'!$E$623,IF('Matriz de Riesgos'!$U$623&lt;&gt;'Matriz Calificación'!$D$67,"")))</f>
        <v/>
      </c>
      <c r="AQ68" s="136" t="str">
        <f>IF('Matriz de Riesgos'!$AR$632="","",IF('Matriz de Riesgos'!$AR$632='Matriz Calificación'!$D$67,'Matriz de Riesgos'!$E$632,IF('Matriz de Riesgos'!$AR$632&lt;&gt;'Matriz Calificación'!$D$67,"")))</f>
        <v/>
      </c>
      <c r="AR68" s="137" t="str">
        <f>IF('Matriz de Riesgos'!$AR$551="","",IF('Matriz de Riesgos'!$AR$551='Matriz Calificación'!$D$76,'Matriz de Riesgos'!$E$551,IF('Matriz de Riesgos'!$AR$551&lt;&gt;'Matriz Calificación'!$D$76,"")))</f>
        <v/>
      </c>
      <c r="AS68" s="138" t="str">
        <f>IF('Matriz de Riesgos'!$AR$560="","",IF('Matriz de Riesgos'!$AR$560='Matriz Calificación'!$D$76,'Matriz de Riesgos'!$E$560,IF('Matriz de Riesgos'!$AR$560&lt;&gt;'Matriz Calificación'!$D$76,"")))</f>
        <v/>
      </c>
      <c r="AT68" s="138" t="str">
        <f>IF('Matriz de Riesgos'!$AR$569="","",IF('Matriz de Riesgos'!$AR$569='Matriz Calificación'!$D$76,'Matriz de Riesgos'!$E$569,IF('Matriz de Riesgos'!$AR$569&lt;&gt;'Matriz Calificación'!$D$76,"")))</f>
        <v/>
      </c>
      <c r="AU68" s="138" t="str">
        <f>IF('Matriz de Riesgos'!$AR$578="","",IF('Matriz de Riesgos'!$AR$578='Matriz Calificación'!$D$76,'Matriz de Riesgos'!$E$578,IF('Matriz de Riesgos'!$AR$578&lt;&gt;'Matriz Calificación'!$D$76,"")))</f>
        <v/>
      </c>
      <c r="AV68" s="154" t="str">
        <f>IF('Matriz de Riesgos'!$AR$587="","",IF('Matriz de Riesgos'!$AR$587='Matriz Calificación'!$D$76,'Matriz de Riesgos'!$E$587,IF('Matriz de Riesgos'!$AR$587&lt;&gt;'Matriz Calificación'!$D$76,"")))</f>
        <v/>
      </c>
      <c r="AW68" s="154" t="str">
        <f>IF('Matriz de Riesgos'!$AR$596="","",IF('Matriz de Riesgos'!$AR$596='Matriz Calificación'!$D$76,'Matriz de Riesgos'!$E$596,IF('Matriz de Riesgos'!$AR$596&lt;&gt;'Matriz Calificación'!$D$76,"")))</f>
        <v/>
      </c>
      <c r="AX68" s="154" t="str">
        <f>IF('Matriz de Riesgos'!$AR$605="","",IF('Matriz de Riesgos'!$AR$605='Matriz Calificación'!$D$76,'Matriz de Riesgos'!$E$605,IF('Matriz de Riesgos'!$AR$605&lt;&gt;'Matriz Calificación'!$D$76,"")))</f>
        <v/>
      </c>
      <c r="AY68" s="154" t="str">
        <f>IF('Matriz de Riesgos'!$AR$614="","",IF('Matriz de Riesgos'!$AR$614='Matriz Calificación'!$D$76,'Matriz de Riesgos'!$E$614,IF('Matriz de Riesgos'!$AR$614&lt;&gt;'Matriz Calificación'!$D$76,"")))</f>
        <v/>
      </c>
      <c r="AZ68" s="154" t="str">
        <f>IF('Matriz de Riesgos'!$AR$623="","",IF('Matriz de Riesgos'!$AR$623='Matriz Calificación'!$D$76,'Matriz de Riesgos'!$E$623,IF('Matriz de Riesgos'!$AR$623&lt;&gt;'Matriz Calificación'!$D$76,"")))</f>
        <v/>
      </c>
      <c r="BA68" s="139" t="str">
        <f>IF('Matriz de Riesgos'!$AR$632="","",IF('Matriz de Riesgos'!$AR$632='Matriz Calificación'!$D$76,'Matriz de Riesgos'!$E$632,IF('Matriz de Riesgos'!$AR$632&lt;&gt;'Matriz Calificación'!$D$76,"")))</f>
        <v/>
      </c>
    </row>
    <row r="69" spans="2:53" ht="12" customHeight="1" x14ac:dyDescent="0.25">
      <c r="B69" s="400" t="s">
        <v>107</v>
      </c>
      <c r="C69" s="413">
        <v>0.8</v>
      </c>
      <c r="D69" s="162" t="str">
        <f>IF('Matriz de Riesgos'!$AR$11="","",IF('Matriz de Riesgos'!$AR$11='Matriz Calificación'!$D$63,'Matriz de Riesgos'!$E$11,IF('Matriz de Riesgos'!$AR$11&lt;&gt;'Matriz Calificación'!$D$63,"")))</f>
        <v/>
      </c>
      <c r="E69" s="121" t="str">
        <f>IF('Matriz de Riesgos'!$AR$20="","",IF('Matriz de Riesgos'!$AR$20='Matriz Calificación'!$D$63,'Matriz de Riesgos'!$E$20,IF('Matriz de Riesgos'!$AR$20&lt;&gt;'Matriz Calificación'!$D$63,"")))</f>
        <v/>
      </c>
      <c r="F69" s="121" t="str">
        <f>IF('Matriz de Riesgos'!$AR$29="","",IF('Matriz de Riesgos'!$AR$29='Matriz Calificación'!$D$63,'Matriz de Riesgos'!$E$29,IF('Matriz de Riesgos'!$AR$29&lt;&gt;'Matriz Calificación'!$D$63,"")))</f>
        <v/>
      </c>
      <c r="G69" s="121" t="str">
        <f>IF('Matriz de Riesgos'!$AR$38="","",IF('Matriz de Riesgos'!$AR$38='Matriz Calificación'!$D$63,'Matriz de Riesgos'!$E$38,IF('Matriz de Riesgos'!$AR$38&lt;&gt;'Matriz Calificación'!$D$63,"")))</f>
        <v/>
      </c>
      <c r="H69" s="121" t="str">
        <f>IF('Matriz de Riesgos'!$AR$47="","",IF('Matriz de Riesgos'!$AR$47='Matriz Calificación'!$D$63,'Matriz de Riesgos'!$E$47,IF('Matriz de Riesgos'!$AR$47&lt;&gt;'Matriz Calificación'!$D$63,"")))</f>
        <v/>
      </c>
      <c r="I69" s="121" t="str">
        <f>IF('Matriz de Riesgos'!$AR$56="","",IF('Matriz de Riesgos'!$AR$56='Matriz Calificación'!$D$63,'Matriz de Riesgos'!$E$56,IF('Matriz de Riesgos'!$AR$56&lt;&gt;'Matriz Calificación'!$D$63,"")))</f>
        <v/>
      </c>
      <c r="J69" s="121" t="str">
        <f>IF('Matriz de Riesgos'!$AR$65="","",IF('Matriz de Riesgos'!$AR$65='Matriz Calificación'!$D$63,'Matriz de Riesgos'!$E$65,IF('Matriz de Riesgos'!$AR$65&lt;&gt;'Matriz Calificación'!$D$63,"")))</f>
        <v/>
      </c>
      <c r="K69" s="121" t="str">
        <f>IF('Matriz de Riesgos'!$AR$74="","",IF('Matriz de Riesgos'!$AR$74='Matriz Calificación'!$D$63,'Matriz de Riesgos'!$E$74,IF('Matriz de Riesgos'!$AR$74&lt;&gt;'Matriz Calificación'!$D$63,"")))</f>
        <v/>
      </c>
      <c r="L69" s="121" t="str">
        <f>IF('Matriz de Riesgos'!$AR$83="","",IF('Matriz de Riesgos'!$AR$83='Matriz Calificación'!$D$63,'Matriz de Riesgos'!$E$83,IF('Matriz de Riesgos'!$AR$83&lt;&gt;'Matriz Calificación'!$D$63,"")))</f>
        <v/>
      </c>
      <c r="M69" s="122" t="str">
        <f>IF('Matriz de Riesgos'!$AR$92="","",IF('Matriz de Riesgos'!$AR$92='Matriz Calificación'!$D$63,'Matriz de Riesgos'!$E$92,IF('Matriz de Riesgos'!$AR$92&lt;&gt;'Matriz Calificación'!$D$63,"")))</f>
        <v/>
      </c>
      <c r="N69" s="162" t="str">
        <f>IF('Matriz de Riesgos'!$AR$11="","",IF('Matriz de Riesgos'!$AR$11='Matriz Calificación'!$D$64,'Matriz de Riesgos'!$E$11,IF('Matriz de Riesgos'!$AR$11&lt;&gt;'Matriz Calificación'!$D$64,"")))</f>
        <v/>
      </c>
      <c r="O69" s="121" t="str">
        <f>IF('Matriz de Riesgos'!$AR$20="","",IF('Matriz de Riesgos'!$AR$20='Matriz Calificación'!$D$64,'Matriz de Riesgos'!$E$20,IF('Matriz de Riesgos'!$AR$20&lt;&gt;'Matriz Calificación'!$D$64,"")))</f>
        <v/>
      </c>
      <c r="P69" s="121" t="str">
        <f>IF('Matriz de Riesgos'!$AR$29="","",IF('Matriz de Riesgos'!$AR$29='Matriz Calificación'!$D$64,'Matriz de Riesgos'!$E$29,IF('Matriz de Riesgos'!$TAR$29&lt;&gt;'Matriz Calificación'!$D$64,"")))</f>
        <v/>
      </c>
      <c r="Q69" s="121" t="str">
        <f>IF('Matriz de Riesgos'!$AR$38="","",IF('Matriz de Riesgos'!$AR$38='Matriz Calificación'!$D$64,'Matriz de Riesgos'!$E$38,IF('Matriz de Riesgos'!$AR$38&lt;&gt;'Matriz Calificación'!$D$64,"")))</f>
        <v/>
      </c>
      <c r="R69" s="121" t="str">
        <f>IF('Matriz de Riesgos'!$AR$47="","",IF('Matriz de Riesgos'!$AR$47='Matriz Calificación'!$D$64,'Matriz de Riesgos'!$E$47,IF('Matriz de Riesgos'!$AR$47&lt;&gt;'Matriz Calificación'!$D$64,"")))</f>
        <v/>
      </c>
      <c r="S69" s="121" t="str">
        <f>IF('Matriz de Riesgos'!$AR$56="","",IF('Matriz de Riesgos'!$AR$56='Matriz Calificación'!$D$64,'Matriz de Riesgos'!$E$56,IF('Matriz de Riesgos'!$AR$56&lt;&gt;'Matriz Calificación'!$D$64,"")))</f>
        <v/>
      </c>
      <c r="T69" s="121" t="str">
        <f>IF('Matriz de Riesgos'!$AR$65="","",IF('Matriz de Riesgos'!$AR$65='Matriz Calificación'!$D$64,'Matriz de Riesgos'!$E$65,IF('Matriz de Riesgos'!$AR$65&lt;&gt;'Matriz Calificación'!$D$64,"")))</f>
        <v/>
      </c>
      <c r="U69" s="121" t="str">
        <f>IF('Matriz de Riesgos'!$AR$74="","",IF('Matriz de Riesgos'!$AR$74='Matriz Calificación'!$D$64,'Matriz de Riesgos'!$E$74,IF('Matriz de Riesgos'!$AR$74&lt;&gt;'Matriz Calificación'!$D$64,"")))</f>
        <v/>
      </c>
      <c r="V69" s="121" t="str">
        <f>IF('Matriz de Riesgos'!$AR$83="","",IF('Matriz de Riesgos'!$AR$83='Matriz Calificación'!$D$64,'Matriz de Riesgos'!$E$83,IF('Matriz de Riesgos'!$AR$83&lt;&gt;'Matriz Calificación'!$D$64,"")))</f>
        <v/>
      </c>
      <c r="W69" s="122" t="str">
        <f>IF('Matriz de Riesgos'!$AR$92="","",IF('Matriz de Riesgos'!$TAR$92='Matriz Calificación'!$D$64,'Matriz de Riesgos'!$E$92,IF('Matriz de Riesgos'!$AR$92&lt;&gt;'Matriz Calificación'!$D$64,"")))</f>
        <v/>
      </c>
      <c r="X69" s="123" t="str">
        <f>IF('Matriz de Riesgos'!$AR$11="","",IF('Matriz de Riesgos'!$AR$11='Matriz Calificación'!$D$68,'Matriz de Riesgos'!$E$11,IF('Matriz de Riesgos'!$AR$11&lt;&gt;'Matriz Calificación'!$D$68,"")))</f>
        <v/>
      </c>
      <c r="Y69" s="124" t="str">
        <f>IF('Matriz de Riesgos'!$AR$20="","",IF('Matriz de Riesgos'!$AR$20='Matriz Calificación'!$D$68,'Matriz de Riesgos'!$E$20,IF('Matriz de Riesgos'!$AR$20&lt;&gt;'Matriz Calificación'!$D$68,"")))</f>
        <v/>
      </c>
      <c r="Z69" s="124" t="str">
        <f>IF('Matriz de Riesgos'!$AR$29="","",IF('Matriz de Riesgos'!$AR$29='Matriz Calificación'!$D$68,'Matriz de Riesgos'!$E$29,IF('Matriz de Riesgos'!$AR$29&lt;&gt;'Matriz Calificación'!$D$68,"")))</f>
        <v/>
      </c>
      <c r="AA69" s="124" t="str">
        <f>IF('Matriz de Riesgos'!$AR$38="","",IF('Matriz de Riesgos'!$AR$38='Matriz Calificación'!$D$68,'Matriz de Riesgos'!$E$38,IF('Matriz de Riesgos'!$AR$38&lt;&gt;'Matriz Calificación'!$D$68,"")))</f>
        <v/>
      </c>
      <c r="AB69" s="124" t="str">
        <f>IF('Matriz de Riesgos'!$AR$47="","",IF('Matriz de Riesgos'!$AR$47='Matriz Calificación'!$D$68,'Matriz de Riesgos'!$E$47,IF('Matriz de Riesgos'!$AR$47&lt;&gt;'Matriz Calificación'!$D$68,"")))</f>
        <v/>
      </c>
      <c r="AC69" s="124" t="str">
        <f>IF('Matriz de Riesgos'!$AR$56="","",IF('Matriz de Riesgos'!$AR$56='Matriz Calificación'!$D$68,'Matriz de Riesgos'!$E$56,IF('Matriz de Riesgos'!$AR$56&lt;&gt;'Matriz Calificación'!$D$68,"")))</f>
        <v/>
      </c>
      <c r="AD69" s="124" t="str">
        <f>IF('Matriz de Riesgos'!$AR$65="","",IF('Matriz de Riesgos'!$AR$65='Matriz Calificación'!$D$68,'Matriz de Riesgos'!$E$65,IF('Matriz de Riesgos'!$AR$65&lt;&gt;'Matriz Calificación'!$D$68,"")))</f>
        <v/>
      </c>
      <c r="AE69" s="124" t="str">
        <f>IF('Matriz de Riesgos'!$AR$74="","",IF('Matriz de Riesgos'!$AR$74='Matriz Calificación'!$D$68,'Matriz de Riesgos'!$E$74,IF('Matriz de Riesgos'!$AR$74&lt;&gt;'Matriz Calificación'!$D$68,"")))</f>
        <v/>
      </c>
      <c r="AF69" s="124" t="str">
        <f>IF('Matriz de Riesgos'!$AR$83="","",IF('Matriz de Riesgos'!$AR$83='Matriz Calificación'!$D$68,'Matriz de Riesgos'!$E$83,IF('Matriz de Riesgos'!$AR$83&lt;&gt;'Matriz Calificación'!$D$68,"")))</f>
        <v/>
      </c>
      <c r="AG69" s="125" t="str">
        <f>IF('Matriz de Riesgos'!$AR$92="","",IF('Matriz de Riesgos'!$AR$92='Matriz Calificación'!$D$68,'Matriz de Riesgos'!$E$92,IF('Matriz de Riesgos'!$AR$92&lt;&gt;'Matriz Calificación'!$D$68,"")))</f>
        <v/>
      </c>
      <c r="AH69" s="123" t="str">
        <f>IF('Matriz de Riesgos'!$AR$11="","",IF('Matriz de Riesgos'!$AR$11='Matriz Calificación'!$D$69,'Matriz de Riesgos'!$E$11,IF('Matriz de Riesgos'!$AR$11&lt;&gt;'Matriz Calificación'!$D$69,"")))</f>
        <v/>
      </c>
      <c r="AI69" s="124" t="str">
        <f>IF('Matriz de Riesgos'!$AR$20="","",IF('Matriz de Riesgos'!$AR$20='Matriz Calificación'!$D$69,'Matriz de Riesgos'!$E$20,IF('Matriz de Riesgos'!$AR$20&lt;&gt;'Matriz Calificación'!$D$69,"")))</f>
        <v/>
      </c>
      <c r="AJ69" s="124" t="str">
        <f>IF('Matriz de Riesgos'!$AR$29="","",IF('Matriz de Riesgos'!$AR$29='Matriz Calificación'!$D$69,'Matriz de Riesgos'!$E$29,IF('Matriz de Riesgos'!$U$29&lt;&gt;'Matriz Calificación'!$D$69,"")))</f>
        <v/>
      </c>
      <c r="AK69" s="124" t="str">
        <f>IF('Matriz de Riesgos'!$AR$38="","",IF('Matriz de Riesgos'!$AR$38='Matriz Calificación'!$D$69,'Matriz de Riesgos'!$E$38,IF('Matriz de Riesgos'!$AR$38&lt;&gt;'Matriz Calificación'!$D$69,"")))</f>
        <v/>
      </c>
      <c r="AL69" s="124" t="str">
        <f>IF('Matriz de Riesgos'!$AR$47="","",IF('Matriz de Riesgos'!$AR$47='Matriz Calificación'!$D$69,'Matriz de Riesgos'!$E$47,IF('Matriz de Riesgos'!$AR$47&lt;&gt;'Matriz Calificación'!$D$69,"")))</f>
        <v/>
      </c>
      <c r="AM69" s="124" t="str">
        <f>IF('Matriz de Riesgos'!$AR$56="","",IF('Matriz de Riesgos'!$AR$56='Matriz Calificación'!$D$69,'Matriz de Riesgos'!$E$56,IF('Matriz de Riesgos'!$AR$56&lt;&gt;'Matriz Calificación'!$D$69,"")))</f>
        <v/>
      </c>
      <c r="AN69" s="124" t="str">
        <f>IF('Matriz de Riesgos'!$AR$65="","",IF('Matriz de Riesgos'!$AR$65='Matriz Calificación'!$D$69,'Matriz de Riesgos'!$E$65,IF('Matriz de Riesgos'!$AR$65&lt;&gt;'Matriz Calificación'!$D$69,"")))</f>
        <v/>
      </c>
      <c r="AO69" s="124" t="str">
        <f>IF('Matriz de Riesgos'!$AR$74="","",IF('Matriz de Riesgos'!$AR$74='Matriz Calificación'!$D$69,'Matriz de Riesgos'!$E$74,IF('Matriz de Riesgos'!$AR$74&lt;&gt;'Matriz Calificación'!$D$69,"")))</f>
        <v/>
      </c>
      <c r="AP69" s="124" t="str">
        <f>IF('Matriz de Riesgos'!$AR$83="","",IF('Matriz de Riesgos'!$AR$83='Matriz Calificación'!$D$69,'Matriz de Riesgos'!$E$83,IF('Matriz de Riesgos'!$AR$83&lt;&gt;'Matriz Calificación'!$D$69,"")))</f>
        <v/>
      </c>
      <c r="AQ69" s="125" t="str">
        <f>IF('Matriz de Riesgos'!$AR$92="","",IF('Matriz de Riesgos'!$AR$92='Matriz Calificación'!$D$69,'Matriz de Riesgos'!$E$92,IF('Matriz de Riesgos'!$AR$92&lt;&gt;'Matriz Calificación'!$D$69,"")))</f>
        <v/>
      </c>
      <c r="AR69" s="126" t="str">
        <f>IF('Matriz de Riesgos'!$AR$11="","",IF('Matriz de Riesgos'!$AR$11='Matriz Calificación'!$D$77,'Matriz de Riesgos'!$E$11,IF('Matriz de Riesgos'!$AR$11&lt;&gt;'Matriz Calificación'!$D$77,"")))</f>
        <v/>
      </c>
      <c r="AS69" s="127" t="str">
        <f>IF('Matriz de Riesgos'!$AR$20="","",IF('Matriz de Riesgos'!$AR$20='Matriz Calificación'!$D$77,'Matriz de Riesgos'!$E$20,IF('Matriz de Riesgos'!$AR$20&lt;&gt;'Matriz Calificación'!$D$77,"")))</f>
        <v/>
      </c>
      <c r="AT69" s="127" t="str">
        <f>IF('Matriz de Riesgos'!$AR$29="","",IF('Matriz de Riesgos'!$AR$29='Matriz Calificación'!$D$77,'Matriz de Riesgos'!$E$29,IF('Matriz de Riesgos'!$AR$29&lt;&gt;'Matriz Calificación'!$D$77,"")))</f>
        <v/>
      </c>
      <c r="AU69" s="127" t="str">
        <f>IF('Matriz de Riesgos'!$AR$38="","",IF('Matriz de Riesgos'!$AR$38='Matriz Calificación'!$D$77,'Matriz de Riesgos'!$E$38,IF('Matriz de Riesgos'!$AR$38&lt;&gt;'Matriz Calificación'!$D$77,"")))</f>
        <v/>
      </c>
      <c r="AV69" s="153" t="str">
        <f>IF('Matriz de Riesgos'!$AR$47="","",IF('Matriz de Riesgos'!$AR$47='Matriz Calificación'!$D$77,'Matriz de Riesgos'!$E$47,IF('Matriz de Riesgos'!$AR$47&lt;&gt;'Matriz Calificación'!$D$77,"")))</f>
        <v/>
      </c>
      <c r="AW69" s="153" t="str">
        <f>IF('Matriz de Riesgos'!$AR$56="","",IF('Matriz de Riesgos'!$AR$56='Matriz Calificación'!$D$77,'Matriz de Riesgos'!$E$56,IF('Matriz de Riesgos'!$AR$56&lt;&gt;'Matriz Calificación'!$D$77,"")))</f>
        <v/>
      </c>
      <c r="AX69" s="153" t="str">
        <f>IF('Matriz de Riesgos'!$AR$65="","",IF('Matriz de Riesgos'!$AR$65='Matriz Calificación'!$D$77,'Matriz de Riesgos'!$E$65,IF('Matriz de Riesgos'!$AR$65&lt;&gt;'Matriz Calificación'!$D$77,"")))</f>
        <v/>
      </c>
      <c r="AY69" s="153" t="str">
        <f>IF('Matriz de Riesgos'!$AR$74="","",IF('Matriz de Riesgos'!$AR$74='Matriz Calificación'!$D$77,'Matriz de Riesgos'!$E$74,IF('Matriz de Riesgos'!$AR$74&lt;&gt;'Matriz Calificación'!$D$77,"")))</f>
        <v/>
      </c>
      <c r="AZ69" s="153" t="str">
        <f>IF('Matriz de Riesgos'!$AR$83="","",IF('Matriz de Riesgos'!$AR$83='Matriz Calificación'!$D$77,'Matriz de Riesgos'!$E$83,IF('Matriz de Riesgos'!$AR$83&lt;&gt;'Matriz Calificación'!$D$77,"")))</f>
        <v/>
      </c>
      <c r="BA69" s="128" t="str">
        <f>IF('Matriz de Riesgos'!$AR$92="","",IF('Matriz de Riesgos'!$AR$92='Matriz Calificación'!$D$77,'Matriz de Riesgos'!$E$92,IF('Matriz de Riesgos'!$AR$92&lt;&gt;'Matriz Calificación'!$D$77,"")))</f>
        <v/>
      </c>
    </row>
    <row r="70" spans="2:53" ht="12" customHeight="1" x14ac:dyDescent="0.25">
      <c r="B70" s="400"/>
      <c r="C70" s="414"/>
      <c r="D70" s="133" t="str">
        <f>IF('Matriz de Riesgos'!$AR$101="","",IF('Matriz de Riesgos'!$AR$101='Matriz Calificación'!$D$63,'Matriz de Riesgos'!$E$101,IF('Matriz de Riesgos'!$AR$101&lt;&gt;'Matriz Calificación'!$D$63,"")))</f>
        <v/>
      </c>
      <c r="E70" s="134" t="str">
        <f>IF('Matriz de Riesgos'!$AR$110="","",IF('Matriz de Riesgos'!$AR$110='Matriz Calificación'!$D$63,'Matriz de Riesgos'!$E$110,IF('Matriz de Riesgos'!$AR$110&lt;&gt;'Matriz Calificación'!$D$63,"")))</f>
        <v/>
      </c>
      <c r="F70" s="134" t="str">
        <f>IF('Matriz de Riesgos'!$AR$119="","",IF('Matriz de Riesgos'!$AR$119='Matriz Calificación'!$D$63,'Matriz de Riesgos'!$E$119,IF('Matriz de Riesgos'!$AR$119&lt;&gt;'Matriz Calificación'!$D$63,"")))</f>
        <v/>
      </c>
      <c r="G70" s="134" t="str">
        <f>IF('Matriz de Riesgos'!$AR$128="","",IF('Matriz de Riesgos'!$AR$128='Matriz Calificación'!$D$63,'Matriz de Riesgos'!$E$128,IF('Matriz de Riesgos'!$AR$128&lt;&gt;'Matriz Calificación'!$D$63,"")))</f>
        <v/>
      </c>
      <c r="H70" s="134" t="str">
        <f>IF('Matriz de Riesgos'!$AR$137="","",IF('Matriz de Riesgos'!$AR$137='Matriz Calificación'!$D$63,'Matriz de Riesgos'!$E$137,IF('Matriz de Riesgos'!$AR$137&lt;&gt;'Matriz Calificación'!$D$63,"")))</f>
        <v/>
      </c>
      <c r="I70" s="134" t="str">
        <f>IF('Matriz de Riesgos'!$AR$146="","",IF('Matriz de Riesgos'!$AR$146='Matriz Calificación'!$D$63,'Matriz de Riesgos'!$E$146,IF('Matriz de Riesgos'!$AR$146&lt;&gt;'Matriz Calificación'!$D$63,"")))</f>
        <v/>
      </c>
      <c r="J70" s="134" t="str">
        <f>IF('Matriz de Riesgos'!$AR$155="","",IF('Matriz de Riesgos'!$AR$155='Matriz Calificación'!$D$63,'Matriz de Riesgos'!$E$155,IF('Matriz de Riesgos'!$AR$155&lt;&gt;'Matriz Calificación'!$D$63,"")))</f>
        <v/>
      </c>
      <c r="K70" s="134" t="str">
        <f>IF('Matriz de Riesgos'!$AR$164="","",IF('Matriz de Riesgos'!$AR$164='Matriz Calificación'!$D$63,'Matriz de Riesgos'!$E$164,IF('Matriz de Riesgos'!$AR$164&lt;&gt;'Matriz Calificación'!$D$63,"")))</f>
        <v/>
      </c>
      <c r="L70" s="134" t="str">
        <f>IF('Matriz de Riesgos'!$AR$173="","",IF('Matriz de Riesgos'!$AR$173='Matriz Calificación'!$D$63,'Matriz de Riesgos'!$E$173,IF('Matriz de Riesgos'!$AR$173&lt;&gt;'Matriz Calificación'!$D$63,"")))</f>
        <v/>
      </c>
      <c r="M70" s="135" t="str">
        <f>IF('Matriz de Riesgos'!$AR$182="","",IF('Matriz de Riesgos'!$AR$182='Matriz Calificación'!$D$63,'Matriz de Riesgos'!$E$182,IF('Matriz de Riesgos'!$U$182&lt;&gt;'Matriz Calificación'!$D$63,"")))</f>
        <v/>
      </c>
      <c r="N70" s="133" t="str">
        <f>IF('Matriz de Riesgos'!$AR$101="","",IF('Matriz de Riesgos'!$AR$101='Matriz Calificación'!$D$64,'Matriz de Riesgos'!$E$101,IF('Matriz de Riesgos'!$AR$101&lt;&gt;'Matriz Calificación'!$D$64,"")))</f>
        <v/>
      </c>
      <c r="O70" s="134" t="str">
        <f>IF('Matriz de Riesgos'!$AR$110="","",IF('Matriz de Riesgos'!$AR$110='Matriz Calificación'!$D$64,'Matriz de Riesgos'!$E$110,IF('Matriz de Riesgos'!$AR$110&lt;&gt;'Matriz Calificación'!$D$64,"")))</f>
        <v/>
      </c>
      <c r="P70" s="134" t="str">
        <f>IF('Matriz de Riesgos'!$AR$119="","",IF('Matriz de Riesgos'!$AR$119='Matriz Calificación'!$D$64,'Matriz de Riesgos'!$E$119,IF('Matriz de Riesgos'!$AR$119&lt;&gt;'Matriz Calificación'!$D$64,"")))</f>
        <v/>
      </c>
      <c r="Q70" s="134" t="str">
        <f>IF('Matriz de Riesgos'!$AR$128="","",IF('Matriz de Riesgos'!$AR$128='Matriz Calificación'!$D$64,'Matriz de Riesgos'!$E$128,IF('Matriz de Riesgos'!$AR$128&lt;&gt;'Matriz Calificación'!$D$64,"")))</f>
        <v/>
      </c>
      <c r="R70" s="134" t="str">
        <f>IF('Matriz de Riesgos'!$AR$137="","",IF('Matriz de Riesgos'!$AR$137='Matriz Calificación'!$D$64,'Matriz de Riesgos'!$E$137,IF('Matriz de Riesgos'!$AR$137&lt;&gt;'Matriz Calificación'!$D$64,"")))</f>
        <v/>
      </c>
      <c r="S70" s="134" t="str">
        <f>IF('Matriz de Riesgos'!$AR$146="","",IF('Matriz de Riesgos'!$AR$146='Matriz Calificación'!$D$64,'Matriz de Riesgos'!$E$146,IF('Matriz de Riesgos'!$AR$146&lt;&gt;'Matriz Calificación'!$D$64,"")))</f>
        <v/>
      </c>
      <c r="T70" s="134" t="str">
        <f>IF('Matriz de Riesgos'!$AR$155="","",IF('Matriz de Riesgos'!$AR$155='Matriz Calificación'!$D$64,'Matriz de Riesgos'!$E$155,IF('Matriz de Riesgos'!$AR$155&lt;&gt;'Matriz Calificación'!$D$64,"")))</f>
        <v/>
      </c>
      <c r="U70" s="134" t="str">
        <f>IF('Matriz de Riesgos'!$AR$164="","",IF('Matriz de Riesgos'!$AR$164='Matriz Calificación'!$D$64,'Matriz de Riesgos'!$E$164,IF('Matriz de Riesgos'!$AR$164&lt;&gt;'Matriz Calificación'!$D$64,"")))</f>
        <v/>
      </c>
      <c r="V70" s="134" t="str">
        <f>IF('Matriz de Riesgos'!$AR$173="","",IF('Matriz de Riesgos'!$AR$173='Matriz Calificación'!$D$64,'Matriz de Riesgos'!$E$173,IF('Matriz de Riesgos'!$AR$173&lt;&gt;'Matriz Calificación'!$D$64,"")))</f>
        <v/>
      </c>
      <c r="W70" s="135" t="str">
        <f>IF('Matriz de Riesgos'!$AR$182="","",IF('Matriz de Riesgos'!$AR$182='Matriz Calificación'!$D$64,'Matriz de Riesgos'!$E$182,IF('Matriz de Riesgos'!$AR$182&lt;&gt;'Matriz Calificación'!$D$64,"")))</f>
        <v/>
      </c>
      <c r="X70" s="131" t="str">
        <f>IF('Matriz de Riesgos'!$AR$101="","",IF('Matriz de Riesgos'!$AR$101='Matriz Calificación'!$D$68,'Matriz de Riesgos'!$E$101,IF('Matriz de Riesgos'!$AR$101&lt;&gt;'Matriz Calificación'!$D$68,"")))</f>
        <v/>
      </c>
      <c r="Y70" s="132" t="str">
        <f>IF('Matriz de Riesgos'!$AR$110="","",IF('Matriz de Riesgos'!$AR$110='Matriz Calificación'!$D$68,'Matriz de Riesgos'!$E$110,IF('Matriz de Riesgos'!$AR$110&lt;&gt;'Matriz Calificación'!$D$68,"")))</f>
        <v/>
      </c>
      <c r="Z70" s="132" t="str">
        <f>IF('Matriz de Riesgos'!$AR$119="","",IF('Matriz de Riesgos'!$AR$119='Matriz Calificación'!$D$68,'Matriz de Riesgos'!$E$119,IF('Matriz de Riesgos'!$AR$119&lt;&gt;'Matriz Calificación'!$D$68,"")))</f>
        <v/>
      </c>
      <c r="AA70" s="132" t="str">
        <f>IF('Matriz de Riesgos'!$AR$128="","",IF('Matriz de Riesgos'!$AR$128='Matriz Calificación'!$D$68,'Matriz de Riesgos'!$E$128,IF('Matriz de Riesgos'!$AR$128&lt;&gt;'Matriz Calificación'!$D$68,"")))</f>
        <v/>
      </c>
      <c r="AB70" s="132" t="str">
        <f>IF('Matriz de Riesgos'!$AR$137="","",IF('Matriz de Riesgos'!$AR$137='Matriz Calificación'!$D$68,'Matriz de Riesgos'!$E$137,IF('Matriz de Riesgos'!$AR$137&lt;&gt;'Matriz Calificación'!$D$68,"")))</f>
        <v/>
      </c>
      <c r="AC70" s="132" t="str">
        <f>IF('Matriz de Riesgos'!$AR$146="","",IF('Matriz de Riesgos'!$AR$146='Matriz Calificación'!$D$68,'Matriz de Riesgos'!$E$146,IF('Matriz de Riesgos'!$AR$146&lt;&gt;'Matriz Calificación'!$D$68,"")))</f>
        <v/>
      </c>
      <c r="AD70" s="132" t="str">
        <f>IF('Matriz de Riesgos'!$AR$155="","",IF('Matriz de Riesgos'!$AR$155='Matriz Calificación'!$D$68,'Matriz de Riesgos'!$E$155,IF('Matriz de Riesgos'!$AR$155&lt;&gt;'Matriz Calificación'!$D$68,"")))</f>
        <v/>
      </c>
      <c r="AE70" s="132" t="str">
        <f>IF('Matriz de Riesgos'!$AR$164="","",IF('Matriz de Riesgos'!$AR$164='Matriz Calificación'!$D$68,'Matriz de Riesgos'!$E$164,IF('Matriz de Riesgos'!$AR$164&lt;&gt;'Matriz Calificación'!$D$68,"")))</f>
        <v/>
      </c>
      <c r="AF70" s="132" t="str">
        <f>IF('Matriz de Riesgos'!$AR$173="","",IF('Matriz de Riesgos'!$AR$173='Matriz Calificación'!$D$68,'Matriz de Riesgos'!$E$173,IF('Matriz de Riesgos'!$AR$173&lt;&gt;'Matriz Calificación'!$D$68,"")))</f>
        <v/>
      </c>
      <c r="AG70" s="136" t="str">
        <f>IF('Matriz de Riesgos'!$AR$182="","",IF('Matriz de Riesgos'!$AR$182='Matriz Calificación'!$D$68,'Matriz de Riesgos'!$E$182,IF('Matriz de Riesgos'!$AR$182&lt;&gt;'Matriz Calificación'!$D$68,"")))</f>
        <v/>
      </c>
      <c r="AH70" s="131" t="str">
        <f>IF('Matriz de Riesgos'!$AR$101="","",IF('Matriz de Riesgos'!$AR$101='Matriz Calificación'!$D$69,'Matriz de Riesgos'!$E$101,IF('Matriz de Riesgos'!$AR$101&lt;&gt;'Matriz Calificación'!$D$69,"")))</f>
        <v/>
      </c>
      <c r="AI70" s="132" t="str">
        <f>IF('Matriz de Riesgos'!$AR$110="","",IF('Matriz de Riesgos'!$AR$110='Matriz Calificación'!$D$69,'Matriz de Riesgos'!$E$110,IF('Matriz de Riesgos'!$AR$110&lt;&gt;'Matriz Calificación'!$D$69,"")))</f>
        <v/>
      </c>
      <c r="AJ70" s="132" t="str">
        <f>IF('Matriz de Riesgos'!$AR$119="","",IF('Matriz de Riesgos'!$AR$119='Matriz Calificación'!$D$69,'Matriz de Riesgos'!$E$119,IF('Matriz de Riesgos'!$AR$119&lt;&gt;'Matriz Calificación'!$D$69,"")))</f>
        <v/>
      </c>
      <c r="AK70" s="132" t="str">
        <f>IF('Matriz de Riesgos'!$AR$128="","",IF('Matriz de Riesgos'!$AR$128='Matriz Calificación'!$D$69,'Matriz de Riesgos'!$E$128,IF('Matriz de Riesgos'!$AR$128&lt;&gt;'Matriz Calificación'!$D$69,"")))</f>
        <v/>
      </c>
      <c r="AL70" s="132" t="str">
        <f>IF('Matriz de Riesgos'!$AR$137="","",IF('Matriz de Riesgos'!$AR$137='Matriz Calificación'!$D$69,'Matriz de Riesgos'!$E$137,IF('Matriz de Riesgos'!$AR$137&lt;&gt;'Matriz Calificación'!$D$69,"")))</f>
        <v/>
      </c>
      <c r="AM70" s="132" t="str">
        <f>IF('Matriz de Riesgos'!$AR$146="","",IF('Matriz de Riesgos'!$AR$146='Matriz Calificación'!$D$69,'Matriz de Riesgos'!$E$146,IF('Matriz de Riesgos'!$AR$146&lt;&gt;'Matriz Calificación'!$D$69,"")))</f>
        <v/>
      </c>
      <c r="AN70" s="132" t="str">
        <f>IF('Matriz de Riesgos'!$AR$155="","",IF('Matriz de Riesgos'!$AR$155='Matriz Calificación'!$D$69,'Matriz de Riesgos'!$E$155,IF('Matriz de Riesgos'!$AR$155&lt;&gt;'Matriz Calificación'!$D$69,"")))</f>
        <v/>
      </c>
      <c r="AO70" s="132" t="str">
        <f>IF('Matriz de Riesgos'!$AR$164="","",IF('Matriz de Riesgos'!$AR$164='Matriz Calificación'!$D$69,'Matriz de Riesgos'!$E$164,IF('Matriz de Riesgos'!$AR$164&lt;&gt;'Matriz Calificación'!$D$69,"")))</f>
        <v/>
      </c>
      <c r="AP70" s="132" t="str">
        <f>IF('Matriz de Riesgos'!$AR$173="","",IF('Matriz de Riesgos'!$AR$173='Matriz Calificación'!$D$69,'Matriz de Riesgos'!$E$173,IF('Matriz de Riesgos'!$AR$173&lt;&gt;'Matriz Calificación'!$D$69,"")))</f>
        <v/>
      </c>
      <c r="AQ70" s="136" t="str">
        <f>IF('Matriz de Riesgos'!$AR$182="","",IF('Matriz de Riesgos'!$AR$182='Matriz Calificación'!$D$69,'Matriz de Riesgos'!$E$182,IF('Matriz de Riesgos'!$AR$182&lt;&gt;'Matriz Calificación'!$D$69,"")))</f>
        <v/>
      </c>
      <c r="AR70" s="137" t="str">
        <f>IF('Matriz de Riesgos'!$AR$101="","",IF('Matriz de Riesgos'!$AR$101='Matriz Calificación'!$D$77,'Matriz de Riesgos'!$E$101,IF('Matriz de Riesgos'!$AR$101&lt;&gt;'Matriz Calificación'!$D$77,"")))</f>
        <v/>
      </c>
      <c r="AS70" s="138" t="str">
        <f>IF('Matriz de Riesgos'!$AR$110="","",IF('Matriz de Riesgos'!$AR$110='Matriz Calificación'!$D$77,'Matriz de Riesgos'!$E$110,IF('Matriz de Riesgos'!$AR$110&lt;&gt;'Matriz Calificación'!$D$77,"")))</f>
        <v/>
      </c>
      <c r="AT70" s="138" t="str">
        <f>IF('Matriz de Riesgos'!$AR$119="","",IF('Matriz de Riesgos'!$AR$119='Matriz Calificación'!$D$77,'Matriz de Riesgos'!$E$119,IF('Matriz de Riesgos'!$AR$119&lt;&gt;'Matriz Calificación'!$D$77,"")))</f>
        <v/>
      </c>
      <c r="AU70" s="138" t="str">
        <f>IF('Matriz de Riesgos'!$AR$128="","",IF('Matriz de Riesgos'!$AR$128='Matriz Calificación'!$D$77,'Matriz de Riesgos'!$E$128,IF('Matriz de Riesgos'!$AR$128&lt;&gt;'Matriz Calificación'!$D$77,"")))</f>
        <v/>
      </c>
      <c r="AV70" s="154" t="str">
        <f>IF('Matriz de Riesgos'!$AR$137="","",IF('Matriz de Riesgos'!$AR$137='Matriz Calificación'!$D$77,'Matriz de Riesgos'!$E$137,IF('Matriz de Riesgos'!$AR$137&lt;&gt;'Matriz Calificación'!$D$77,"")))</f>
        <v/>
      </c>
      <c r="AW70" s="154" t="str">
        <f>IF('Matriz de Riesgos'!$AR$146="","",IF('Matriz de Riesgos'!$AR$146='Matriz Calificación'!$D$77,'Matriz de Riesgos'!$E$146,IF('Matriz de Riesgos'!$AR$146&lt;&gt;'Matriz Calificación'!$D$77,"")))</f>
        <v/>
      </c>
      <c r="AX70" s="154" t="str">
        <f>IF('Matriz de Riesgos'!$AR$155="","",IF('Matriz de Riesgos'!$AR$155='Matriz Calificación'!$D$77,'Matriz de Riesgos'!$E$155,IF('Matriz de Riesgos'!$AR$155&lt;&gt;'Matriz Calificación'!$D$77,"")))</f>
        <v/>
      </c>
      <c r="AY70" s="154" t="str">
        <f>IF('Matriz de Riesgos'!$AR$164="","",IF('Matriz de Riesgos'!$AR$164='Matriz Calificación'!$D$77,'Matriz de Riesgos'!$E$164,IF('Matriz de Riesgos'!$AR$164&lt;&gt;'Matriz Calificación'!$D$77,"")))</f>
        <v/>
      </c>
      <c r="AZ70" s="154" t="str">
        <f>IF('Matriz de Riesgos'!$AR$173="","",IF('Matriz de Riesgos'!$AR$173='Matriz Calificación'!$D$77,'Matriz de Riesgos'!$E$173,IF('Matriz de Riesgos'!$AR$173&lt;&gt;'Matriz Calificación'!$D$77,"")))</f>
        <v/>
      </c>
      <c r="BA70" s="139" t="str">
        <f>IF('Matriz de Riesgos'!$AR$182="","",IF('Matriz de Riesgos'!$AR$182='Matriz Calificación'!$D$77,'Matriz de Riesgos'!$E$182,IF('Matriz de Riesgos'!$AR$182&lt;&gt;'Matriz Calificación'!$D$77,"")))</f>
        <v/>
      </c>
    </row>
    <row r="71" spans="2:53" ht="12" customHeight="1" x14ac:dyDescent="0.25">
      <c r="B71" s="400"/>
      <c r="C71" s="414"/>
      <c r="D71" s="133" t="str">
        <f>IF('Matriz de Riesgos'!$AR$191="","",IF('Matriz de Riesgos'!$AR$191='Matriz Calificación'!$D$63,'Matriz de Riesgos'!$E$191,IF('Matriz de Riesgos'!$AR$191&lt;&gt;'Matriz Calificación'!$D$63,"")))</f>
        <v/>
      </c>
      <c r="E71" s="134" t="str">
        <f>IF('Matriz de Riesgos'!$AR$200="","",IF('Matriz de Riesgos'!$AR$200='Matriz Calificación'!$D$63,'Matriz de Riesgos'!$E$200,IF('Matriz de Riesgos'!$AR$200&lt;&gt;'Matriz Calificación'!$D$63,"")))</f>
        <v/>
      </c>
      <c r="F71" s="134" t="str">
        <f>IF('Matriz de Riesgos'!$AR$209="","",IF('Matriz de Riesgos'!$AR$209='Matriz Calificación'!$D$63,'Matriz de Riesgos'!$E$209,IF('Matriz de Riesgos'!$AR$209&lt;&gt;'Matriz Calificación'!$D$63,"")))</f>
        <v/>
      </c>
      <c r="G71" s="134" t="str">
        <f>IF('Matriz de Riesgos'!$AR$218="","",IF('Matriz de Riesgos'!$AR$218='Matriz Calificación'!$D$63,'Matriz de Riesgos'!$E$218,IF('Matriz de Riesgos'!$AR$218&lt;&gt;'Matriz Calificación'!$D$63,"")))</f>
        <v/>
      </c>
      <c r="H71" s="134" t="str">
        <f>IF('Matriz de Riesgos'!$AR$227="","",IF('Matriz de Riesgos'!$AR$227='Matriz Calificación'!$D$63,'Matriz de Riesgos'!$E$227,IF('Matriz de Riesgos'!$AR$227&lt;&gt;'Matriz Calificación'!$D$63,"")))</f>
        <v/>
      </c>
      <c r="I71" s="134" t="str">
        <f>IF('Matriz de Riesgos'!$AR$236="","",IF('Matriz de Riesgos'!$AR$236='Matriz Calificación'!$D$63,'Matriz de Riesgos'!$E$236,IF('Matriz de Riesgos'!$AR$236&lt;&gt;'Matriz Calificación'!$D$63,"")))</f>
        <v/>
      </c>
      <c r="J71" s="134" t="str">
        <f>IF('Matriz de Riesgos'!$AR$245="","",IF('Matriz de Riesgos'!$AR$245='Matriz Calificación'!$D$63,'Matriz de Riesgos'!$E$245,IF('Matriz de Riesgos'!$U$245&lt;&gt;'Matriz Calificación'!$D$63,"")))</f>
        <v/>
      </c>
      <c r="K71" s="134" t="str">
        <f>IF('Matriz de Riesgos'!$AR$254="","",IF('Matriz de Riesgos'!$AR$254='Matriz Calificación'!$D$63,'Matriz de Riesgos'!$E$254,IF('Matriz de Riesgos'!$AR$254&lt;&gt;'Matriz Calificación'!$D$63,"")))</f>
        <v/>
      </c>
      <c r="L71" s="134" t="str">
        <f>IF('Matriz de Riesgos'!$AR$263="","",IF('Matriz de Riesgos'!$AR$263='Matriz Calificación'!$D$63,'Matriz de Riesgos'!$E$263,IF('Matriz de Riesgos'!$AR$263&lt;&gt;'Matriz Calificación'!$D$63,"")))</f>
        <v/>
      </c>
      <c r="M71" s="135" t="str">
        <f>IF('Matriz de Riesgos'!$AR$272="","",IF('Matriz de Riesgos'!$AR$272='Matriz Calificación'!$D$63,'Matriz de Riesgos'!$E$272,IF('Matriz de Riesgos'!$AR$272&lt;&gt;'Matriz Calificación'!$D$63,"")))</f>
        <v/>
      </c>
      <c r="N71" s="133" t="str">
        <f>IF('Matriz de Riesgos'!$AR$191="","",IF('Matriz de Riesgos'!$AR$191='Matriz Calificación'!$D$64,'Matriz de Riesgos'!$E$191,IF('Matriz de Riesgos'!$AR$191&lt;&gt;'Matriz Calificación'!$D$64,"")))</f>
        <v/>
      </c>
      <c r="O71" s="134" t="str">
        <f>IF('Matriz de Riesgos'!$AR$200="","",IF('Matriz de Riesgos'!$AR$200='Matriz Calificación'!$D$64,'Matriz de Riesgos'!$E$200,IF('Matriz de Riesgos'!$AR$200&lt;&gt;'Matriz Calificación'!$D$64,"")))</f>
        <v/>
      </c>
      <c r="P71" s="134" t="str">
        <f>IF('Matriz de Riesgos'!$AR$209="","",IF('Matriz de Riesgos'!$AR$209='Matriz Calificación'!$D$64,'Matriz de Riesgos'!$E$209,IF('Matriz de Riesgos'!$AR$209&lt;&gt;'Matriz Calificación'!$D$64,"")))</f>
        <v/>
      </c>
      <c r="Q71" s="134" t="str">
        <f>IF('Matriz de Riesgos'!$AR$218="","",IF('Matriz de Riesgos'!$AR$218='Matriz Calificación'!$D$64,'Matriz de Riesgos'!$E$218,IF('Matriz de Riesgos'!$AR$218&lt;&gt;'Matriz Calificación'!$D$64,"")))</f>
        <v/>
      </c>
      <c r="R71" s="134" t="str">
        <f>IF('Matriz de Riesgos'!$AR$227="","",IF('Matriz de Riesgos'!$AR$227='Matriz Calificación'!$D$64,'Matriz de Riesgos'!$E$227,IF('Matriz de Riesgos'!$AR$227&lt;&gt;'Matriz Calificación'!$D$64,"")))</f>
        <v/>
      </c>
      <c r="S71" s="134" t="str">
        <f>IF('Matriz de Riesgos'!$AR$236="","",IF('Matriz de Riesgos'!$AR$236='Matriz Calificación'!$D$64,'Matriz de Riesgos'!$E$236,IF('Matriz de Riesgos'!$AR$236&lt;&gt;'Matriz Calificación'!$D$64,"")))</f>
        <v/>
      </c>
      <c r="T71" s="134" t="str">
        <f>IF('Matriz de Riesgos'!$AR$245="","",IF('Matriz de Riesgos'!$AR$245='Matriz Calificación'!$D$64,'Matriz de Riesgos'!$E$245,IF('Matriz de Riesgos'!$AR$245&lt;&gt;'Matriz Calificación'!$D$64,"")))</f>
        <v/>
      </c>
      <c r="U71" s="134" t="str">
        <f>IF('Matriz de Riesgos'!$AR$254="","",IF('Matriz de Riesgos'!$AR$254='Matriz Calificación'!$D$64,'Matriz de Riesgos'!$E$254,IF('Matriz de Riesgos'!$AR$254&lt;&gt;'Matriz Calificación'!$D$64,"")))</f>
        <v/>
      </c>
      <c r="V71" s="134" t="str">
        <f>IF('Matriz de Riesgos'!$AR$263="","",IF('Matriz de Riesgos'!$AR$263='Matriz Calificación'!$D$64,'Matriz de Riesgos'!$E$263,IF('Matriz de Riesgos'!$AR$263&lt;&gt;'Matriz Calificación'!$D$64,"")))</f>
        <v/>
      </c>
      <c r="W71" s="135" t="str">
        <f>IF('Matriz de Riesgos'!$AR$272="","",IF('Matriz de Riesgos'!$AR$272='Matriz Calificación'!$D$64,'Matriz de Riesgos'!$E$272,IF('Matriz de Riesgos'!$AR$272&lt;&gt;'Matriz Calificación'!$D$64,"")))</f>
        <v/>
      </c>
      <c r="X71" s="131" t="str">
        <f>IF('Matriz de Riesgos'!$AR$191="","",IF('Matriz de Riesgos'!$AR$191='Matriz Calificación'!$D$68,'Matriz de Riesgos'!$E$191,IF('Matriz de Riesgos'!$AR$191&lt;&gt;'Matriz Calificación'!$D$68,"")))</f>
        <v/>
      </c>
      <c r="Y71" s="132" t="str">
        <f>IF('Matriz de Riesgos'!$AR$200="","",IF('Matriz de Riesgos'!$AR$200='Matriz Calificación'!$D$68,'Matriz de Riesgos'!$E$200,IF('Matriz de Riesgos'!$AR$200&lt;&gt;'Matriz Calificación'!$D$68,"")))</f>
        <v/>
      </c>
      <c r="Z71" s="132" t="str">
        <f>IF('Matriz de Riesgos'!$AR$209="","",IF('Matriz de Riesgos'!$AR$209='Matriz Calificación'!$D$68,'Matriz de Riesgos'!$E$209,IF('Matriz de Riesgos'!$AR$209&lt;&gt;'Matriz Calificación'!$D$68,"")))</f>
        <v/>
      </c>
      <c r="AA71" s="132" t="str">
        <f>IF('Matriz de Riesgos'!$AR$218="","",IF('Matriz de Riesgos'!$AR$218='Matriz Calificación'!$D$68,'Matriz de Riesgos'!$E$218,IF('Matriz de Riesgos'!$AR$218&lt;&gt;'Matriz Calificación'!$D$68,"")))</f>
        <v/>
      </c>
      <c r="AB71" s="132" t="str">
        <f>IF('Matriz de Riesgos'!$AR$227="","",IF('Matriz de Riesgos'!$AR$227='Matriz Calificación'!$D$68,'Matriz de Riesgos'!$E$227,IF('Matriz de Riesgos'!$AR$227&lt;&gt;'Matriz Calificación'!$D$68,"")))</f>
        <v/>
      </c>
      <c r="AC71" s="132" t="str">
        <f>IF('Matriz de Riesgos'!$AR$236="","",IF('Matriz de Riesgos'!$AR$236='Matriz Calificación'!$D$68,'Matriz de Riesgos'!$E$236,IF('Matriz de Riesgos'!$AR$236&lt;&gt;'Matriz Calificación'!$D$68,"")))</f>
        <v/>
      </c>
      <c r="AD71" s="132" t="str">
        <f>IF('Matriz de Riesgos'!$AR$245="","",IF('Matriz de Riesgos'!$AR$245='Matriz Calificación'!$D$68,'Matriz de Riesgos'!$E$245,IF('Matriz de Riesgos'!$AR$245&lt;&gt;'Matriz Calificación'!$D$68,"")))</f>
        <v/>
      </c>
      <c r="AE71" s="132" t="str">
        <f>IF('Matriz de Riesgos'!$AR$254="","",IF('Matriz de Riesgos'!$AR$254='Matriz Calificación'!$D$68,'Matriz de Riesgos'!$E$254,IF('Matriz de Riesgos'!$AR$254&lt;&gt;'Matriz Calificación'!$D$68,"")))</f>
        <v/>
      </c>
      <c r="AF71" s="132" t="str">
        <f>IF('Matriz de Riesgos'!$AR$263="","",IF('Matriz de Riesgos'!$AR$263='Matriz Calificación'!$D$68,'Matriz de Riesgos'!$E$263,IF('Matriz de Riesgos'!$AR$263&lt;&gt;'Matriz Calificación'!$D$68,"")))</f>
        <v/>
      </c>
      <c r="AG71" s="136" t="str">
        <f>IF('Matriz de Riesgos'!$AR$272="","",IF('Matriz de Riesgos'!$AR$272='Matriz Calificación'!$D$68,'Matriz de Riesgos'!$E$272,IF('Matriz de Riesgos'!$AR$272&lt;&gt;'Matriz Calificación'!$D$68,"")))</f>
        <v/>
      </c>
      <c r="AH71" s="131" t="str">
        <f>IF('Matriz de Riesgos'!$AR$191="","",IF('Matriz de Riesgos'!$AR$191='Matriz Calificación'!$D$69,'Matriz de Riesgos'!$E$191,IF('Matriz de Riesgos'!$AR$191&lt;&gt;'Matriz Calificación'!$D$69,"")))</f>
        <v/>
      </c>
      <c r="AI71" s="132" t="str">
        <f>IF('Matriz de Riesgos'!$AR$200="","",IF('Matriz de Riesgos'!$AR$200='Matriz Calificación'!$D$69,'Matriz de Riesgos'!$E$200,IF('Matriz de Riesgos'!$AR$200&lt;&gt;'Matriz Calificación'!$D$69,"")))</f>
        <v/>
      </c>
      <c r="AJ71" s="132" t="str">
        <f>IF('Matriz de Riesgos'!$AR$209="","",IF('Matriz de Riesgos'!$AR$209='Matriz Calificación'!$D$69,'Matriz de Riesgos'!$E$209,IF('Matriz de Riesgos'!$AR$209&lt;&gt;'Matriz Calificación'!$D$69,"")))</f>
        <v/>
      </c>
      <c r="AK71" s="132" t="str">
        <f>IF('Matriz de Riesgos'!$AR$218="","",IF('Matriz de Riesgos'!$AR$218='Matriz Calificación'!$D$69,'Matriz de Riesgos'!$E$218,IF('Matriz de Riesgos'!$AR$218&lt;&gt;'Matriz Calificación'!$D$69,"")))</f>
        <v/>
      </c>
      <c r="AL71" s="132" t="str">
        <f>IF('Matriz de Riesgos'!$AR$227="","",IF('Matriz de Riesgos'!$AR$227='Matriz Calificación'!$D$69,'Matriz de Riesgos'!$E$227,IF('Matriz de Riesgos'!$AR$227&lt;&gt;'Matriz Calificación'!$D$69,"")))</f>
        <v/>
      </c>
      <c r="AM71" s="132" t="str">
        <f>IF('Matriz de Riesgos'!$AR$236="","",IF('Matriz de Riesgos'!$AR$236='Matriz Calificación'!$D$69,'Matriz de Riesgos'!$E$236,IF('Matriz de Riesgos'!$AR$236&lt;&gt;'Matriz Calificación'!$D$69,"")))</f>
        <v/>
      </c>
      <c r="AN71" s="132" t="str">
        <f>IF('Matriz de Riesgos'!$AR$245="","",IF('Matriz de Riesgos'!$AR$245='Matriz Calificación'!$D$69,'Matriz de Riesgos'!$E$245,IF('Matriz de Riesgos'!$AR$245&lt;&gt;'Matriz Calificación'!$D$69,"")))</f>
        <v/>
      </c>
      <c r="AO71" s="132" t="str">
        <f>IF('Matriz de Riesgos'!$AR$254="","",IF('Matriz de Riesgos'!$AR$254='Matriz Calificación'!$D$69,'Matriz de Riesgos'!$E$254,IF('Matriz de Riesgos'!$AR$254&lt;&gt;'Matriz Calificación'!$D$69,"")))</f>
        <v/>
      </c>
      <c r="AP71" s="132" t="str">
        <f>IF('Matriz de Riesgos'!$AR$263="","",IF('Matriz de Riesgos'!$AR$263='Matriz Calificación'!$D$69,'Matriz de Riesgos'!$E$263,IF('Matriz de Riesgos'!$AR$263&lt;&gt;'Matriz Calificación'!$D$69,"")))</f>
        <v/>
      </c>
      <c r="AQ71" s="136" t="str">
        <f>IF('Matriz de Riesgos'!$AR$272="","",IF('Matriz de Riesgos'!$AR$272='Matriz Calificación'!$D$69,'Matriz de Riesgos'!$E$272,IF('Matriz de Riesgos'!$AR$272&lt;&gt;'Matriz Calificación'!$D$69,"")))</f>
        <v/>
      </c>
      <c r="AR71" s="137" t="str">
        <f>IF('Matriz de Riesgos'!$AR$191="","",IF('Matriz de Riesgos'!$AR$191='Matriz Calificación'!$D$77,'Matriz de Riesgos'!$E$191,IF('Matriz de Riesgos'!$AR$191&lt;&gt;'Matriz Calificación'!$D$77,"")))</f>
        <v/>
      </c>
      <c r="AS71" s="138" t="str">
        <f>IF('Matriz de Riesgos'!$AR$200="","",IF('Matriz de Riesgos'!$AR$200='Matriz Calificación'!$D$77,'Matriz de Riesgos'!$E$200,IF('Matriz de Riesgos'!$AR$200&lt;&gt;'Matriz Calificación'!$D$77,"")))</f>
        <v/>
      </c>
      <c r="AT71" s="138" t="str">
        <f>IF('Matriz de Riesgos'!$AR$209="","",IF('Matriz de Riesgos'!$AR$209='Matriz Calificación'!$D$77,'Matriz de Riesgos'!$E$209,IF('Matriz de Riesgos'!$AR$209&lt;&gt;'Matriz Calificación'!$D$77,"")))</f>
        <v/>
      </c>
      <c r="AU71" s="138" t="str">
        <f>IF('Matriz de Riesgos'!$AR$218="","",IF('Matriz de Riesgos'!$AR$218='Matriz Calificación'!$D$77,'Matriz de Riesgos'!$E$218,IF('Matriz de Riesgos'!$AR$218&lt;&gt;'Matriz Calificación'!$D$77,"")))</f>
        <v/>
      </c>
      <c r="AV71" s="154" t="str">
        <f>IF('Matriz de Riesgos'!$AR$227="","",IF('Matriz de Riesgos'!$AR$227='Matriz Calificación'!$D$77,'Matriz de Riesgos'!$E$227,IF('Matriz de Riesgos'!$AR$227&lt;&gt;'Matriz Calificación'!$D$77,"")))</f>
        <v/>
      </c>
      <c r="AW71" s="154" t="str">
        <f>IF('Matriz de Riesgos'!$AR$236="","",IF('Matriz de Riesgos'!$AR$236='Matriz Calificación'!$D$77,'Matriz de Riesgos'!$E$236,IF('Matriz de Riesgos'!$AR$236&lt;&gt;'Matriz Calificación'!$D$77,"")))</f>
        <v/>
      </c>
      <c r="AX71" s="154" t="str">
        <f>IF('Matriz de Riesgos'!$AR$245="","",IF('Matriz de Riesgos'!$AR$245='Matriz Calificación'!$D$77,'Matriz de Riesgos'!$E$245,IF('Matriz de Riesgos'!$AR$245&lt;&gt;'Matriz Calificación'!$D$77,"")))</f>
        <v/>
      </c>
      <c r="AY71" s="154" t="str">
        <f>IF('Matriz de Riesgos'!$AR$254="","",IF('Matriz de Riesgos'!$AR$254='Matriz Calificación'!$D$77,'Matriz de Riesgos'!$E$254,IF('Matriz de Riesgos'!$AR$254&lt;&gt;'Matriz Calificación'!$D$77,"")))</f>
        <v/>
      </c>
      <c r="AZ71" s="154" t="str">
        <f>IF('Matriz de Riesgos'!$AR$263="","",IF('Matriz de Riesgos'!$AR$263='Matriz Calificación'!$D$77,'Matriz de Riesgos'!$E$263,IF('Matriz de Riesgos'!$AR$263&lt;&gt;'Matriz Calificación'!$D$77,"")))</f>
        <v/>
      </c>
      <c r="BA71" s="139" t="str">
        <f>IF('Matriz de Riesgos'!$AR$272="","",IF('Matriz de Riesgos'!$AR$272='Matriz Calificación'!$D$77,'Matriz de Riesgos'!$E$272,IF('Matriz de Riesgos'!$AR$272&lt;&gt;'Matriz Calificación'!$D$77,"")))</f>
        <v/>
      </c>
    </row>
    <row r="72" spans="2:53" ht="12" customHeight="1" x14ac:dyDescent="0.25">
      <c r="B72" s="400"/>
      <c r="C72" s="414"/>
      <c r="D72" s="133" t="str">
        <f>IF('Matriz de Riesgos'!$AR$281="","",IF('Matriz de Riesgos'!$AR$281='Matriz Calificación'!$D$63,'Matriz de Riesgos'!$E$281,IF('Matriz de Riesgos'!$AR$281&lt;&gt;'Matriz Calificación'!$D$63,"")))</f>
        <v/>
      </c>
      <c r="E72" s="134" t="str">
        <f>IF('Matriz de Riesgos'!$AR$290="","",IF('Matriz de Riesgos'!$AR$290='Matriz Calificación'!$D$63,'Matriz de Riesgos'!$E$290,IF('Matriz de Riesgos'!$AR$290&lt;&gt;'Matriz Calificación'!$D$63,"")))</f>
        <v/>
      </c>
      <c r="F72" s="134" t="str">
        <f>IF('Matriz de Riesgos'!$AR$299="","",IF('Matriz de Riesgos'!$AR$299='Matriz Calificación'!$D$63,'Matriz de Riesgos'!$E$299,IF('Matriz de Riesgos'!$AR$299&lt;&gt;'Matriz Calificación'!$D$63,"")))</f>
        <v/>
      </c>
      <c r="G72" s="134" t="str">
        <f>IF('Matriz de Riesgos'!$AR$308="","",IF('Matriz de Riesgos'!$AR$308='Matriz Calificación'!$D$63,'Matriz de Riesgos'!$E$308,IF('Matriz de Riesgos'!$AR$308&lt;&gt;'Matriz Calificación'!$D$63,"")))</f>
        <v/>
      </c>
      <c r="H72" s="134" t="str">
        <f>IF('Matriz de Riesgos'!$AR$317="","",IF('Matriz de Riesgos'!$AR$317='Matriz Calificación'!$D$63,'Matriz de Riesgos'!$E$317,IF('Matriz de Riesgos'!$AR$317&lt;&gt;'Matriz Calificación'!$D$63,"")))</f>
        <v/>
      </c>
      <c r="I72" s="134" t="str">
        <f>IF('Matriz de Riesgos'!$AR$326="","",IF('Matriz de Riesgos'!$AR$326='Matriz Calificación'!$D$63,'Matriz de Riesgos'!$E$326,IF('Matriz de Riesgos'!$AR$326&lt;&gt;'Matriz Calificación'!$D$63,"")))</f>
        <v/>
      </c>
      <c r="J72" s="134" t="str">
        <f>IF('Matriz de Riesgos'!$AR$335="","",IF('Matriz de Riesgos'!$AR$335='Matriz Calificación'!$D$63,'Matriz de Riesgos'!$E$335,IF('Matriz de Riesgos'!$AR$335&lt;&gt;'Matriz Calificación'!$D$63,"")))</f>
        <v/>
      </c>
      <c r="K72" s="134" t="str">
        <f>IF('Matriz de Riesgos'!$AR$344="","",IF('Matriz de Riesgos'!$AR$344='Matriz Calificación'!$D$63,'Matriz de Riesgos'!$E$344,IF('Matriz de Riesgos'!$AR$344&lt;&gt;'Matriz Calificación'!$D$63,"")))</f>
        <v/>
      </c>
      <c r="L72" s="134" t="str">
        <f>IF('Matriz de Riesgos'!$AR$353="","",IF('Matriz de Riesgos'!$AR$353='Matriz Calificación'!$D$63,'Matriz de Riesgos'!$E$353,IF('Matriz de Riesgos'!$AR$353&lt;&gt;'Matriz Calificación'!$D$63,"")))</f>
        <v/>
      </c>
      <c r="M72" s="135" t="str">
        <f>IF('Matriz de Riesgos'!$AR$362="","",IF('Matriz de Riesgos'!$AR$362='Matriz Calificación'!$D$63,'Matriz de Riesgos'!$E$362,IF('Matriz de Riesgos'!$AR$362&lt;&gt;'Matriz Calificación'!$D$63,"")))</f>
        <v/>
      </c>
      <c r="N72" s="133" t="str">
        <f>IF('Matriz de Riesgos'!$AR$281="","",IF('Matriz de Riesgos'!$AR$281='Matriz Calificación'!$D$64,'Matriz de Riesgos'!$E$281,IF('Matriz de Riesgos'!$AR$281&lt;&gt;'Matriz Calificación'!$D$64,"")))</f>
        <v/>
      </c>
      <c r="O72" s="134" t="str">
        <f>IF('Matriz de Riesgos'!$AR$290="","",IF('Matriz de Riesgos'!$AR$290='Matriz Calificación'!$D$64,'Matriz de Riesgos'!$E$290,IF('Matriz de Riesgos'!$AR$290&lt;&gt;'Matriz Calificación'!$D$64,"")))</f>
        <v/>
      </c>
      <c r="P72" s="134" t="str">
        <f>IF('Matriz de Riesgos'!$AR$299="","",IF('Matriz de Riesgos'!$AR$299='Matriz Calificación'!$D$64,'Matriz de Riesgos'!$E$299,IF('Matriz de Riesgos'!$AR$299&lt;&gt;'Matriz Calificación'!$D$64,"")))</f>
        <v/>
      </c>
      <c r="Q72" s="134" t="str">
        <f>IF('Matriz de Riesgos'!$AR$308="","",IF('Matriz de Riesgos'!$AR$308='Matriz Calificación'!$D$64,'Matriz de Riesgos'!$E$308,IF('Matriz de Riesgos'!$AR$308&lt;&gt;'Matriz Calificación'!$D$64,"")))</f>
        <v/>
      </c>
      <c r="R72" s="134" t="str">
        <f>IF('Matriz de Riesgos'!$AR$317="","",IF('Matriz de Riesgos'!$AR$317='Matriz Calificación'!$D$64,'Matriz de Riesgos'!$E$317,IF('Matriz de Riesgos'!$AR$317&lt;&gt;'Matriz Calificación'!$D$64,"")))</f>
        <v/>
      </c>
      <c r="S72" s="134" t="str">
        <f>IF('Matriz de Riesgos'!$AR$326="","",IF('Matriz de Riesgos'!$AR$326='Matriz Calificación'!$D$64,'Matriz de Riesgos'!$E$326,IF('Matriz de Riesgos'!$AR$326&lt;&gt;'Matriz Calificación'!$D$64,"")))</f>
        <v/>
      </c>
      <c r="T72" s="134" t="str">
        <f>IF('Matriz de Riesgos'!$AR$335="","",IF('Matriz de Riesgos'!$AR$335='Matriz Calificación'!$D$64,'Matriz de Riesgos'!$E$335,IF('Matriz de Riesgos'!$AR$335&lt;&gt;'Matriz Calificación'!$D$64,"")))</f>
        <v/>
      </c>
      <c r="U72" s="134" t="str">
        <f>IF('Matriz de Riesgos'!$AR$344="","",IF('Matriz de Riesgos'!$AR$344='Matriz Calificación'!$D$64,'Matriz de Riesgos'!$E$344,IF('Matriz de Riesgos'!$AR$344&lt;&gt;'Matriz Calificación'!$D$64,"")))</f>
        <v/>
      </c>
      <c r="V72" s="134" t="str">
        <f>IF('Matriz de Riesgos'!$AR$353="","",IF('Matriz de Riesgos'!$AR$353='Matriz Calificación'!$D$64,'Matriz de Riesgos'!$E$353,IF('Matriz de Riesgos'!$AR$353&lt;&gt;'Matriz Calificación'!$D$64,"")))</f>
        <v/>
      </c>
      <c r="W72" s="135" t="str">
        <f>IF('Matriz de Riesgos'!$AR$362="","",IF('Matriz de Riesgos'!$AR$362='Matriz Calificación'!$D$64,'Matriz de Riesgos'!$E$362,IF('Matriz de Riesgos'!$AR$362&lt;&gt;'Matriz Calificación'!$D$64,"")))</f>
        <v/>
      </c>
      <c r="X72" s="131" t="str">
        <f>IF('Matriz de Riesgos'!$AR$281="","",IF('Matriz de Riesgos'!$AR$281='Matriz Calificación'!$D$68,'Matriz de Riesgos'!$E$281,IF('Matriz de Riesgos'!$AR$281&lt;&gt;'Matriz Calificación'!$D$68,"")))</f>
        <v/>
      </c>
      <c r="Y72" s="132" t="str">
        <f>IF('Matriz de Riesgos'!$AR$290="","",IF('Matriz de Riesgos'!$AR$290='Matriz Calificación'!$D$68,'Matriz de Riesgos'!$E$290,IF('Matriz de Riesgos'!$AR$290&lt;&gt;'Matriz Calificación'!$D$68,"")))</f>
        <v/>
      </c>
      <c r="Z72" s="132" t="str">
        <f>IF('Matriz de Riesgos'!$AR$299="","",IF('Matriz de Riesgos'!$AR$299='Matriz Calificación'!$D$68,'Matriz de Riesgos'!$E$299,IF('Matriz de Riesgos'!$AR$299&lt;&gt;'Matriz Calificación'!$D$68,"")))</f>
        <v/>
      </c>
      <c r="AA72" s="132" t="str">
        <f>IF('Matriz de Riesgos'!$AR$308="","",IF('Matriz de Riesgos'!$AR$308='Matriz Calificación'!$D$68,'Matriz de Riesgos'!$E$308,IF('Matriz de Riesgos'!$AR$308&lt;&gt;'Matriz Calificación'!$D$68,"")))</f>
        <v/>
      </c>
      <c r="AB72" s="132" t="str">
        <f>IF('Matriz de Riesgos'!$AR$317="","",IF('Matriz de Riesgos'!$AR$317='Matriz Calificación'!$D$68,'Matriz de Riesgos'!$E$317,IF('Matriz de Riesgos'!$AR$317&lt;&gt;'Matriz Calificación'!$D$68,"")))</f>
        <v/>
      </c>
      <c r="AC72" s="132" t="str">
        <f>IF('Matriz de Riesgos'!$AR$326="","",IF('Matriz de Riesgos'!$AR$326='Matriz Calificación'!$D$68,'Matriz de Riesgos'!$E$326,IF('Matriz de Riesgos'!$AR$326&lt;&gt;'Matriz Calificación'!$D$68,"")))</f>
        <v/>
      </c>
      <c r="AD72" s="132" t="str">
        <f>IF('Matriz de Riesgos'!$AR$335="","",IF('Matriz de Riesgos'!$AR$335='Matriz Calificación'!$D$68,'Matriz de Riesgos'!$E$335,IF('Matriz de Riesgos'!$AR$335&lt;&gt;'Matriz Calificación'!$D$68,"")))</f>
        <v/>
      </c>
      <c r="AE72" s="132" t="str">
        <f>IF('Matriz de Riesgos'!$AR$344="","",IF('Matriz de Riesgos'!$AR$344='Matriz Calificación'!$D$68,'Matriz de Riesgos'!$E$344,IF('Matriz de Riesgos'!$AR$344&lt;&gt;'Matriz Calificación'!$D$68,"")))</f>
        <v/>
      </c>
      <c r="AF72" s="132" t="str">
        <f>IF('Matriz de Riesgos'!$AR$353="","",IF('Matriz de Riesgos'!$AR$353='Matriz Calificación'!$D$68,'Matriz de Riesgos'!$E$353,IF('Matriz de Riesgos'!$AR$353&lt;&gt;'Matriz Calificación'!$D$68,"")))</f>
        <v/>
      </c>
      <c r="AG72" s="136" t="str">
        <f>IF('Matriz de Riesgos'!$AR$362="","",IF('Matriz de Riesgos'!$AR$362='Matriz Calificación'!$D$68,'Matriz de Riesgos'!$E$362,IF('Matriz de Riesgos'!$AR$362&lt;&gt;'Matriz Calificación'!$D$68,"")))</f>
        <v/>
      </c>
      <c r="AH72" s="131" t="str">
        <f>IF('Matriz de Riesgos'!$AR$281="","",IF('Matriz de Riesgos'!$AR$281='Matriz Calificación'!$D$69,'Matriz de Riesgos'!$E$281,IF('Matriz de Riesgos'!$AR$281&lt;&gt;'Matriz Calificación'!$D$69,"")))</f>
        <v/>
      </c>
      <c r="AI72" s="132" t="str">
        <f>IF('Matriz de Riesgos'!$AR$290="","",IF('Matriz de Riesgos'!$AR$290='Matriz Calificación'!$D$69,'Matriz de Riesgos'!$E$290,IF('Matriz de Riesgos'!$AR$290&lt;&gt;'Matriz Calificación'!$D$69,"")))</f>
        <v/>
      </c>
      <c r="AJ72" s="132" t="str">
        <f>IF('Matriz de Riesgos'!$AR$299="","",IF('Matriz de Riesgos'!$AR$299='Matriz Calificación'!$D$69,'Matriz de Riesgos'!$E$299,IF('Matriz de Riesgos'!$AR$299&lt;&gt;'Matriz Calificación'!$D$69,"")))</f>
        <v/>
      </c>
      <c r="AK72" s="132" t="str">
        <f>IF('Matriz de Riesgos'!$AR$308="","",IF('Matriz de Riesgos'!$AR$308='Matriz Calificación'!$D$69,'Matriz de Riesgos'!$E$308,IF('Matriz de Riesgos'!$AR$308&lt;&gt;'Matriz Calificación'!$D$69,"")))</f>
        <v/>
      </c>
      <c r="AL72" s="132" t="str">
        <f>IF('Matriz de Riesgos'!$AR$317="","",IF('Matriz de Riesgos'!$AR$317='Matriz Calificación'!$D$69,'Matriz de Riesgos'!$E$317,IF('Matriz de Riesgos'!$AR$317&lt;&gt;'Matriz Calificación'!$D$69,"")))</f>
        <v/>
      </c>
      <c r="AM72" s="132" t="str">
        <f>IF('Matriz de Riesgos'!$AR$326="","",IF('Matriz de Riesgos'!$AR$326='Matriz Calificación'!$D$69,'Matriz de Riesgos'!$E$326,IF('Matriz de Riesgos'!$AR$326&lt;&gt;'Matriz Calificación'!$D$69,"")))</f>
        <v/>
      </c>
      <c r="AN72" s="132" t="str">
        <f>IF('Matriz de Riesgos'!$AR$335="","",IF('Matriz de Riesgos'!$AR$335='Matriz Calificación'!$D$69,'Matriz de Riesgos'!$E$335,IF('Matriz de Riesgos'!$AR$335&lt;&gt;'Matriz Calificación'!$D$69,"")))</f>
        <v/>
      </c>
      <c r="AO72" s="132" t="str">
        <f>IF('Matriz de Riesgos'!$AR$344="","",IF('Matriz de Riesgos'!$AR$344='Matriz Calificación'!$D$69,'Matriz de Riesgos'!$E$344,IF('Matriz de Riesgos'!$AR$344&lt;&gt;'Matriz Calificación'!$D$69,"")))</f>
        <v/>
      </c>
      <c r="AP72" s="132" t="str">
        <f>IF('Matriz de Riesgos'!$AR$353="","",IF('Matriz de Riesgos'!$AR$353='Matriz Calificación'!$D$69,'Matriz de Riesgos'!$E$353,IF('Matriz de Riesgos'!$AR$353&lt;&gt;'Matriz Calificación'!$D$69,"")))</f>
        <v/>
      </c>
      <c r="AQ72" s="136" t="str">
        <f>IF('Matriz de Riesgos'!$AR$362="","",IF('Matriz de Riesgos'!$AR$362='Matriz Calificación'!$D$69,'Matriz de Riesgos'!$E$362,IF('Matriz de Riesgos'!$AR$362&lt;&gt;'Matriz Calificación'!$D$69,"")))</f>
        <v/>
      </c>
      <c r="AR72" s="137" t="str">
        <f>IF('Matriz de Riesgos'!$AR$281="","",IF('Matriz de Riesgos'!$AR$281='Matriz Calificación'!$D$77,'Matriz de Riesgos'!$E$281,IF('Matriz de Riesgos'!$AR$281&lt;&gt;'Matriz Calificación'!$D$77,"")))</f>
        <v/>
      </c>
      <c r="AS72" s="138" t="str">
        <f>IF('Matriz de Riesgos'!$AR$290="","",IF('Matriz de Riesgos'!$AR$290='Matriz Calificación'!$D$77,'Matriz de Riesgos'!$E$290,IF('Matriz de Riesgos'!$AR$290&lt;&gt;'Matriz Calificación'!$D$77,"")))</f>
        <v/>
      </c>
      <c r="AT72" s="138" t="str">
        <f>IF('Matriz de Riesgos'!$AR$299="","",IF('Matriz de Riesgos'!$AR$299='Matriz Calificación'!$D$77,'Matriz de Riesgos'!$E$299,IF('Matriz de Riesgos'!$AR$299&lt;&gt;'Matriz Calificación'!$D$77,"")))</f>
        <v/>
      </c>
      <c r="AU72" s="138" t="str">
        <f>IF('Matriz de Riesgos'!$AR$308="","",IF('Matriz de Riesgos'!$AR$308='Matriz Calificación'!$D$77,'Matriz de Riesgos'!$E$308,IF('Matriz de Riesgos'!$AR$308&lt;&gt;'Matriz Calificación'!$D$77,"")))</f>
        <v/>
      </c>
      <c r="AV72" s="154" t="str">
        <f>IF('Matriz de Riesgos'!$AR$317="","",IF('Matriz de Riesgos'!$AR$317='Matriz Calificación'!$D$77,'Matriz de Riesgos'!$E$317,IF('Matriz de Riesgos'!$AR$317&lt;&gt;'Matriz Calificación'!$D$77,"")))</f>
        <v/>
      </c>
      <c r="AW72" s="154" t="str">
        <f>IF('Matriz de Riesgos'!$AR$326="","",IF('Matriz de Riesgos'!$AR$326='Matriz Calificación'!$D$77,'Matriz de Riesgos'!$E$326,IF('Matriz de Riesgos'!$AR$326&lt;&gt;'Matriz Calificación'!$D$77,"")))</f>
        <v/>
      </c>
      <c r="AX72" s="154" t="str">
        <f>IF('Matriz de Riesgos'!$AR$335="","",IF('Matriz de Riesgos'!$AR$335='Matriz Calificación'!$D$77,'Matriz de Riesgos'!$E$335,IF('Matriz de Riesgos'!$AR$335&lt;&gt;'Matriz Calificación'!$D$77,"")))</f>
        <v/>
      </c>
      <c r="AY72" s="154" t="str">
        <f>IF('Matriz de Riesgos'!$AR$344="","",IF('Matriz de Riesgos'!$AR$344='Matriz Calificación'!$D$77,'Matriz de Riesgos'!$E$344,IF('Matriz de Riesgos'!$AR$344&lt;&gt;'Matriz Calificación'!$D$77,"")))</f>
        <v/>
      </c>
      <c r="AZ72" s="154" t="str">
        <f>IF('Matriz de Riesgos'!$AR$353="","",IF('Matriz de Riesgos'!$AR$353='Matriz Calificación'!$D$77,'Matriz de Riesgos'!$E$353,IF('Matriz de Riesgos'!$AR$353&lt;&gt;'Matriz Calificación'!$D$77,"")))</f>
        <v/>
      </c>
      <c r="BA72" s="139" t="str">
        <f>IF('Matriz de Riesgos'!$AR$362="","",IF('Matriz de Riesgos'!$AR$362='Matriz Calificación'!$D$77,'Matriz de Riesgos'!$E$362,IF('Matriz de Riesgos'!$AR$362&lt;&gt;'Matriz Calificación'!$D$77,"")))</f>
        <v/>
      </c>
    </row>
    <row r="73" spans="2:53" ht="12" customHeight="1" x14ac:dyDescent="0.25">
      <c r="B73" s="400"/>
      <c r="C73" s="414"/>
      <c r="D73" s="133" t="str">
        <f>IF('Matriz de Riesgos'!$AR$371="","",IF('Matriz de Riesgos'!$AR$371='Matriz Calificación'!$D$63,'Matriz de Riesgos'!$E$371,IF('Matriz de Riesgos'!$AR$371&lt;&gt;'Matriz Calificación'!$D$63,"")))</f>
        <v/>
      </c>
      <c r="E73" s="134" t="str">
        <f>IF('Matriz de Riesgos'!$AR$380="","",IF('Matriz de Riesgos'!$AR$380='Matriz Calificación'!$D$63,'Matriz de Riesgos'!$E$380,IF('Matriz de Riesgos'!$AR$380&lt;&gt;'Matriz Calificación'!$D$63,"")))</f>
        <v/>
      </c>
      <c r="F73" s="134" t="str">
        <f>IF('Matriz de Riesgos'!$AR$389="","",IF('Matriz de Riesgos'!$AR$389='Matriz Calificación'!$D$63,'Matriz de Riesgos'!$E$389,IF('Matriz de Riesgos'!$AR$389&lt;&gt;'Matriz Calificación'!$D$63,"")))</f>
        <v/>
      </c>
      <c r="G73" s="134" t="str">
        <f>IF('Matriz de Riesgos'!$AR$398="","",IF('Matriz de Riesgos'!$AR$398='Matriz Calificación'!$D$63,'Matriz de Riesgos'!$E$398,IF('Matriz de Riesgos'!$AR$398&lt;&gt;'Matriz Calificación'!$D$63,"")))</f>
        <v/>
      </c>
      <c r="H73" s="134" t="str">
        <f>IF('Matriz de Riesgos'!$AR$407="","",IF('Matriz de Riesgos'!$AR$407='Matriz Calificación'!$D$63,'Matriz de Riesgos'!$E$407,IF('Matriz de Riesgos'!$AR$407&lt;&gt;'Matriz Calificación'!$D$63,"")))</f>
        <v/>
      </c>
      <c r="I73" s="134" t="str">
        <f>IF('Matriz de Riesgos'!$AR$416="","",IF('Matriz de Riesgos'!$AR$416='Matriz Calificación'!$D$63,'Matriz de Riesgos'!$E$416,IF('Matriz de Riesgos'!$U$416&lt;&gt;'Matriz Calificación'!$D$63,"")))</f>
        <v/>
      </c>
      <c r="J73" s="134" t="str">
        <f>IF('Matriz de Riesgos'!$AR$425="","",IF('Matriz de Riesgos'!$AR$425='Matriz Calificación'!$D$63,'Matriz de Riesgos'!$E$425,IF('Matriz de Riesgos'!$AR$425&lt;&gt;'Matriz Calificación'!$D$63,"")))</f>
        <v/>
      </c>
      <c r="K73" s="134" t="str">
        <f>IF('Matriz de Riesgos'!$AR$434="","",IF('Matriz de Riesgos'!$AR$434='Matriz Calificación'!$D$63,'Matriz de Riesgos'!$E$434,IF('Matriz de Riesgos'!$AR$434&lt;&gt;'Matriz Calificación'!$D$63,"")))</f>
        <v/>
      </c>
      <c r="L73" s="134" t="str">
        <f>IF('Matriz de Riesgos'!$AR$443="","",IF('Matriz de Riesgos'!$AR$443='Matriz Calificación'!$D$63,'Matriz de Riesgos'!$E$443,IF('Matriz de Riesgos'!$AR$443&lt;&gt;'Matriz Calificación'!$D$63,"")))</f>
        <v/>
      </c>
      <c r="M73" s="135" t="str">
        <f>IF('Matriz de Riesgos'!$AR$452="","",IF('Matriz de Riesgos'!$AR$452='Matriz Calificación'!$D$63,'Matriz de Riesgos'!$E$452,IF('Matriz de Riesgos'!$AR$452&lt;&gt;'Matriz Calificación'!$D$63,"")))</f>
        <v/>
      </c>
      <c r="N73" s="133" t="str">
        <f>IF('Matriz de Riesgos'!$AR$371="","",IF('Matriz de Riesgos'!$AR$371='Matriz Calificación'!$D$64,'Matriz de Riesgos'!$E$371,IF('Matriz de Riesgos'!$AR$371&lt;&gt;'Matriz Calificación'!$D$64,"")))</f>
        <v/>
      </c>
      <c r="O73" s="134" t="str">
        <f>IF('Matriz de Riesgos'!$AR$380="","",IF('Matriz de Riesgos'!$AR$380='Matriz Calificación'!$D$64,'Matriz de Riesgos'!$E$380,IF('Matriz de Riesgos'!$AR$380&lt;&gt;'Matriz Calificación'!$D$64,"")))</f>
        <v/>
      </c>
      <c r="P73" s="134" t="str">
        <f>IF('Matriz de Riesgos'!$AR$389="","",IF('Matriz de Riesgos'!$AR$389='Matriz Calificación'!$D$64,'Matriz de Riesgos'!$E$389,IF('Matriz de Riesgos'!$AR$389&lt;&gt;'Matriz Calificación'!$D$64,"")))</f>
        <v/>
      </c>
      <c r="Q73" s="134" t="str">
        <f>IF('Matriz de Riesgos'!$AR$398="","",IF('Matriz de Riesgos'!$AR$398='Matriz Calificación'!$D$64,'Matriz de Riesgos'!$E$398,IF('Matriz de Riesgos'!$AR$398&lt;&gt;'Matriz Calificación'!$D$64,"")))</f>
        <v/>
      </c>
      <c r="R73" s="134" t="str">
        <f>IF('Matriz de Riesgos'!$AR$407="","",IF('Matriz de Riesgos'!$AR$407='Matriz Calificación'!$D$64,'Matriz de Riesgos'!$E$407,IF('Matriz de Riesgos'!$AR$407&lt;&gt;'Matriz Calificación'!$D$64,"")))</f>
        <v/>
      </c>
      <c r="S73" s="134" t="str">
        <f>IF('Matriz de Riesgos'!$AR$416="","",IF('Matriz de Riesgos'!$AR$416='Matriz Calificación'!$D$64,'Matriz de Riesgos'!$E$416,IF('Matriz de Riesgos'!$AR$416&lt;&gt;'Matriz Calificación'!$D$64,"")))</f>
        <v/>
      </c>
      <c r="T73" s="134" t="str">
        <f>IF('Matriz de Riesgos'!$AR$425="","",IF('Matriz de Riesgos'!$AR$425='Matriz Calificación'!$D$64,'Matriz de Riesgos'!$E$425,IF('Matriz de Riesgos'!$AR$425&lt;&gt;'Matriz Calificación'!$D$64,"")))</f>
        <v/>
      </c>
      <c r="U73" s="134" t="str">
        <f>IF('Matriz de Riesgos'!$AR$434="","",IF('Matriz de Riesgos'!$AR$434='Matriz Calificación'!$D$64,'Matriz de Riesgos'!$E$434,IF('Matriz de Riesgos'!$AR$434&lt;&gt;'Matriz Calificación'!$D$64,"")))</f>
        <v/>
      </c>
      <c r="V73" s="134" t="str">
        <f>IF('Matriz de Riesgos'!$AR$443="","",IF('Matriz de Riesgos'!$AR$443='Matriz Calificación'!$D$64,'Matriz de Riesgos'!$E$443,IF('Matriz de Riesgos'!$AR$443&lt;&gt;'Matriz Calificación'!$D$64,"")))</f>
        <v/>
      </c>
      <c r="W73" s="135" t="str">
        <f>IF('Matriz de Riesgos'!$AR$452="","",IF('Matriz de Riesgos'!$AR$452='Matriz Calificación'!$D$64,'Matriz de Riesgos'!$E$452,IF('Matriz de Riesgos'!$AR$452&lt;&gt;'Matriz Calificación'!$D$64,"")))</f>
        <v/>
      </c>
      <c r="X73" s="131" t="str">
        <f>IF('Matriz de Riesgos'!$AR$371="","",IF('Matriz de Riesgos'!$AR$371='Matriz Calificación'!$D$68,'Matriz de Riesgos'!$E$371,IF('Matriz de Riesgos'!$AR$371&lt;&gt;'Matriz Calificación'!$D$68,"")))</f>
        <v/>
      </c>
      <c r="Y73" s="132" t="str">
        <f>IF('Matriz de Riesgos'!$AR$380="","",IF('Matriz de Riesgos'!$AR$380='Matriz Calificación'!$D$68,'Matriz de Riesgos'!$E$380,IF('Matriz de Riesgos'!$AR$380&lt;&gt;'Matriz Calificación'!$D$68,"")))</f>
        <v/>
      </c>
      <c r="Z73" s="132" t="str">
        <f>IF('Matriz de Riesgos'!$AR$389="","",IF('Matriz de Riesgos'!$AR$389='Matriz Calificación'!$D$68,'Matriz de Riesgos'!$E$389,IF('Matriz de Riesgos'!$AR$389&lt;&gt;'Matriz Calificación'!$D$68,"")))</f>
        <v/>
      </c>
      <c r="AA73" s="132" t="str">
        <f>IF('Matriz de Riesgos'!$AR$398="","",IF('Matriz de Riesgos'!$AR$398='Matriz Calificación'!$D$68,'Matriz de Riesgos'!$E$398,IF('Matriz de Riesgos'!$AR$398&lt;&gt;'Matriz Calificación'!$D$68,"")))</f>
        <v/>
      </c>
      <c r="AB73" s="132" t="str">
        <f>IF('Matriz de Riesgos'!$AR$407="","",IF('Matriz de Riesgos'!$AR$407='Matriz Calificación'!$D$68,'Matriz de Riesgos'!$E$407,IF('Matriz de Riesgos'!$AR$407&lt;&gt;'Matriz Calificación'!$D$68,"")))</f>
        <v/>
      </c>
      <c r="AC73" s="132" t="str">
        <f>IF('Matriz de Riesgos'!$AR$416="","",IF('Matriz de Riesgos'!$AR$416='Matriz Calificación'!$D$68,'Matriz de Riesgos'!$E$416,IF('Matriz de Riesgos'!$AR$416&lt;&gt;'Matriz Calificación'!$D$68,"")))</f>
        <v/>
      </c>
      <c r="AD73" s="132" t="str">
        <f>IF('Matriz de Riesgos'!$AR$425="","",IF('Matriz de Riesgos'!$AR$425='Matriz Calificación'!$D$68,'Matriz de Riesgos'!$E$425,IF('Matriz de Riesgos'!$AR$425&lt;&gt;'Matriz Calificación'!$D$68,"")))</f>
        <v/>
      </c>
      <c r="AE73" s="132" t="str">
        <f>IF('Matriz de Riesgos'!$AR$434="","",IF('Matriz de Riesgos'!$AR$434='Matriz Calificación'!$D$68,'Matriz de Riesgos'!$E$434,IF('Matriz de Riesgos'!$AR$434&lt;&gt;'Matriz Calificación'!$D$68,"")))</f>
        <v/>
      </c>
      <c r="AF73" s="132" t="str">
        <f>IF('Matriz de Riesgos'!$AR$443="","",IF('Matriz de Riesgos'!$AR$443='Matriz Calificación'!$D$68,'Matriz de Riesgos'!$E$443,IF('Matriz de Riesgos'!$AR$443&lt;&gt;'Matriz Calificación'!$D$68,"")))</f>
        <v/>
      </c>
      <c r="AG73" s="136" t="str">
        <f>IF('Matriz de Riesgos'!$AR$452="","",IF('Matriz de Riesgos'!$AR$452='Matriz Calificación'!$D$68,'Matriz de Riesgos'!$E$452,IF('Matriz de Riesgos'!$AR$452&lt;&gt;'Matriz Calificación'!$D$68,"")))</f>
        <v/>
      </c>
      <c r="AH73" s="131" t="str">
        <f>IF('Matriz de Riesgos'!$AR$371="","",IF('Matriz de Riesgos'!$AR$371='Matriz Calificación'!$D$69,'Matriz de Riesgos'!$E$371,IF('Matriz de Riesgos'!$AR$371&lt;&gt;'Matriz Calificación'!$D$69,"")))</f>
        <v/>
      </c>
      <c r="AI73" s="132" t="str">
        <f>IF('Matriz de Riesgos'!$AR$380="","",IF('Matriz de Riesgos'!$AR$380='Matriz Calificación'!$D$69,'Matriz de Riesgos'!$E$380,IF('Matriz de Riesgos'!$AR$380&lt;&gt;'Matriz Calificación'!$D$69,"")))</f>
        <v/>
      </c>
      <c r="AJ73" s="132" t="str">
        <f>IF('Matriz de Riesgos'!$AR$389="","",IF('Matriz de Riesgos'!$AR$389='Matriz Calificación'!$D$69,'Matriz de Riesgos'!$E$389,IF('Matriz de Riesgos'!$AR$389&lt;&gt;'Matriz Calificación'!$D$69,"")))</f>
        <v/>
      </c>
      <c r="AK73" s="132" t="str">
        <f>IF('Matriz de Riesgos'!$AR$398="","",IF('Matriz de Riesgos'!$AR$398='Matriz Calificación'!$D$69,'Matriz de Riesgos'!$E$398,IF('Matriz de Riesgos'!$AR$398&lt;&gt;'Matriz Calificación'!$D$69,"")))</f>
        <v/>
      </c>
      <c r="AL73" s="132" t="str">
        <f>IF('Matriz de Riesgos'!$AR$407="","",IF('Matriz de Riesgos'!$AR$407='Matriz Calificación'!$D$69,'Matriz de Riesgos'!$E$407,IF('Matriz de Riesgos'!$AR$407&lt;&gt;'Matriz Calificación'!$D$69,"")))</f>
        <v/>
      </c>
      <c r="AM73" s="132" t="str">
        <f>IF('Matriz de Riesgos'!$AR$416="","",IF('Matriz de Riesgos'!$AR$416='Matriz Calificación'!$D$69,'Matriz de Riesgos'!$E$416,IF('Matriz de Riesgos'!$AR$416&lt;&gt;'Matriz Calificación'!$D$69,"")))</f>
        <v/>
      </c>
      <c r="AN73" s="132" t="str">
        <f>IF('Matriz de Riesgos'!$AR$425="","",IF('Matriz de Riesgos'!$AR$425='Matriz Calificación'!$D$69,'Matriz de Riesgos'!$E$425,IF('Matriz de Riesgos'!$AR$425&lt;&gt;'Matriz Calificación'!$D$69,"")))</f>
        <v/>
      </c>
      <c r="AO73" s="132" t="str">
        <f>IF('Matriz de Riesgos'!$AR$434="","",IF('Matriz de Riesgos'!$AR$434='Matriz Calificación'!$D$69,'Matriz de Riesgos'!$E$434,IF('Matriz de Riesgos'!$AR$434&lt;&gt;'Matriz Calificación'!$D$69,"")))</f>
        <v/>
      </c>
      <c r="AP73" s="132" t="str">
        <f>IF('Matriz de Riesgos'!$AR$443="","",IF('Matriz de Riesgos'!$AR$443='Matriz Calificación'!$D$69,'Matriz de Riesgos'!$E$443,IF('Matriz de Riesgos'!$AR$443&lt;&gt;'Matriz Calificación'!$D$69,"")))</f>
        <v/>
      </c>
      <c r="AQ73" s="136" t="str">
        <f>IF('Matriz de Riesgos'!$AR$452="","",IF('Matriz de Riesgos'!$AR$452='Matriz Calificación'!$D$69,'Matriz de Riesgos'!$E$452,IF('Matriz de Riesgos'!$AR$452&lt;&gt;'Matriz Calificación'!$D$69,"")))</f>
        <v/>
      </c>
      <c r="AR73" s="137" t="str">
        <f>IF('Matriz de Riesgos'!$AR$371="","",IF('Matriz de Riesgos'!$AR$371='Matriz Calificación'!$D$77,'Matriz de Riesgos'!$E$371,IF('Matriz de Riesgos'!$AR$371&lt;&gt;'Matriz Calificación'!$D$77,"")))</f>
        <v/>
      </c>
      <c r="AS73" s="138" t="str">
        <f>IF('Matriz de Riesgos'!$AR$380="","",IF('Matriz de Riesgos'!$AR$380='Matriz Calificación'!$D$77,'Matriz de Riesgos'!$E$380,IF('Matriz de Riesgos'!$AR$380&lt;&gt;'Matriz Calificación'!$D$77,"")))</f>
        <v/>
      </c>
      <c r="AT73" s="138" t="str">
        <f>IF('Matriz de Riesgos'!$AR$389="","",IF('Matriz de Riesgos'!$AR$389='Matriz Calificación'!$D$77,'Matriz de Riesgos'!$E$389,IF('Matriz de Riesgos'!$AR$389&lt;&gt;'Matriz Calificación'!$D$77,"")))</f>
        <v/>
      </c>
      <c r="AU73" s="138" t="str">
        <f>IF('Matriz de Riesgos'!$AR$398="","",IF('Matriz de Riesgos'!$AR$398='Matriz Calificación'!$D$77,'Matriz de Riesgos'!$E$398,IF('Matriz de Riesgos'!$AR$398&lt;&gt;'Matriz Calificación'!$D$77,"")))</f>
        <v/>
      </c>
      <c r="AV73" s="154" t="str">
        <f>IF('Matriz de Riesgos'!$AR$407="","",IF('Matriz de Riesgos'!$AR$407='Matriz Calificación'!$D$77,'Matriz de Riesgos'!$E$407,IF('Matriz de Riesgos'!$AR$407&lt;&gt;'Matriz Calificación'!$D$77,"")))</f>
        <v/>
      </c>
      <c r="AW73" s="154" t="str">
        <f>IF('Matriz de Riesgos'!$AR$416="","",IF('Matriz de Riesgos'!$AR$416='Matriz Calificación'!$D$77,'Matriz de Riesgos'!$E$416,IF('Matriz de Riesgos'!$AR$416&lt;&gt;'Matriz Calificación'!$D$77,"")))</f>
        <v/>
      </c>
      <c r="AX73" s="154" t="str">
        <f>IF('Matriz de Riesgos'!$AR$425="","",IF('Matriz de Riesgos'!$AR$425='Matriz Calificación'!$D$77,'Matriz de Riesgos'!$E$425,IF('Matriz de Riesgos'!$AR$425&lt;&gt;'Matriz Calificación'!$D$77,"")))</f>
        <v/>
      </c>
      <c r="AY73" s="154" t="str">
        <f>IF('Matriz de Riesgos'!$AR$434="","",IF('Matriz de Riesgos'!$AR$434='Matriz Calificación'!$D$77,'Matriz de Riesgos'!$E$434,IF('Matriz de Riesgos'!$AR$434&lt;&gt;'Matriz Calificación'!$D$77,"")))</f>
        <v/>
      </c>
      <c r="AZ73" s="154" t="str">
        <f>IF('Matriz de Riesgos'!$AR$443="","",IF('Matriz de Riesgos'!$AR$443='Matriz Calificación'!$D$77,'Matriz de Riesgos'!$E$443,IF('Matriz de Riesgos'!$AR$443&lt;&gt;'Matriz Calificación'!$D$77,"")))</f>
        <v/>
      </c>
      <c r="BA73" s="139" t="str">
        <f>IF('Matriz de Riesgos'!$AR$452="","",IF('Matriz de Riesgos'!$AR$452='Matriz Calificación'!$D$77,'Matriz de Riesgos'!$E$452,IF('Matriz de Riesgos'!$AR$452&lt;&gt;'Matriz Calificación'!$D$77,"")))</f>
        <v/>
      </c>
    </row>
    <row r="74" spans="2:53" ht="12" customHeight="1" x14ac:dyDescent="0.25">
      <c r="B74" s="400"/>
      <c r="C74" s="414"/>
      <c r="D74" s="133" t="str">
        <f>IF('Matriz de Riesgos'!$AR$461="","",IF('Matriz de Riesgos'!$AR$461='Matriz Calificación'!$D$63,'Matriz de Riesgos'!$E$461,IF('Matriz de Riesgos'!$AR$461&lt;&gt;'Matriz Calificación'!$D$63,"")))</f>
        <v/>
      </c>
      <c r="E74" s="134" t="str">
        <f>IF('Matriz de Riesgos'!$AR$470="","",IF('Matriz de Riesgos'!$AR$470='Matriz Calificación'!$D$63,'Matriz de Riesgos'!$E$470,IF('Matriz de Riesgos'!$AR$470&lt;&gt;'Matriz Calificación'!$D$63,"")))</f>
        <v/>
      </c>
      <c r="F74" s="134" t="str">
        <f>IF('Matriz de Riesgos'!$AR$479="","",IF('Matriz de Riesgos'!$AR$479='Matriz Calificación'!$D$63,'Matriz de Riesgos'!$E$479,IF('Matriz de Riesgos'!$AR$479&lt;&gt;'Matriz Calificación'!$D$63,"")))</f>
        <v/>
      </c>
      <c r="G74" s="134" t="str">
        <f>IF('Matriz de Riesgos'!$AR$488="","",IF('Matriz de Riesgos'!$AR$488='Matriz Calificación'!$D$63,'Matriz de Riesgos'!$E$488,IF('Matriz de Riesgos'!$AR$488&lt;&gt;'Matriz Calificación'!$D$63,"")))</f>
        <v/>
      </c>
      <c r="H74" s="134" t="str">
        <f>IF('Matriz de Riesgos'!$AR$497="","",IF('Matriz de Riesgos'!$AR$497='Matriz Calificación'!$D$63,'Matriz de Riesgos'!$E$497,IF('Matriz de Riesgos'!$AR$497&lt;&gt;'Matriz Calificación'!$D$63,"")))</f>
        <v/>
      </c>
      <c r="I74" s="134" t="str">
        <f>IF('Matriz de Riesgos'!$AR$506="","",IF('Matriz de Riesgos'!$AR$506='Matriz Calificación'!$D$63,'Matriz de Riesgos'!$E$506,IF('Matriz de Riesgos'!$AR$506&lt;&gt;'Matriz Calificación'!$D$63,"")))</f>
        <v/>
      </c>
      <c r="J74" s="134" t="str">
        <f>IF('Matriz de Riesgos'!$AR$515="","",IF('Matriz de Riesgos'!$AR$515='Matriz Calificación'!$D$63,'Matriz de Riesgos'!$E$515,IF('Matriz de Riesgos'!$AR$515&lt;&gt;'Matriz Calificación'!$D$63,"")))</f>
        <v/>
      </c>
      <c r="K74" s="134" t="str">
        <f>IF('Matriz de Riesgos'!$AR$524="","",IF('Matriz de Riesgos'!$AR$524='Matriz Calificación'!$D$63,'Matriz de Riesgos'!$E$524,IF('Matriz de Riesgos'!$AR$524&lt;&gt;'Matriz Calificación'!$D$63,"")))</f>
        <v/>
      </c>
      <c r="L74" s="134" t="str">
        <f>IF('Matriz de Riesgos'!$AR$533="","",IF('Matriz de Riesgos'!$AR$533='Matriz Calificación'!$D$63,'Matriz de Riesgos'!$E$533,IF('Matriz de Riesgos'!$AR$533&lt;&gt;'Matriz Calificación'!$D$63,"")))</f>
        <v/>
      </c>
      <c r="M74" s="135" t="str">
        <f>IF('Matriz de Riesgos'!$AR$542="","",IF('Matriz de Riesgos'!$AR$542='Matriz Calificación'!$D$63,'Matriz de Riesgos'!$E$542,IF('Matriz de Riesgos'!$AR$542&lt;&gt;'Matriz Calificación'!$D$63,"")))</f>
        <v/>
      </c>
      <c r="N74" s="133" t="str">
        <f>IF('Matriz de Riesgos'!$AR$461="","",IF('Matriz de Riesgos'!$AR$461='Matriz Calificación'!$D$64,'Matriz de Riesgos'!$E$461,IF('Matriz de Riesgos'!$AR$461&lt;&gt;'Matriz Calificación'!$D$64,"")))</f>
        <v/>
      </c>
      <c r="O74" s="134" t="str">
        <f>IF('Matriz de Riesgos'!$AR$470="","",IF('Matriz de Riesgos'!$AR$470='Matriz Calificación'!$D$64,'Matriz de Riesgos'!$E$470,IF('Matriz de Riesgos'!$AR$470&lt;&gt;'Matriz Calificación'!$D$64,"")))</f>
        <v/>
      </c>
      <c r="P74" s="134" t="str">
        <f>IF('Matriz de Riesgos'!$AR$479="","",IF('Matriz de Riesgos'!$AR$479='Matriz Calificación'!$D$64,'Matriz de Riesgos'!$E$479,IF('Matriz de Riesgos'!$AR$479&lt;&gt;'Matriz Calificación'!$D$64,"")))</f>
        <v/>
      </c>
      <c r="Q74" s="134" t="str">
        <f>IF('Matriz de Riesgos'!$AR$488="","",IF('Matriz de Riesgos'!$AR$488='Matriz Calificación'!$D$64,'Matriz de Riesgos'!$E$488,IF('Matriz de Riesgos'!$AR$488&lt;&gt;'Matriz Calificación'!$D$64,"")))</f>
        <v/>
      </c>
      <c r="R74" s="134" t="str">
        <f>IF('Matriz de Riesgos'!$AR$497="","",IF('Matriz de Riesgos'!$AR$497='Matriz Calificación'!$D$64,'Matriz de Riesgos'!$E$497,IF('Matriz de Riesgos'!$AR$497&lt;&gt;'Matriz Calificación'!$D$64,"")))</f>
        <v/>
      </c>
      <c r="S74" s="134" t="str">
        <f>IF('Matriz de Riesgos'!$AR$506="","",IF('Matriz de Riesgos'!$AR$506='Matriz Calificación'!$D$64,'Matriz de Riesgos'!$E$506,IF('Matriz de Riesgos'!$AR$506&lt;&gt;'Matriz Calificación'!$D$64,"")))</f>
        <v/>
      </c>
      <c r="T74" s="134" t="str">
        <f>IF('Matriz de Riesgos'!$AR$515="","",IF('Matriz de Riesgos'!$AR$515='Matriz Calificación'!$D$64,'Matriz de Riesgos'!$E$515,IF('Matriz de Riesgos'!$AR$515&lt;&gt;'Matriz Calificación'!$D$64,"")))</f>
        <v/>
      </c>
      <c r="U74" s="134" t="str">
        <f>IF('Matriz de Riesgos'!$AR$524="","",IF('Matriz de Riesgos'!$AR$524='Matriz Calificación'!$D$64,'Matriz de Riesgos'!$E$524,IF('Matriz de Riesgos'!$AR$524&lt;&gt;'Matriz Calificación'!$D$64,"")))</f>
        <v/>
      </c>
      <c r="V74" s="134" t="str">
        <f>IF('Matriz de Riesgos'!$AR$533="","",IF('Matriz de Riesgos'!$AR$533='Matriz Calificación'!$D$64,'Matriz de Riesgos'!$E$533,IF('Matriz de Riesgos'!$AR$533&lt;&gt;'Matriz Calificación'!$D$64,"")))</f>
        <v/>
      </c>
      <c r="W74" s="135" t="str">
        <f>IF('Matriz de Riesgos'!$AR$542="","",IF('Matriz de Riesgos'!$AR$542='Matriz Calificación'!$D$64,'Matriz de Riesgos'!$E$542,IF('Matriz de Riesgos'!$AR$542&lt;&gt;'Matriz Calificación'!$D$64,"")))</f>
        <v/>
      </c>
      <c r="X74" s="131" t="str">
        <f>IF('Matriz de Riesgos'!$AR$461="","",IF('Matriz de Riesgos'!$AR$461='Matriz Calificación'!$D$68,'Matriz de Riesgos'!$E$461,IF('Matriz de Riesgos'!$AR$461&lt;&gt;'Matriz Calificación'!$D$68,"")))</f>
        <v/>
      </c>
      <c r="Y74" s="132" t="str">
        <f>IF('Matriz de Riesgos'!$AR$470="","",IF('Matriz de Riesgos'!$AR$470='Matriz Calificación'!$D$68,'Matriz de Riesgos'!$E$470,IF('Matriz de Riesgos'!$AR$470&lt;&gt;'Matriz Calificación'!$D$68,"")))</f>
        <v/>
      </c>
      <c r="Z74" s="132" t="str">
        <f>IF('Matriz de Riesgos'!$AR$479="","",IF('Matriz de Riesgos'!$AR$479='Matriz Calificación'!$D$68,'Matriz de Riesgos'!$E$479,IF('Matriz de Riesgos'!$AR$479&lt;&gt;'Matriz Calificación'!$D$68,"")))</f>
        <v/>
      </c>
      <c r="AA74" s="132" t="str">
        <f>IF('Matriz de Riesgos'!$AR$488="","",IF('Matriz de Riesgos'!$AR$488='Matriz Calificación'!$D$68,'Matriz de Riesgos'!$E$488,IF('Matriz de Riesgos'!$AR$488&lt;&gt;'Matriz Calificación'!$D$68,"")))</f>
        <v/>
      </c>
      <c r="AB74" s="132" t="str">
        <f>IF('Matriz de Riesgos'!$AR$497="","",IF('Matriz de Riesgos'!$AR$497='Matriz Calificación'!$D$68,'Matriz de Riesgos'!$E$497,IF('Matriz de Riesgos'!$AR$497&lt;&gt;'Matriz Calificación'!$D$68,"")))</f>
        <v/>
      </c>
      <c r="AC74" s="132" t="str">
        <f>IF('Matriz de Riesgos'!$AR$506="","",IF('Matriz de Riesgos'!$AR$506='Matriz Calificación'!$D$68,'Matriz de Riesgos'!$E$506,IF('Matriz de Riesgos'!$AR$506&lt;&gt;'Matriz Calificación'!$D$68,"")))</f>
        <v/>
      </c>
      <c r="AD74" s="132" t="str">
        <f>IF('Matriz de Riesgos'!$AR$515="","",IF('Matriz de Riesgos'!$AR$515='Matriz Calificación'!$D$68,'Matriz de Riesgos'!$E$515,IF('Matriz de Riesgos'!$AR$515&lt;&gt;'Matriz Calificación'!$D$68,"")))</f>
        <v/>
      </c>
      <c r="AE74" s="132" t="str">
        <f>IF('Matriz de Riesgos'!$AR$524="","",IF('Matriz de Riesgos'!$AR$524='Matriz Calificación'!$D$68,'Matriz de Riesgos'!$E$524,IF('Matriz de Riesgos'!$AR$524&lt;&gt;'Matriz Calificación'!$D$68,"")))</f>
        <v/>
      </c>
      <c r="AF74" s="132" t="str">
        <f>IF('Matriz de Riesgos'!$AR$533="","",IF('Matriz de Riesgos'!$AR$533='Matriz Calificación'!$D$68,'Matriz de Riesgos'!$E$533,IF('Matriz de Riesgos'!$AR$533&lt;&gt;'Matriz Calificación'!$D$68,"")))</f>
        <v/>
      </c>
      <c r="AG74" s="136" t="str">
        <f>IF('Matriz de Riesgos'!$AR$542="","",IF('Matriz de Riesgos'!$AR$542='Matriz Calificación'!$D$68,'Matriz de Riesgos'!$E$542,IF('Matriz de Riesgos'!$AR$542&lt;&gt;'Matriz Calificación'!$D$68,"")))</f>
        <v/>
      </c>
      <c r="AH74" s="131" t="str">
        <f>IF('Matriz de Riesgos'!$AR$461="","",IF('Matriz de Riesgos'!$AR$461='Matriz Calificación'!$D$69,'Matriz de Riesgos'!$E$461,IF('Matriz de Riesgos'!$AR$461&lt;&gt;'Matriz Calificación'!$D$69,"")))</f>
        <v/>
      </c>
      <c r="AI74" s="132" t="str">
        <f>IF('Matriz de Riesgos'!$AR$470="","",IF('Matriz de Riesgos'!$AR$470='Matriz Calificación'!$D$69,'Matriz de Riesgos'!$E$470,IF('Matriz de Riesgos'!$AR$470&lt;&gt;'Matriz Calificación'!$D$69,"")))</f>
        <v/>
      </c>
      <c r="AJ74" s="132" t="str">
        <f>IF('Matriz de Riesgos'!$AR$479="","",IF('Matriz de Riesgos'!$AR$479='Matriz Calificación'!$D$69,'Matriz de Riesgos'!$E$479,IF('Matriz de Riesgos'!$AR$479&lt;&gt;'Matriz Calificación'!$D$69,"")))</f>
        <v/>
      </c>
      <c r="AK74" s="132" t="str">
        <f>IF('Matriz de Riesgos'!$AR$488="","",IF('Matriz de Riesgos'!$AR$488='Matriz Calificación'!$D$69,'Matriz de Riesgos'!$E$488,IF('Matriz de Riesgos'!$AR$488&lt;&gt;'Matriz Calificación'!$D$69,"")))</f>
        <v/>
      </c>
      <c r="AL74" s="132" t="str">
        <f>IF('Matriz de Riesgos'!$AR$497="","",IF('Matriz de Riesgos'!$AR$497='Matriz Calificación'!$D$69,'Matriz de Riesgos'!$E$497,IF('Matriz de Riesgos'!$AR$497&lt;&gt;'Matriz Calificación'!$D$69,"")))</f>
        <v/>
      </c>
      <c r="AM74" s="132" t="str">
        <f>IF('Matriz de Riesgos'!$AR$506="","",IF('Matriz de Riesgos'!$AR$506='Matriz Calificación'!$D$69,'Matriz de Riesgos'!$E$506,IF('Matriz de Riesgos'!$AR$506&lt;&gt;'Matriz Calificación'!$D$69,"")))</f>
        <v/>
      </c>
      <c r="AN74" s="132" t="str">
        <f>IF('Matriz de Riesgos'!$AR$515="","",IF('Matriz de Riesgos'!$AR$515='Matriz Calificación'!$D$69,'Matriz de Riesgos'!$E$515,IF('Matriz de Riesgos'!$AR$515&lt;&gt;'Matriz Calificación'!$D$69,"")))</f>
        <v/>
      </c>
      <c r="AO74" s="132" t="str">
        <f>IF('Matriz de Riesgos'!$AR$524="","",IF('Matriz de Riesgos'!$AR$524='Matriz Calificación'!$D$69,'Matriz de Riesgos'!$E$524,IF('Matriz de Riesgos'!$AR$524&lt;&gt;'Matriz Calificación'!$D$69,"")))</f>
        <v/>
      </c>
      <c r="AP74" s="132" t="str">
        <f>IF('Matriz de Riesgos'!$AR$533="","",IF('Matriz de Riesgos'!$AR$533='Matriz Calificación'!$D$69,'Matriz de Riesgos'!$E$533,IF('Matriz de Riesgos'!$AR$533&lt;&gt;'Matriz Calificación'!$D$69,"")))</f>
        <v/>
      </c>
      <c r="AQ74" s="136" t="str">
        <f>IF('Matriz de Riesgos'!$AR$542="","",IF('Matriz de Riesgos'!$AR$542='Matriz Calificación'!$D$69,'Matriz de Riesgos'!$E$542,IF('Matriz de Riesgos'!$AR$542&lt;&gt;'Matriz Calificación'!$D$69,"")))</f>
        <v/>
      </c>
      <c r="AR74" s="137" t="str">
        <f>IF('Matriz de Riesgos'!$AR$461="","",IF('Matriz de Riesgos'!$AR$461='Matriz Calificación'!$D$77,'Matriz de Riesgos'!$E$461,IF('Matriz de Riesgos'!$AR$461&lt;&gt;'Matriz Calificación'!$D$77,"")))</f>
        <v/>
      </c>
      <c r="AS74" s="138" t="str">
        <f>IF('Matriz de Riesgos'!$AR$470="","",IF('Matriz de Riesgos'!$AR$470='Matriz Calificación'!$D$77,'Matriz de Riesgos'!$E$470,IF('Matriz de Riesgos'!$AR$470&lt;&gt;'Matriz Calificación'!$D$77,"")))</f>
        <v/>
      </c>
      <c r="AT74" s="138" t="str">
        <f>IF('Matriz de Riesgos'!$AR$479="","",IF('Matriz de Riesgos'!$AR$479='Matriz Calificación'!$D$77,'Matriz de Riesgos'!$E$479,IF('Matriz de Riesgos'!$AR$479&lt;&gt;'Matriz Calificación'!$D$77,"")))</f>
        <v/>
      </c>
      <c r="AU74" s="138" t="str">
        <f>IF('Matriz de Riesgos'!$AR$488="","",IF('Matriz de Riesgos'!$AR$488='Matriz Calificación'!$D$77,'Matriz de Riesgos'!$E$488,IF('Matriz de Riesgos'!$AR$488&lt;&gt;'Matriz Calificación'!$D$77,"")))</f>
        <v/>
      </c>
      <c r="AV74" s="154" t="str">
        <f>IF('Matriz de Riesgos'!$AR$497="","",IF('Matriz de Riesgos'!$AR$497='Matriz Calificación'!$D$77,'Matriz de Riesgos'!$E$497,IF('Matriz de Riesgos'!$AR$497&lt;&gt;'Matriz Calificación'!$D$77,"")))</f>
        <v/>
      </c>
      <c r="AW74" s="154" t="str">
        <f>IF('Matriz de Riesgos'!$AR$506="","",IF('Matriz de Riesgos'!$AR$506='Matriz Calificación'!$D$77,'Matriz de Riesgos'!$E$506,IF('Matriz de Riesgos'!$AR$506&lt;&gt;'Matriz Calificación'!$D$77,"")))</f>
        <v/>
      </c>
      <c r="AX74" s="154" t="str">
        <f>IF('Matriz de Riesgos'!$AR$515="","",IF('Matriz de Riesgos'!$AR$515='Matriz Calificación'!$D$77,'Matriz de Riesgos'!$E$515,IF('Matriz de Riesgos'!$AR$515&lt;&gt;'Matriz Calificación'!$D$77,"")))</f>
        <v/>
      </c>
      <c r="AY74" s="154" t="str">
        <f>IF('Matriz de Riesgos'!$AR$524="","",IF('Matriz de Riesgos'!$AR$524='Matriz Calificación'!$D$77,'Matriz de Riesgos'!$E$524,IF('Matriz de Riesgos'!$AR$524&lt;&gt;'Matriz Calificación'!$D$77,"")))</f>
        <v/>
      </c>
      <c r="AZ74" s="154" t="str">
        <f>IF('Matriz de Riesgos'!$AR$533="","",IF('Matriz de Riesgos'!$AR$533='Matriz Calificación'!$D$77,'Matriz de Riesgos'!$E$533,IF('Matriz de Riesgos'!$AR$533&lt;&gt;'Matriz Calificación'!$D$77,"")))</f>
        <v/>
      </c>
      <c r="BA74" s="139" t="str">
        <f>IF('Matriz de Riesgos'!$AR$542="","",IF('Matriz de Riesgos'!$AR$542='Matriz Calificación'!$D$77,'Matriz de Riesgos'!$E$542,IF('Matriz de Riesgos'!$AR$542&lt;&gt;'Matriz Calificación'!$D$77,"")))</f>
        <v/>
      </c>
    </row>
    <row r="75" spans="2:53" ht="12" customHeight="1" x14ac:dyDescent="0.25">
      <c r="B75" s="401"/>
      <c r="C75" s="414"/>
      <c r="D75" s="163" t="str">
        <f>IF('Matriz de Riesgos'!$AR$551="","",IF('Matriz de Riesgos'!$AR$551='Matriz Calificación'!$D$63,'Matriz de Riesgos'!$E$551,IF('Matriz de Riesgos'!$AR$551&lt;&gt;'Matriz Calificación'!$D$63,"")))</f>
        <v/>
      </c>
      <c r="E75" s="164" t="str">
        <f>IF('Matriz de Riesgos'!$AR$560="","",IF('Matriz de Riesgos'!$AR$560='Matriz Calificación'!$D$63,'Matriz de Riesgos'!$E$560,IF('Matriz de Riesgos'!$AR$560&lt;&gt;'Matriz Calificación'!$D$63,"")))</f>
        <v/>
      </c>
      <c r="F75" s="164" t="str">
        <f>IF('Matriz de Riesgos'!$AR$569="","",IF('Matriz de Riesgos'!$AR$569='Matriz Calificación'!$D$63,'Matriz de Riesgos'!$E$569,IF('Matriz de Riesgos'!$AR$569&lt;&gt;'Matriz Calificación'!$D$63,"")))</f>
        <v/>
      </c>
      <c r="G75" s="164" t="str">
        <f>IF('Matriz de Riesgos'!$AR$578="","",IF('Matriz de Riesgos'!$AR$578='Matriz Calificación'!$D$63,'Matriz de Riesgos'!$E$578,IF('Matriz de Riesgos'!$AR$578&lt;&gt;'Matriz Calificación'!$D$63,"")))</f>
        <v/>
      </c>
      <c r="H75" s="165" t="str">
        <f>IF('Matriz de Riesgos'!$AR$587="","",IF('Matriz de Riesgos'!$AR$587='Matriz Calificación'!$D$63,'Matriz de Riesgos'!$E$587,IF('Matriz de Riesgos'!$AR$587&lt;&gt;'Matriz Calificación'!$D$63,"")))</f>
        <v/>
      </c>
      <c r="I75" s="165" t="str">
        <f>IF('Matriz de Riesgos'!$AR$596="","",IF('Matriz de Riesgos'!$AR$596='Matriz Calificación'!$D$63,'Matriz de Riesgos'!$E$596,IF('Matriz de Riesgos'!$AR$596&lt;&gt;'Matriz Calificación'!$D$63,"")))</f>
        <v/>
      </c>
      <c r="J75" s="165" t="str">
        <f>IF('Matriz de Riesgos'!$AR$605="","",IF('Matriz de Riesgos'!$AR$605='Matriz Calificación'!$D$63,'Matriz de Riesgos'!$E$605,IF('Matriz de Riesgos'!$AR$605&lt;&gt;'Matriz Calificación'!$D$63,"")))</f>
        <v/>
      </c>
      <c r="K75" s="165" t="str">
        <f>IF('Matriz de Riesgos'!$AR$614="","",IF('Matriz de Riesgos'!$AR$614='Matriz Calificación'!$D$63,'Matriz de Riesgos'!$E$614,IF('Matriz de Riesgos'!$AR$614&lt;&gt;'Matriz Calificación'!$D$63,"")))</f>
        <v/>
      </c>
      <c r="L75" s="165" t="str">
        <f>IF('Matriz de Riesgos'!$AR$623="","",IF('Matriz de Riesgos'!$AR$623='Matriz Calificación'!$D$63,'Matriz de Riesgos'!$E$623,IF('Matriz de Riesgos'!$AR$623&lt;&gt;'Matriz Calificación'!$D$63,"")))</f>
        <v/>
      </c>
      <c r="M75" s="166" t="str">
        <f>IF('Matriz de Riesgos'!$AR$632="","",IF('Matriz de Riesgos'!$AR$632='Matriz Calificación'!$D$63,'Matriz de Riesgos'!$E$632,IF('Matriz de Riesgos'!$AR$632&lt;&gt;'Matriz Calificación'!$D$63,"")))</f>
        <v/>
      </c>
      <c r="N75" s="163" t="str">
        <f>IF('Matriz de Riesgos'!$AR$551="","",IF('Matriz de Riesgos'!$AR$551='Matriz Calificación'!$D$64,'Matriz de Riesgos'!$E$551,IF('Matriz de Riesgos'!$AR$551&lt;&gt;'Matriz Calificación'!$D$64,"")))</f>
        <v/>
      </c>
      <c r="O75" s="164" t="str">
        <f>IF('Matriz de Riesgos'!$AR$560="","",IF('Matriz de Riesgos'!$AR$560='Matriz Calificación'!$D$64,'Matriz de Riesgos'!$E$560,IF('Matriz de Riesgos'!$AR$560&lt;&gt;'Matriz Calificación'!$D$64,"")))</f>
        <v/>
      </c>
      <c r="P75" s="164" t="str">
        <f>IF('Matriz de Riesgos'!$AR$569="","",IF('Matriz de Riesgos'!$AR$569='Matriz Calificación'!$D$64,'Matriz de Riesgos'!$E$569,IF('Matriz de Riesgos'!$AR$569&lt;&gt;'Matriz Calificación'!$D$64,"")))</f>
        <v/>
      </c>
      <c r="Q75" s="164" t="str">
        <f>IF('Matriz de Riesgos'!$AR$578="","",IF('Matriz de Riesgos'!$AR$578='Matriz Calificación'!$D$64,'Matriz de Riesgos'!$E$578,IF('Matriz de Riesgos'!$AR$578&lt;&gt;'Matriz Calificación'!$D$64,"")))</f>
        <v/>
      </c>
      <c r="R75" s="165" t="str">
        <f>IF('Matriz de Riesgos'!$AR$587="","",IF('Matriz de Riesgos'!$AR$587='Matriz Calificación'!$D$64,'Matriz de Riesgos'!$E$587,IF('Matriz de Riesgos'!$AR$587&lt;&gt;'Matriz Calificación'!$D$64,"")))</f>
        <v/>
      </c>
      <c r="S75" s="165" t="str">
        <f>IF('Matriz de Riesgos'!$AR$596="","",IF('Matriz de Riesgos'!$AR$596='Matriz Calificación'!$D$64,'Matriz de Riesgos'!$E$596,IF('Matriz de Riesgos'!$AR$596&lt;&gt;'Matriz Calificación'!$D$64,"")))</f>
        <v/>
      </c>
      <c r="T75" s="165" t="str">
        <f>IF('Matriz de Riesgos'!$AR$605="","",IF('Matriz de Riesgos'!$AR$605='Matriz Calificación'!$D$64,'Matriz de Riesgos'!$E$605,IF('Matriz de Riesgos'!$AR$605&lt;&gt;'Matriz Calificación'!$D$64,"")))</f>
        <v/>
      </c>
      <c r="U75" s="165" t="str">
        <f>IF('Matriz de Riesgos'!$AR$614="","",IF('Matriz de Riesgos'!$AR$614='Matriz Calificación'!$D$64,'Matriz de Riesgos'!$E$614,IF('Matriz de Riesgos'!$AR$614&lt;&gt;'Matriz Calificación'!$D$64,"")))</f>
        <v/>
      </c>
      <c r="V75" s="165" t="str">
        <f>IF('Matriz de Riesgos'!$AR$623="","",IF('Matriz de Riesgos'!$AR$623='Matriz Calificación'!$D$64,'Matriz de Riesgos'!$E$623,IF('Matriz de Riesgos'!$AR$623&lt;&gt;'Matriz Calificación'!$D$64,"")))</f>
        <v/>
      </c>
      <c r="W75" s="166" t="str">
        <f>IF('Matriz de Riesgos'!$AR$632="","",IF('Matriz de Riesgos'!$AR$632='Matriz Calificación'!$D$64,'Matriz de Riesgos'!$E$632,IF('Matriz de Riesgos'!$AR$632&lt;&gt;'Matriz Calificación'!$D$64,"")))</f>
        <v/>
      </c>
      <c r="X75" s="131" t="str">
        <f>IF('Matriz de Riesgos'!$AR$551="","",IF('Matriz de Riesgos'!$AR$551='Matriz Calificación'!$D$68,'Matriz de Riesgos'!$E$551,IF('Matriz de Riesgos'!$AR$551&lt;&gt;'Matriz Calificación'!$D$68,"")))</f>
        <v/>
      </c>
      <c r="Y75" s="132" t="str">
        <f>IF('Matriz de Riesgos'!$AR$560="","",IF('Matriz de Riesgos'!$AR$560='Matriz Calificación'!$D$68,'Matriz de Riesgos'!$E$560,IF('Matriz de Riesgos'!$AR$560&lt;&gt;'Matriz Calificación'!$D$68,"")))</f>
        <v/>
      </c>
      <c r="Z75" s="132" t="str">
        <f>IF('Matriz de Riesgos'!$AR$569="","",IF('Matriz de Riesgos'!$AR$569='Matriz Calificación'!$D$68,'Matriz de Riesgos'!$E$569,IF('Matriz de Riesgos'!$AR$569&lt;&gt;'Matriz Calificación'!$D$68,"")))</f>
        <v/>
      </c>
      <c r="AA75" s="132" t="str">
        <f>IF('Matriz de Riesgos'!$AR$578="","",IF('Matriz de Riesgos'!$AR$578='Matriz Calificación'!$D$68,'Matriz de Riesgos'!$E$578,IF('Matriz de Riesgos'!$AR$578&lt;&gt;'Matriz Calificación'!$D$68,"")))</f>
        <v/>
      </c>
      <c r="AB75" s="132" t="str">
        <f>IF('Matriz de Riesgos'!$AR$587="","",IF('Matriz de Riesgos'!$AR$587='Matriz Calificación'!$D$68,'Matriz de Riesgos'!$E$587,IF('Matriz de Riesgos'!$AR$587&lt;&gt;'Matriz Calificación'!$D$68,"")))</f>
        <v/>
      </c>
      <c r="AC75" s="132" t="str">
        <f>IF('Matriz de Riesgos'!$AR$596="","",IF('Matriz de Riesgos'!$AR$596='Matriz Calificación'!$D$68,'Matriz de Riesgos'!$E$596,IF('Matriz de Riesgos'!$AR$596&lt;&gt;'Matriz Calificación'!$D$68,"")))</f>
        <v/>
      </c>
      <c r="AD75" s="132" t="str">
        <f>IF('Matriz de Riesgos'!$AR$605="","",IF('Matriz de Riesgos'!$AR$605='Matriz Calificación'!$D$68,'Matriz de Riesgos'!$E$605,IF('Matriz de Riesgos'!$AR$605&lt;&gt;'Matriz Calificación'!$D$68,"")))</f>
        <v/>
      </c>
      <c r="AE75" s="132" t="str">
        <f>IF('Matriz de Riesgos'!$AR$614="","",IF('Matriz de Riesgos'!$AR$614='Matriz Calificación'!$D$68,'Matriz de Riesgos'!$E$614,IF('Matriz de Riesgos'!$AR$614&lt;&gt;'Matriz Calificación'!$D$68,"")))</f>
        <v/>
      </c>
      <c r="AF75" s="132" t="str">
        <f>IF('Matriz de Riesgos'!$AR$623="","",IF('Matriz de Riesgos'!$AR$623='Matriz Calificación'!$D$68,'Matriz de Riesgos'!$E$623,IF('Matriz de Riesgos'!$AR$623&lt;&gt;'Matriz Calificación'!$D$68,"")))</f>
        <v/>
      </c>
      <c r="AG75" s="136" t="str">
        <f>IF('Matriz de Riesgos'!$AR$632="","",IF('Matriz de Riesgos'!$AR$632='Matriz Calificación'!$D$68,'Matriz de Riesgos'!$E$632,IF('Matriz de Riesgos'!$AR$632&lt;&gt;'Matriz Calificación'!$D$68,"")))</f>
        <v/>
      </c>
      <c r="AH75" s="131" t="str">
        <f>IF('Matriz de Riesgos'!$AR$551="","",IF('Matriz de Riesgos'!$AR$551='Matriz Calificación'!$D$69,'Matriz de Riesgos'!$E$551,IF('Matriz de Riesgos'!$AR$551&lt;&gt;'Matriz Calificación'!$D$69,"")))</f>
        <v/>
      </c>
      <c r="AI75" s="132" t="str">
        <f>IF('Matriz de Riesgos'!$AR$560="","",IF('Matriz de Riesgos'!$AR$560='Matriz Calificación'!$D$69,'Matriz de Riesgos'!$E$560,IF('Matriz de Riesgos'!$AR$560&lt;&gt;'Matriz Calificación'!$D$69,"")))</f>
        <v/>
      </c>
      <c r="AJ75" s="132" t="str">
        <f>IF('Matriz de Riesgos'!$AR$569="","",IF('Matriz de Riesgos'!$AR$569='Matriz Calificación'!$D$69,'Matriz de Riesgos'!$E$569,IF('Matriz de Riesgos'!$AR$569&lt;&gt;'Matriz Calificación'!$D$69,"")))</f>
        <v/>
      </c>
      <c r="AK75" s="132" t="str">
        <f>IF('Matriz de Riesgos'!$AR$578="","",IF('Matriz de Riesgos'!$AR$578='Matriz Calificación'!$D$69,'Matriz de Riesgos'!$E$578,IF('Matriz de Riesgos'!$AR$578&lt;&gt;'Matriz Calificación'!$D$69,"")))</f>
        <v/>
      </c>
      <c r="AL75" s="132" t="str">
        <f>IF('Matriz de Riesgos'!$AR$587="","",IF('Matriz de Riesgos'!$AR$587='Matriz Calificación'!$D$69,'Matriz de Riesgos'!$E$587,IF('Matriz de Riesgos'!$AR$587&lt;&gt;'Matriz Calificación'!$D$69,"")))</f>
        <v/>
      </c>
      <c r="AM75" s="132" t="str">
        <f>IF('Matriz de Riesgos'!$AR$596="","",IF('Matriz de Riesgos'!$AR$596='Matriz Calificación'!$D$69,'Matriz de Riesgos'!$E$596,IF('Matriz de Riesgos'!$AR$596&lt;&gt;'Matriz Calificación'!$D$69,"")))</f>
        <v/>
      </c>
      <c r="AN75" s="132" t="str">
        <f>IF('Matriz de Riesgos'!$AR$605="","",IF('Matriz de Riesgos'!$AR$605='Matriz Calificación'!$D$69,'Matriz de Riesgos'!$E$605,IF('Matriz de Riesgos'!$AR$605&lt;&gt;'Matriz Calificación'!$D$69,"")))</f>
        <v/>
      </c>
      <c r="AO75" s="132" t="str">
        <f>IF('Matriz de Riesgos'!$AR$614="","",IF('Matriz de Riesgos'!$AR$614='Matriz Calificación'!$D$69,'Matriz de Riesgos'!$E$614,IF('Matriz de Riesgos'!$AR$614&lt;&gt;'Matriz Calificación'!$D$69,"")))</f>
        <v/>
      </c>
      <c r="AP75" s="132" t="str">
        <f>IF('Matriz de Riesgos'!$AR$623="","",IF('Matriz de Riesgos'!$AR$623='Matriz Calificación'!$D$69,'Matriz de Riesgos'!$E$623,IF('Matriz de Riesgos'!$AR$623&lt;&gt;'Matriz Calificación'!$D$69,"")))</f>
        <v/>
      </c>
      <c r="AQ75" s="136" t="str">
        <f>IF('Matriz de Riesgos'!$AR$632="","",IF('Matriz de Riesgos'!$AR$632='Matriz Calificación'!$D$69,'Matriz de Riesgos'!$E$632,IF('Matriz de Riesgos'!$AR$632&lt;&gt;'Matriz Calificación'!$D$69,"")))</f>
        <v/>
      </c>
      <c r="AR75" s="137" t="str">
        <f>IF('Matriz de Riesgos'!$AR$551="","",IF('Matriz de Riesgos'!$AR$551='Matriz Calificación'!$D$77,'Matriz de Riesgos'!$E$551,IF('Matriz de Riesgos'!$AR$551&lt;&gt;'Matriz Calificación'!$D$77,"")))</f>
        <v/>
      </c>
      <c r="AS75" s="138" t="str">
        <f>IF('Matriz de Riesgos'!$AR$560="","",IF('Matriz de Riesgos'!$AR$560='Matriz Calificación'!$D$77,'Matriz de Riesgos'!$E$560,IF('Matriz de Riesgos'!$AR$560&lt;&gt;'Matriz Calificación'!$D$77,"")))</f>
        <v/>
      </c>
      <c r="AT75" s="138" t="str">
        <f>IF('Matriz de Riesgos'!$AR$569="","",IF('Matriz de Riesgos'!$AR$569='Matriz Calificación'!$D$77,'Matriz de Riesgos'!$E$569,IF('Matriz de Riesgos'!$AR$569&lt;&gt;'Matriz Calificación'!$D$77,"")))</f>
        <v/>
      </c>
      <c r="AU75" s="138" t="str">
        <f>IF('Matriz de Riesgos'!$AR$578="","",IF('Matriz de Riesgos'!$AR$578='Matriz Calificación'!$D$77,'Matriz de Riesgos'!$E$578,IF('Matriz de Riesgos'!$AR$578&lt;&gt;'Matriz Calificación'!$D$77,"")))</f>
        <v/>
      </c>
      <c r="AV75" s="154" t="str">
        <f>IF('Matriz de Riesgos'!$AR$587="","",IF('Matriz de Riesgos'!$AR$587='Matriz Calificación'!$D$77,'Matriz de Riesgos'!$E$587,IF('Matriz de Riesgos'!$AR$587&lt;&gt;'Matriz Calificación'!$D$77,"")))</f>
        <v/>
      </c>
      <c r="AW75" s="154" t="str">
        <f>IF('Matriz de Riesgos'!$AR$596="","",IF('Matriz de Riesgos'!$AR$596='Matriz Calificación'!$D$77,'Matriz de Riesgos'!$E$596,IF('Matriz de Riesgos'!$AR$596&lt;&gt;'Matriz Calificación'!$D$77,"")))</f>
        <v/>
      </c>
      <c r="AX75" s="154" t="str">
        <f>IF('Matriz de Riesgos'!$AR$605="","",IF('Matriz de Riesgos'!$AR$605='Matriz Calificación'!$D$77,'Matriz de Riesgos'!$E$605,IF('Matriz de Riesgos'!$AR$605&lt;&gt;'Matriz Calificación'!$D$77,"")))</f>
        <v/>
      </c>
      <c r="AY75" s="154" t="str">
        <f>IF('Matriz de Riesgos'!$AR$614="","",IF('Matriz de Riesgos'!$AR$614='Matriz Calificación'!$D$77,'Matriz de Riesgos'!$E$614,IF('Matriz de Riesgos'!$AR$614&lt;&gt;'Matriz Calificación'!$D$77,"")))</f>
        <v/>
      </c>
      <c r="AZ75" s="154" t="str">
        <f>IF('Matriz de Riesgos'!$AR$623="","",IF('Matriz de Riesgos'!$AR$623='Matriz Calificación'!$D$77,'Matriz de Riesgos'!$E$623,IF('Matriz de Riesgos'!$AR$623&lt;&gt;'Matriz Calificación'!$D$77,"")))</f>
        <v/>
      </c>
      <c r="BA75" s="139" t="str">
        <f>IF('Matriz de Riesgos'!$AR$632="","",IF('Matriz de Riesgos'!$AR$632='Matriz Calificación'!$D$77,'Matriz de Riesgos'!$E$632,IF('Matriz de Riesgos'!$AR$632&lt;&gt;'Matriz Calificación'!$D$77,"")))</f>
        <v/>
      </c>
    </row>
    <row r="76" spans="2:53" ht="12" customHeight="1" x14ac:dyDescent="0.25">
      <c r="B76" s="400" t="s">
        <v>108</v>
      </c>
      <c r="C76" s="413">
        <v>1</v>
      </c>
      <c r="D76" s="123" t="str">
        <f>IF('Matriz de Riesgos'!$AR$11="","",IF('Matriz de Riesgos'!$AR$11='Matriz Calificación'!$D$70,'Matriz de Riesgos'!$E$11,IF('Matriz de Riesgos'!$AR$11&lt;&gt;'Matriz Calificación'!$D$70,"")))</f>
        <v/>
      </c>
      <c r="E76" s="124" t="str">
        <f>IF('Matriz de Riesgos'!$AR$20="","",IF('Matriz de Riesgos'!$AR$20='Matriz Calificación'!$D$70,'Matriz de Riesgos'!$E$20,IF('Matriz de Riesgos'!$AR$20&lt;&gt;'Matriz Calificación'!$D$70,"")))</f>
        <v/>
      </c>
      <c r="F76" s="124" t="str">
        <f>IF('Matriz de Riesgos'!$AR$29="","",IF('Matriz de Riesgos'!$AR$29='Matriz Calificación'!$D$70,'Matriz de Riesgos'!$E$29,IF('Matriz de Riesgos'!$AR$29&lt;&gt;'Matriz Calificación'!$D$70,"")))</f>
        <v/>
      </c>
      <c r="G76" s="124" t="str">
        <f>IF('Matriz de Riesgos'!$AR$38="","",IF('Matriz de Riesgos'!$AR$38='Matriz Calificación'!$D$70,'Matriz de Riesgos'!$E$38,IF('Matriz de Riesgos'!$AR$38&lt;&gt;'Matriz Calificación'!$D$70,"")))</f>
        <v/>
      </c>
      <c r="H76" s="124" t="str">
        <f>IF('Matriz de Riesgos'!$AR$47="","",IF('Matriz de Riesgos'!$AR$47='Matriz Calificación'!$D$70,'Matriz de Riesgos'!$E$47,IF('Matriz de Riesgos'!$AR$47&lt;&gt;'Matriz Calificación'!$D$70,"")))</f>
        <v/>
      </c>
      <c r="I76" s="124" t="str">
        <f>IF('Matriz de Riesgos'!$AR$56="","",IF('Matriz de Riesgos'!$AR$56='Matriz Calificación'!$D$70,'Matriz de Riesgos'!$E$56,IF('Matriz de Riesgos'!$AR$56&lt;&gt;'Matriz Calificación'!$D$70,"")))</f>
        <v/>
      </c>
      <c r="J76" s="124" t="str">
        <f>IF('Matriz de Riesgos'!$AR$65="","",IF('Matriz de Riesgos'!$AR$65='Matriz Calificación'!$D$70,'Matriz de Riesgos'!$E$65,IF('Matriz de Riesgos'!$AR$65&lt;&gt;'Matriz Calificación'!$D$70,"")))</f>
        <v/>
      </c>
      <c r="K76" s="124" t="str">
        <f>IF('Matriz de Riesgos'!$AR$74="","",IF('Matriz de Riesgos'!$AR$74='Matriz Calificación'!$D$70,'Matriz de Riesgos'!$E$74,IF('Matriz de Riesgos'!$AR$74&lt;&gt;'Matriz Calificación'!$D$70,"")))</f>
        <v/>
      </c>
      <c r="L76" s="124" t="str">
        <f>IF('Matriz de Riesgos'!$AR$83="","",IF('Matriz de Riesgos'!$AR$83='Matriz Calificación'!$D$70,'Matriz de Riesgos'!$E$83,IF('Matriz de Riesgos'!$AR$83&lt;&gt;'Matriz Calificación'!$D$70,"")))</f>
        <v/>
      </c>
      <c r="M76" s="125" t="str">
        <f>IF('Matriz de Riesgos'!$AR$92="","",IF('Matriz de Riesgos'!$AR$92='Matriz Calificación'!$D$70,'Matriz de Riesgos'!$E$92,IF('Matriz de Riesgos'!$AR$92&lt;&gt;'Matriz Calificación'!$D$70,"")))</f>
        <v/>
      </c>
      <c r="N76" s="123" t="str">
        <f>IF('Matriz de Riesgos'!$AR$11="","",IF('Matriz de Riesgos'!$AR$11='Matriz Calificación'!$D$71,'Matriz de Riesgos'!$E$11,IF('Matriz de Riesgos'!$TAR$11&lt;&gt;'Matriz Calificación'!$D$71,"")))</f>
        <v/>
      </c>
      <c r="O76" s="124" t="str">
        <f>IF('Matriz de Riesgos'!$AR$20="","",IF('Matriz de Riesgos'!$AR$20='Matriz Calificación'!$D$71,'Matriz de Riesgos'!$E$20,IF('Matriz de Riesgos'!$AR$20&lt;&gt;'Matriz Calificación'!$D$71,"")))</f>
        <v/>
      </c>
      <c r="P76" s="124" t="str">
        <f>IF('Matriz de Riesgos'!$AR$29="","",IF('Matriz de Riesgos'!$AR$29='Matriz Calificación'!$D$71,'Matriz de Riesgos'!$E$29,IF('Matriz de Riesgos'!$AR$29&lt;&gt;'Matriz Calificación'!$D$71,"")))</f>
        <v/>
      </c>
      <c r="Q76" s="124" t="str">
        <f>IF('Matriz de Riesgos'!$AR$38="","",IF('Matriz de Riesgos'!$AR$38='Matriz Calificación'!$D$71,'Matriz de Riesgos'!$E$38,IF('Matriz de Riesgos'!$AR$38&lt;&gt;'Matriz Calificación'!$D$71,"")))</f>
        <v/>
      </c>
      <c r="R76" s="124" t="str">
        <f>IF('Matriz de Riesgos'!$AR$47="","",IF('Matriz de Riesgos'!$AR$47='Matriz Calificación'!$D$71,'Matriz de Riesgos'!$E$47,IF('Matriz de Riesgos'!$AR$47&lt;&gt;'Matriz Calificación'!$D$71,"")))</f>
        <v/>
      </c>
      <c r="S76" s="124" t="str">
        <f>IF('Matriz de Riesgos'!$AR$56="","",IF('Matriz de Riesgos'!$AR$56='Matriz Calificación'!$D$71,'Matriz de Riesgos'!$E$56,IF('Matriz de Riesgos'!$AR$56&lt;&gt;'Matriz Calificación'!$D$71,"")))</f>
        <v/>
      </c>
      <c r="T76" s="124" t="str">
        <f>IF('Matriz de Riesgos'!$AR$65="","",IF('Matriz de Riesgos'!$AR$65='Matriz Calificación'!$D$71,'Matriz de Riesgos'!$E$65,IF('Matriz de Riesgos'!$AR$65&lt;&gt;'Matriz Calificación'!$D$71,"")))</f>
        <v/>
      </c>
      <c r="U76" s="124" t="str">
        <f>IF('Matriz de Riesgos'!$AR$74="","",IF('Matriz de Riesgos'!$AR$74='Matriz Calificación'!$D$71,'Matriz de Riesgos'!$E$74,IF('Matriz de Riesgos'!$AR$74&lt;&gt;'Matriz Calificación'!$D$71,"")))</f>
        <v/>
      </c>
      <c r="V76" s="124" t="str">
        <f>IF('Matriz de Riesgos'!$AR$83="","",IF('Matriz de Riesgos'!$AR$83='Matriz Calificación'!$D$71,'Matriz de Riesgos'!$E$83,IF('Matriz de Riesgos'!$AR$83&lt;&gt;'Matriz Calificación'!$D$71,"")))</f>
        <v/>
      </c>
      <c r="W76" s="125" t="str">
        <f>IF('Matriz de Riesgos'!$AR$92="","",IF('Matriz de Riesgos'!$AR$92='Matriz Calificación'!$D$71,'Matriz de Riesgos'!$E$92,IF('Matriz de Riesgos'!$AR$92&lt;&gt;'Matriz Calificación'!$D$71,"")))</f>
        <v/>
      </c>
      <c r="X76" s="123" t="str">
        <f>IF('Matriz de Riesgos'!$AR$11="","",IF('Matriz de Riesgos'!$AR$11='Matriz Calificación'!$D$72,'Matriz de Riesgos'!$E$11,IF('Matriz de Riesgos'!$AR$11&lt;&gt;'Matriz Calificación'!$D$72,"")))</f>
        <v/>
      </c>
      <c r="Y76" s="124" t="str">
        <f>IF('Matriz de Riesgos'!$AR$20="","",IF('Matriz de Riesgos'!$AR$20='Matriz Calificación'!$D$72,'Matriz de Riesgos'!$E$20,IF('Matriz de Riesgos'!$AR$20&lt;&gt;'Matriz Calificación'!$D$72,"")))</f>
        <v/>
      </c>
      <c r="Z76" s="124" t="str">
        <f>IF('Matriz de Riesgos'!$AR$29="","",IF('Matriz de Riesgos'!$AR$29='Matriz Calificación'!$D$72,'Matriz de Riesgos'!$E$29,IF('Matriz de Riesgos'!$AR$29&lt;&gt;'Matriz Calificación'!$D$72,"")))</f>
        <v/>
      </c>
      <c r="AA76" s="124" t="str">
        <f>IF('Matriz de Riesgos'!$AR$38="","",IF('Matriz de Riesgos'!$AR$38='Matriz Calificación'!$D$72,'Matriz de Riesgos'!$E$38,IF('Matriz de Riesgos'!$AR$38&lt;&gt;'Matriz Calificación'!$D$72,"")))</f>
        <v/>
      </c>
      <c r="AB76" s="124" t="str">
        <f>IF('Matriz de Riesgos'!$AR$47="","",IF('Matriz de Riesgos'!$AR$47='Matriz Calificación'!$D$72,'Matriz de Riesgos'!$E$47,IF('Matriz de Riesgos'!$AR$47&lt;&gt;'Matriz Calificación'!$D$72,"")))</f>
        <v/>
      </c>
      <c r="AC76" s="124" t="str">
        <f>IF('Matriz de Riesgos'!$AR$56="","",IF('Matriz de Riesgos'!$AR$56='Matriz Calificación'!$D$72,'Matriz de Riesgos'!$E$56,IF('Matriz de Riesgos'!$AR$56&lt;&gt;'Matriz Calificación'!$D$72,"")))</f>
        <v/>
      </c>
      <c r="AD76" s="124" t="str">
        <f>IF('Matriz de Riesgos'!$AR$65="","",IF('Matriz de Riesgos'!$AR$65='Matriz Calificación'!$D$72,'Matriz de Riesgos'!$E$65,IF('Matriz de Riesgos'!$AR$65&lt;&gt;'Matriz Calificación'!$D$72,"")))</f>
        <v/>
      </c>
      <c r="AE76" s="124" t="str">
        <f>IF('Matriz de Riesgos'!$AR$74="","",IF('Matriz de Riesgos'!$AR$74='Matriz Calificación'!$D$72,'Matriz de Riesgos'!$E$74,IF('Matriz de Riesgos'!$AR$74&lt;&gt;'Matriz Calificación'!$D$72,"")))</f>
        <v/>
      </c>
      <c r="AF76" s="124" t="str">
        <f>IF('Matriz de Riesgos'!$AR$83="","",IF('Matriz de Riesgos'!$AR$83='Matriz Calificación'!$D$72,'Matriz de Riesgos'!$E$83,IF('Matriz de Riesgos'!$AR$83&lt;&gt;'Matriz Calificación'!$D$72,"")))</f>
        <v/>
      </c>
      <c r="AG76" s="125" t="str">
        <f>IF('Matriz de Riesgos'!$AR$92="","",IF('Matriz de Riesgos'!$AR$92='Matriz Calificación'!$D$72,'Matriz de Riesgos'!$E$92,IF('Matriz de Riesgos'!$AR$92&lt;&gt;'Matriz Calificación'!$D$72,"")))</f>
        <v/>
      </c>
      <c r="AH76" s="123" t="str">
        <f>IF('Matriz de Riesgos'!$AR$11="","",IF('Matriz de Riesgos'!$AR$11='Matriz Calificación'!$D$73,'Matriz de Riesgos'!$E$11,IF('Matriz de Riesgos'!$AR$11&lt;&gt;'Matriz Calificación'!$D$73,"")))</f>
        <v/>
      </c>
      <c r="AI76" s="124" t="str">
        <f>IF('Matriz de Riesgos'!$AR$20="","",IF('Matriz de Riesgos'!$AR$20='Matriz Calificación'!$D$73,'Matriz de Riesgos'!$E$20,IF('Matriz de Riesgos'!$AR$20&lt;&gt;'Matriz Calificación'!$D$73,"")))</f>
        <v/>
      </c>
      <c r="AJ76" s="124" t="str">
        <f>IF('Matriz de Riesgos'!$AR$29="","",IF('Matriz de Riesgos'!$AR$29='Matriz Calificación'!$D$73,'Matriz de Riesgos'!$E$29,IF('Matriz de Riesgos'!$AR$29&lt;&gt;'Matriz Calificación'!$D$73,"")))</f>
        <v/>
      </c>
      <c r="AK76" s="124" t="str">
        <f>IF('Matriz de Riesgos'!$AR$38="","",IF('Matriz de Riesgos'!$AR$38='Matriz Calificación'!$D$73,'Matriz de Riesgos'!$E$38,IF('Matriz de Riesgos'!$AR$38&lt;&gt;'Matriz Calificación'!$D$73,"")))</f>
        <v/>
      </c>
      <c r="AL76" s="124" t="str">
        <f>IF('Matriz de Riesgos'!$AR$47="","",IF('Matriz de Riesgos'!$AR$47='Matriz Calificación'!$D$73,'Matriz de Riesgos'!$E$47,IF('Matriz de Riesgos'!$AR$47&lt;&gt;'Matriz Calificación'!$D$73,"")))</f>
        <v/>
      </c>
      <c r="AM76" s="124" t="str">
        <f>IF('Matriz de Riesgos'!$AR$56="","",IF('Matriz de Riesgos'!$AR$56='Matriz Calificación'!$D$73,'Matriz de Riesgos'!$E$56,IF('Matriz de Riesgos'!$AR$56&lt;&gt;'Matriz Calificación'!$D$73,"")))</f>
        <v/>
      </c>
      <c r="AN76" s="124" t="str">
        <f>IF('Matriz de Riesgos'!$AR$65="","",IF('Matriz de Riesgos'!$AR$65='Matriz Calificación'!$D$73,'Matriz de Riesgos'!$E$65,IF('Matriz de Riesgos'!$AR$65&lt;&gt;'Matriz Calificación'!$D$73,"")))</f>
        <v/>
      </c>
      <c r="AO76" s="124" t="str">
        <f>IF('Matriz de Riesgos'!$AR$74="","",IF('Matriz de Riesgos'!$AR$74='Matriz Calificación'!$D$73,'Matriz de Riesgos'!$E$74,IF('Matriz de Riesgos'!$AR$74&lt;&gt;'Matriz Calificación'!$D$73,"")))</f>
        <v/>
      </c>
      <c r="AP76" s="124" t="str">
        <f>IF('Matriz de Riesgos'!$AR$83="","",IF('Matriz de Riesgos'!$AR$83='Matriz Calificación'!$D$73,'Matriz de Riesgos'!$E$83,IF('Matriz de Riesgos'!$AR$83&lt;&gt;'Matriz Calificación'!$D$73,"")))</f>
        <v/>
      </c>
      <c r="AQ76" s="125" t="str">
        <f>IF('Matriz de Riesgos'!$AR$92="","",IF('Matriz de Riesgos'!$AR$92='Matriz Calificación'!$D$73,'Matriz de Riesgos'!$E$92,IF('Matriz de Riesgos'!$AR$92&lt;&gt;'Matriz Calificación'!$D$73,"")))</f>
        <v/>
      </c>
      <c r="AR76" s="126" t="str">
        <f>IF('Matriz de Riesgos'!$AR$11="","",IF('Matriz de Riesgos'!$AR$11='Matriz Calificación'!$D$78,'Matriz de Riesgos'!$E$11,IF('Matriz de Riesgos'!$AR$11&lt;&gt;'Matriz Calificación'!$D$78,"")))</f>
        <v/>
      </c>
      <c r="AS76" s="127" t="str">
        <f>IF('Matriz de Riesgos'!$AR$20="","",IF('Matriz de Riesgos'!$AR$20='Matriz Calificación'!$D$78,'Matriz de Riesgos'!$E$20,IF('Matriz de Riesgos'!$AR$20&lt;&gt;'Matriz Calificación'!$D$78,"")))</f>
        <v/>
      </c>
      <c r="AT76" s="127" t="str">
        <f>IF('Matriz de Riesgos'!$AR$29="","",IF('Matriz de Riesgos'!$AR$29='Matriz Calificación'!$D$78,'Matriz de Riesgos'!$E$29,IF('Matriz de Riesgos'!$AR$29&lt;&gt;'Matriz Calificación'!$D$78,"")))</f>
        <v/>
      </c>
      <c r="AU76" s="127" t="str">
        <f>IF('Matriz de Riesgos'!$AR$38="","",IF('Matriz de Riesgos'!$AR$38='Matriz Calificación'!$D$78,'Matriz de Riesgos'!$E$38,IF('Matriz de Riesgos'!$AR$38&lt;&gt;'Matriz Calificación'!$D$78,"")))</f>
        <v/>
      </c>
      <c r="AV76" s="153" t="str">
        <f>IF('Matriz de Riesgos'!$AR$47="","",IF('Matriz de Riesgos'!$AR$47='Matriz Calificación'!$D$78,'Matriz de Riesgos'!$E$47,IF('Matriz de Riesgos'!$AR$47&lt;&gt;'Matriz Calificación'!$D$78,"")))</f>
        <v/>
      </c>
      <c r="AW76" s="153" t="str">
        <f>IF('Matriz de Riesgos'!$AR$56="","",IF('Matriz de Riesgos'!$AR$56='Matriz Calificación'!$D$78,'Matriz de Riesgos'!$E$56,IF('Matriz de Riesgos'!$AR$56&lt;&gt;'Matriz Calificación'!$D$78,"")))</f>
        <v/>
      </c>
      <c r="AX76" s="153" t="str">
        <f>IF('Matriz de Riesgos'!$AR$65="","",IF('Matriz de Riesgos'!$AR$65='Matriz Calificación'!$D$78,'Matriz de Riesgos'!$E$65,IF('Matriz de Riesgos'!$AR$65&lt;&gt;'Matriz Calificación'!$D$78,"")))</f>
        <v/>
      </c>
      <c r="AY76" s="153" t="str">
        <f>IF('Matriz de Riesgos'!$AR$74="","",IF('Matriz de Riesgos'!$AR$74='Matriz Calificación'!$D$78,'Matriz de Riesgos'!$E$74,IF('Matriz de Riesgos'!$AR$74&lt;&gt;'Matriz Calificación'!$D$78,"")))</f>
        <v/>
      </c>
      <c r="AZ76" s="153" t="str">
        <f>IF('Matriz de Riesgos'!$AR$83="","",IF('Matriz de Riesgos'!$AR$83='Matriz Calificación'!$D$78,'Matriz de Riesgos'!$E$83,IF('Matriz de Riesgos'!$AR$83&lt;&gt;'Matriz Calificación'!$D$78,"")))</f>
        <v/>
      </c>
      <c r="BA76" s="128" t="str">
        <f>IF('Matriz de Riesgos'!$AR$92="","",IF('Matriz de Riesgos'!$AR$92='Matriz Calificación'!$D$78,'Matriz de Riesgos'!$E$92,IF('Matriz de Riesgos'!$AR$92&lt;&gt;'Matriz Calificación'!$D$78,"")))</f>
        <v/>
      </c>
    </row>
    <row r="77" spans="2:53" ht="12" customHeight="1" x14ac:dyDescent="0.25">
      <c r="B77" s="400"/>
      <c r="C77" s="414"/>
      <c r="D77" s="131" t="str">
        <f>IF('Matriz de Riesgos'!$AR$101="","",IF('Matriz de Riesgos'!$AR$101='Matriz Calificación'!$D$70,'Matriz de Riesgos'!$E$101,IF('Matriz de Riesgos'!$AR$101&lt;&gt;'Matriz Calificación'!$D$70,"")))</f>
        <v/>
      </c>
      <c r="E77" s="132" t="str">
        <f>IF('Matriz de Riesgos'!$AR$110="","",IF('Matriz de Riesgos'!$AR$110='Matriz Calificación'!$D$70,'Matriz de Riesgos'!$E$110,IF('Matriz de Riesgos'!$AR$110&lt;&gt;'Matriz Calificación'!$D$70,"")))</f>
        <v/>
      </c>
      <c r="F77" s="132" t="str">
        <f>IF('Matriz de Riesgos'!$AR$119="","",IF('Matriz de Riesgos'!$AR$119='Matriz Calificación'!$D$70,'Matriz de Riesgos'!$E$119,IF('Matriz de Riesgos'!$AR$119&lt;&gt;'Matriz Calificación'!$D$70,"")))</f>
        <v/>
      </c>
      <c r="G77" s="132" t="str">
        <f>IF('Matriz de Riesgos'!$AR$128="","",IF('Matriz de Riesgos'!$AR$128='Matriz Calificación'!$D$70,'Matriz de Riesgos'!$E$128,IF('Matriz de Riesgos'!$AR$128&lt;&gt;'Matriz Calificación'!$D$70,"")))</f>
        <v/>
      </c>
      <c r="H77" s="132" t="str">
        <f>IF('Matriz de Riesgos'!$AR$137="","",IF('Matriz de Riesgos'!$AR$137='Matriz Calificación'!$D$70,'Matriz de Riesgos'!$E$137,IF('Matriz de Riesgos'!$AR$137&lt;&gt;'Matriz Calificación'!$D$70,"")))</f>
        <v/>
      </c>
      <c r="I77" s="132" t="str">
        <f>IF('Matriz de Riesgos'!$AR$146="","",IF('Matriz de Riesgos'!$AR$146='Matriz Calificación'!$D$70,'Matriz de Riesgos'!$E$146,IF('Matriz de Riesgos'!$AR$146&lt;&gt;'Matriz Calificación'!$D$70,"")))</f>
        <v/>
      </c>
      <c r="J77" s="132" t="str">
        <f>IF('Matriz de Riesgos'!$AR$155="","",IF('Matriz de Riesgos'!$AR$155='Matriz Calificación'!$D$70,'Matriz de Riesgos'!$E$155,IF('Matriz de Riesgos'!$AR$155&lt;&gt;'Matriz Calificación'!$D$70,"")))</f>
        <v/>
      </c>
      <c r="K77" s="132" t="str">
        <f>IF('Matriz de Riesgos'!$AR$164="","",IF('Matriz de Riesgos'!$AR$164='Matriz Calificación'!$D$70,'Matriz de Riesgos'!$E$164,IF('Matriz de Riesgos'!$AR$164&lt;&gt;'Matriz Calificación'!$D$70,"")))</f>
        <v/>
      </c>
      <c r="L77" s="132" t="str">
        <f>IF('Matriz de Riesgos'!$AR$173="","",IF('Matriz de Riesgos'!$AR$173='Matriz Calificación'!$D$70,'Matriz de Riesgos'!$E$173,IF('Matriz de Riesgos'!$AR$173&lt;&gt;'Matriz Calificación'!$D$70,"")))</f>
        <v/>
      </c>
      <c r="M77" s="136" t="str">
        <f>IF('Matriz de Riesgos'!$AR$182="","",IF('Matriz de Riesgos'!$AR$182='Matriz Calificación'!$D$70,'Matriz de Riesgos'!$E$182,IF('Matriz de Riesgos'!$AR$182&lt;&gt;'Matriz Calificación'!$D$70,"")))</f>
        <v/>
      </c>
      <c r="N77" s="131" t="str">
        <f>IF('Matriz de Riesgos'!$AR$101="","",IF('Matriz de Riesgos'!$AR$101='Matriz Calificación'!$D$71,'Matriz de Riesgos'!$E$101,IF('Matriz de Riesgos'!$AR$101&lt;&gt;'Matriz Calificación'!$D$71,"")))</f>
        <v/>
      </c>
      <c r="O77" s="132" t="str">
        <f>IF('Matriz de Riesgos'!$AR$110="","",IF('Matriz de Riesgos'!$AR$110='Matriz Calificación'!$D$71,'Matriz de Riesgos'!$E$110,IF('Matriz de Riesgos'!$AR$110&lt;&gt;'Matriz Calificación'!$D$71,"")))</f>
        <v/>
      </c>
      <c r="P77" s="132" t="str">
        <f>IF('Matriz de Riesgos'!$AR$119="","",IF('Matriz de Riesgos'!$AR$119='Matriz Calificación'!$D$71,'Matriz de Riesgos'!$E$119,IF('Matriz de Riesgos'!$AR$119&lt;&gt;'Matriz Calificación'!$D$71,"")))</f>
        <v/>
      </c>
      <c r="Q77" s="132" t="str">
        <f>IF('Matriz de Riesgos'!$AR$128="","",IF('Matriz de Riesgos'!$AR$128='Matriz Calificación'!$D$71,'Matriz de Riesgos'!$E$128,IF('Matriz de Riesgos'!$AR$128&lt;&gt;'Matriz Calificación'!$D$71,"")))</f>
        <v/>
      </c>
      <c r="R77" s="132" t="str">
        <f>IF('Matriz de Riesgos'!$AR$137="","",IF('Matriz de Riesgos'!$AR$137='Matriz Calificación'!$D$71,'Matriz de Riesgos'!$E$137,IF('Matriz de Riesgos'!$AR$137&lt;&gt;'Matriz Calificación'!$D$71,"")))</f>
        <v/>
      </c>
      <c r="S77" s="132" t="str">
        <f>IF('Matriz de Riesgos'!$AR$146="","",IF('Matriz de Riesgos'!$AR$146='Matriz Calificación'!$D$71,'Matriz de Riesgos'!$E$146,IF('Matriz de Riesgos'!$AR$146&lt;&gt;'Matriz Calificación'!$D$71,"")))</f>
        <v/>
      </c>
      <c r="T77" s="132" t="str">
        <f>IF('Matriz de Riesgos'!$AR$155="","",IF('Matriz de Riesgos'!$AR$155='Matriz Calificación'!$D$71,'Matriz de Riesgos'!$E$155,IF('Matriz de Riesgos'!$AR$155&lt;&gt;'Matriz Calificación'!$D$71,"")))</f>
        <v/>
      </c>
      <c r="U77" s="132" t="str">
        <f>IF('Matriz de Riesgos'!$AR$164="","",IF('Matriz de Riesgos'!$AR$164='Matriz Calificación'!$D$71,'Matriz de Riesgos'!$E$164,IF('Matriz de Riesgos'!$AR$164&lt;&gt;'Matriz Calificación'!$D$71,"")))</f>
        <v/>
      </c>
      <c r="V77" s="132" t="str">
        <f>IF('Matriz de Riesgos'!$AR$173="","",IF('Matriz de Riesgos'!$AR$173='Matriz Calificación'!$D$71,'Matriz de Riesgos'!$E$173,IF('Matriz de Riesgos'!$AR$173&lt;&gt;'Matriz Calificación'!$D$71,"")))</f>
        <v/>
      </c>
      <c r="W77" s="136" t="str">
        <f>IF('Matriz de Riesgos'!$AR$182="","",IF('Matriz de Riesgos'!$AR$182='Matriz Calificación'!$D$71,'Matriz de Riesgos'!$E$182,IF('Matriz de Riesgos'!$AR$182&lt;&gt;'Matriz Calificación'!$D$71,"")))</f>
        <v/>
      </c>
      <c r="X77" s="131" t="str">
        <f>IF('Matriz de Riesgos'!$AR$101="","",IF('Matriz de Riesgos'!$AR$101='Matriz Calificación'!$D$72,'Matriz de Riesgos'!$E$101,IF('Matriz de Riesgos'!$AR$101&lt;&gt;'Matriz Calificación'!$D$72,"")))</f>
        <v/>
      </c>
      <c r="Y77" s="132" t="str">
        <f>IF('Matriz de Riesgos'!$AR$110="","",IF('Matriz de Riesgos'!$AR$110='Matriz Calificación'!$D$72,'Matriz de Riesgos'!$E$110,IF('Matriz de Riesgos'!$AR$110&lt;&gt;'Matriz Calificación'!$D$72,"")))</f>
        <v/>
      </c>
      <c r="Z77" s="132" t="str">
        <f>IF('Matriz de Riesgos'!$AR$119="","",IF('Matriz de Riesgos'!$AR$119='Matriz Calificación'!$D$72,'Matriz de Riesgos'!$E$119,IF('Matriz de Riesgos'!$AR$119&lt;&gt;'Matriz Calificación'!$D$72,"")))</f>
        <v/>
      </c>
      <c r="AA77" s="132" t="str">
        <f>IF('Matriz de Riesgos'!$AR$128="","",IF('Matriz de Riesgos'!$AR$128='Matriz Calificación'!$D$72,'Matriz de Riesgos'!$E$128,IF('Matriz de Riesgos'!$AR$128&lt;&gt;'Matriz Calificación'!$D$72,"")))</f>
        <v/>
      </c>
      <c r="AB77" s="132" t="str">
        <f>IF('Matriz de Riesgos'!$AR$137="","",IF('Matriz de Riesgos'!$AR$137='Matriz Calificación'!$D$72,'Matriz de Riesgos'!$E$137,IF('Matriz de Riesgos'!$AR$137&lt;&gt;'Matriz Calificación'!$D$72,"")))</f>
        <v/>
      </c>
      <c r="AC77" s="132" t="str">
        <f>IF('Matriz de Riesgos'!$AR$146="","",IF('Matriz de Riesgos'!$AR$146='Matriz Calificación'!$D$72,'Matriz de Riesgos'!$E$146,IF('Matriz de Riesgos'!$AR$146&lt;&gt;'Matriz Calificación'!$D$72,"")))</f>
        <v/>
      </c>
      <c r="AD77" s="132" t="str">
        <f>IF('Matriz de Riesgos'!$AR$155="","",IF('Matriz de Riesgos'!$AR$155='Matriz Calificación'!$D$72,'Matriz de Riesgos'!$E$155,IF('Matriz de Riesgos'!$AR$155&lt;&gt;'Matriz Calificación'!$D$72,"")))</f>
        <v/>
      </c>
      <c r="AE77" s="132" t="str">
        <f>IF('Matriz de Riesgos'!$AR$164="","",IF('Matriz de Riesgos'!$AR$164='Matriz Calificación'!$D$72,'Matriz de Riesgos'!$E$164,IF('Matriz de Riesgos'!$AR$164&lt;&gt;'Matriz Calificación'!$D$72,"")))</f>
        <v/>
      </c>
      <c r="AF77" s="132" t="str">
        <f>IF('Matriz de Riesgos'!$AR$173="","",IF('Matriz de Riesgos'!$AR$173='Matriz Calificación'!$D$72,'Matriz de Riesgos'!$E$173,IF('Matriz de Riesgos'!$AR$173&lt;&gt;'Matriz Calificación'!$D$72,"")))</f>
        <v/>
      </c>
      <c r="AG77" s="136" t="str">
        <f>IF('Matriz de Riesgos'!$AR$182="","",IF('Matriz de Riesgos'!$AR$182='Matriz Calificación'!$D$72,'Matriz de Riesgos'!$E$182,IF('Matriz de Riesgos'!$AR$182&lt;&gt;'Matriz Calificación'!$D$72,"")))</f>
        <v/>
      </c>
      <c r="AH77" s="131" t="str">
        <f>IF('Matriz de Riesgos'!$AR$101="","",IF('Matriz de Riesgos'!$AR$101='Matriz Calificación'!$D$73,'Matriz de Riesgos'!$E$101,IF('Matriz de Riesgos'!$AR$101&lt;&gt;'Matriz Calificación'!$D$73,"")))</f>
        <v/>
      </c>
      <c r="AI77" s="132" t="str">
        <f>IF('Matriz de Riesgos'!$AR$110="","",IF('Matriz de Riesgos'!$AR$110='Matriz Calificación'!$D$73,'Matriz de Riesgos'!$E$110,IF('Matriz de Riesgos'!$AR$110&lt;&gt;'Matriz Calificación'!$D$73,"")))</f>
        <v/>
      </c>
      <c r="AJ77" s="132" t="str">
        <f>IF('Matriz de Riesgos'!$AR$119="","",IF('Matriz de Riesgos'!$AR$119='Matriz Calificación'!$D$73,'Matriz de Riesgos'!$E$119,IF('Matriz de Riesgos'!$AR$119&lt;&gt;'Matriz Calificación'!$D$73,"")))</f>
        <v/>
      </c>
      <c r="AK77" s="132" t="str">
        <f>IF('Matriz de Riesgos'!$AR$128="","",IF('Matriz de Riesgos'!$AR$128='Matriz Calificación'!$D$73,'Matriz de Riesgos'!$E$128,IF('Matriz de Riesgos'!$AR$128&lt;&gt;'Matriz Calificación'!$D$73,"")))</f>
        <v/>
      </c>
      <c r="AL77" s="132" t="str">
        <f>IF('Matriz de Riesgos'!$AR$137="","",IF('Matriz de Riesgos'!$AR$137='Matriz Calificación'!$D$73,'Matriz de Riesgos'!$E$137,IF('Matriz de Riesgos'!$AR$137&lt;&gt;'Matriz Calificación'!$D$73,"")))</f>
        <v/>
      </c>
      <c r="AM77" s="132" t="str">
        <f>IF('Matriz de Riesgos'!$AR$146="","",IF('Matriz de Riesgos'!$AR$146='Matriz Calificación'!$D$73,'Matriz de Riesgos'!$E$146,IF('Matriz de Riesgos'!$AR$146&lt;&gt;'Matriz Calificación'!$D$73,"")))</f>
        <v/>
      </c>
      <c r="AN77" s="132" t="str">
        <f>IF('Matriz de Riesgos'!$AR$155="","",IF('Matriz de Riesgos'!$AR$155='Matriz Calificación'!$D$73,'Matriz de Riesgos'!$E$155,IF('Matriz de Riesgos'!$AR$155&lt;&gt;'Matriz Calificación'!$D$73,"")))</f>
        <v/>
      </c>
      <c r="AO77" s="132" t="str">
        <f>IF('Matriz de Riesgos'!$AR$164="","",IF('Matriz de Riesgos'!$AR$164='Matriz Calificación'!$D$73,'Matriz de Riesgos'!$E$164,IF('Matriz de Riesgos'!$AR$164&lt;&gt;'Matriz Calificación'!$D$73,"")))</f>
        <v/>
      </c>
      <c r="AP77" s="132" t="str">
        <f>IF('Matriz de Riesgos'!$AR$173="","",IF('Matriz de Riesgos'!$AR$173='Matriz Calificación'!$D$73,'Matriz de Riesgos'!$E$173,IF('Matriz de Riesgos'!$AR$173&lt;&gt;'Matriz Calificación'!$D$73,"")))</f>
        <v/>
      </c>
      <c r="AQ77" s="136" t="str">
        <f>IF('Matriz de Riesgos'!$AR$182="","",IF('Matriz de Riesgos'!$AR$182='Matriz Calificación'!$D$73,'Matriz de Riesgos'!$E$182,IF('Matriz de Riesgos'!$AR$182&lt;&gt;'Matriz Calificación'!$D$73,"")))</f>
        <v/>
      </c>
      <c r="AR77" s="137" t="str">
        <f>IF('Matriz de Riesgos'!$AR$101="","",IF('Matriz de Riesgos'!$AR$101='Matriz Calificación'!$D$78,'Matriz de Riesgos'!$E$101,IF('Matriz de Riesgos'!$AR$101&lt;&gt;'Matriz Calificación'!$D$78,"")))</f>
        <v/>
      </c>
      <c r="AS77" s="138" t="str">
        <f>IF('Matriz de Riesgos'!$AR$110="","",IF('Matriz de Riesgos'!$AR$110='Matriz Calificación'!$D$78,'Matriz de Riesgos'!$E$110,IF('Matriz de Riesgos'!$AR$110&lt;&gt;'Matriz Calificación'!$D$78,"")))</f>
        <v/>
      </c>
      <c r="AT77" s="138" t="str">
        <f>IF('Matriz de Riesgos'!$AR$119="","",IF('Matriz de Riesgos'!$AR$119='Matriz Calificación'!$D$78,'Matriz de Riesgos'!$E$119,IF('Matriz de Riesgos'!$AR$119&lt;&gt;'Matriz Calificación'!$D$78,"")))</f>
        <v/>
      </c>
      <c r="AU77" s="138" t="str">
        <f>IF('Matriz de Riesgos'!$AR$128="","",IF('Matriz de Riesgos'!$AR$128='Matriz Calificación'!$D$78,'Matriz de Riesgos'!$E$128,IF('Matriz de Riesgos'!$AR$128&lt;&gt;'Matriz Calificación'!$D$78,"")))</f>
        <v/>
      </c>
      <c r="AV77" s="154" t="str">
        <f>IF('Matriz de Riesgos'!$AR$137="","",IF('Matriz de Riesgos'!$AR$137='Matriz Calificación'!$D$78,'Matriz de Riesgos'!$E$137,IF('Matriz de Riesgos'!$AR$137&lt;&gt;'Matriz Calificación'!$D$78,"")))</f>
        <v/>
      </c>
      <c r="AW77" s="154" t="str">
        <f>IF('Matriz de Riesgos'!$AR$146="","",IF('Matriz de Riesgos'!$AR$146='Matriz Calificación'!$D$78,'Matriz de Riesgos'!$E$146,IF('Matriz de Riesgos'!$AR$146&lt;&gt;'Matriz Calificación'!$D$78,"")))</f>
        <v/>
      </c>
      <c r="AX77" s="154" t="str">
        <f>IF('Matriz de Riesgos'!$AR$155="","",IF('Matriz de Riesgos'!$AR$155='Matriz Calificación'!$D$78,'Matriz de Riesgos'!$E$155,IF('Matriz de Riesgos'!$AR$155&lt;&gt;'Matriz Calificación'!$D$78,"")))</f>
        <v/>
      </c>
      <c r="AY77" s="154" t="str">
        <f>IF('Matriz de Riesgos'!$AR$164="","",IF('Matriz de Riesgos'!$AR$164='Matriz Calificación'!$D$78,'Matriz de Riesgos'!$E$164,IF('Matriz de Riesgos'!$AR$164&lt;&gt;'Matriz Calificación'!$D$78,"")))</f>
        <v/>
      </c>
      <c r="AZ77" s="154" t="str">
        <f>IF('Matriz de Riesgos'!$AR$173="","",IF('Matriz de Riesgos'!$AR$173='Matriz Calificación'!$D$78,'Matriz de Riesgos'!$E$173,IF('Matriz de Riesgos'!$AR$173&lt;&gt;'Matriz Calificación'!$D$78,"")))</f>
        <v/>
      </c>
      <c r="BA77" s="139" t="str">
        <f>IF('Matriz de Riesgos'!$AR$182="","",IF('Matriz de Riesgos'!$AR$182='Matriz Calificación'!$D$78,'Matriz de Riesgos'!$E$182,IF('Matriz de Riesgos'!$AR$182&lt;&gt;'Matriz Calificación'!$D$78,"")))</f>
        <v/>
      </c>
    </row>
    <row r="78" spans="2:53" ht="12" customHeight="1" x14ac:dyDescent="0.25">
      <c r="B78" s="400"/>
      <c r="C78" s="414"/>
      <c r="D78" s="131" t="str">
        <f>IF('Matriz de Riesgos'!$AR$191="","",IF('Matriz de Riesgos'!$AR$191='Matriz Calificación'!$D$70,'Matriz de Riesgos'!$E$191,IF('Matriz de Riesgos'!$AR$191&lt;&gt;'Matriz Calificación'!$D$70,"")))</f>
        <v/>
      </c>
      <c r="E78" s="132" t="str">
        <f>IF('Matriz de Riesgos'!$AR$200="","",IF('Matriz de Riesgos'!$AR$200='Matriz Calificación'!$D$70,'Matriz de Riesgos'!$E$200,IF('Matriz de Riesgos'!$AR$200&lt;&gt;'Matriz Calificación'!$D$70,"")))</f>
        <v/>
      </c>
      <c r="F78" s="132" t="str">
        <f>IF('Matriz de Riesgos'!$AR$209="","",IF('Matriz de Riesgos'!$AR$209='Matriz Calificación'!$D$70,'Matriz de Riesgos'!$E$209,IF('Matriz de Riesgos'!$AR$209&lt;&gt;'Matriz Calificación'!$D$70,"")))</f>
        <v/>
      </c>
      <c r="G78" s="132" t="str">
        <f>IF('Matriz de Riesgos'!$AR$218="","",IF('Matriz de Riesgos'!$AR$218='Matriz Calificación'!$D$70,'Matriz de Riesgos'!$E$218,IF('Matriz de Riesgos'!$AR$218&lt;&gt;'Matriz Calificación'!$D$70,"")))</f>
        <v/>
      </c>
      <c r="H78" s="132" t="str">
        <f>IF('Matriz de Riesgos'!$AR$227="","",IF('Matriz de Riesgos'!$AR$227='Matriz Calificación'!$D$70,'Matriz de Riesgos'!$E$227,IF('Matriz de Riesgos'!$AR$227&lt;&gt;'Matriz Calificación'!$D$70,"")))</f>
        <v/>
      </c>
      <c r="I78" s="132" t="str">
        <f>IF('Matriz de Riesgos'!$AR$236="","",IF('Matriz de Riesgos'!$AR$236='Matriz Calificación'!$D$70,'Matriz de Riesgos'!$E$236,IF('Matriz de Riesgos'!$AR$236&lt;&gt;'Matriz Calificación'!$D$70,"")))</f>
        <v/>
      </c>
      <c r="J78" s="132" t="str">
        <f>IF('Matriz de Riesgos'!$AR$245="","",IF('Matriz de Riesgos'!$AR$245='Matriz Calificación'!$D$70,'Matriz de Riesgos'!$E$245,IF('Matriz de Riesgos'!$AR$245&lt;&gt;'Matriz Calificación'!$D$70,"")))</f>
        <v/>
      </c>
      <c r="K78" s="132" t="str">
        <f>IF('Matriz de Riesgos'!$AR$254="","",IF('Matriz de Riesgos'!$AR$254='Matriz Calificación'!$D$70,'Matriz de Riesgos'!$E$254,IF('Matriz de Riesgos'!$AR$254&lt;&gt;'Matriz Calificación'!$D$70,"")))</f>
        <v/>
      </c>
      <c r="L78" s="132" t="str">
        <f>IF('Matriz de Riesgos'!$AR$263="","",IF('Matriz de Riesgos'!$AR$263='Matriz Calificación'!$D$70,'Matriz de Riesgos'!$E$263,IF('Matriz de Riesgos'!$AR$263&lt;&gt;'Matriz Calificación'!$D$70,"")))</f>
        <v/>
      </c>
      <c r="M78" s="136" t="str">
        <f>IF('Matriz de Riesgos'!$AR$272="","",IF('Matriz de Riesgos'!$AR$272='Matriz Calificación'!$D$70,'Matriz de Riesgos'!$E$272,IF('Matriz de Riesgos'!$AR$272&lt;&gt;'Matriz Calificación'!$D$70,"")))</f>
        <v/>
      </c>
      <c r="N78" s="131" t="str">
        <f>IF('Matriz de Riesgos'!$AR$191="","",IF('Matriz de Riesgos'!$AR$191='Matriz Calificación'!$D$71,'Matriz de Riesgos'!$E$191,IF('Matriz de Riesgos'!$AR$191&lt;&gt;'Matriz Calificación'!$D$71,"")))</f>
        <v/>
      </c>
      <c r="O78" s="132" t="str">
        <f>IF('Matriz de Riesgos'!$AR$200="","",IF('Matriz de Riesgos'!$AR$200='Matriz Calificación'!$D$71,'Matriz de Riesgos'!$E$200,IF('Matriz de Riesgos'!$AR$200&lt;&gt;'Matriz Calificación'!$D$71,"")))</f>
        <v/>
      </c>
      <c r="P78" s="132" t="str">
        <f>IF('Matriz de Riesgos'!$AR$209="","",IF('Matriz de Riesgos'!$AR$209='Matriz Calificación'!$D$71,'Matriz de Riesgos'!$E$209,IF('Matriz de Riesgos'!$AR$209&lt;&gt;'Matriz Calificación'!$D$71,"")))</f>
        <v/>
      </c>
      <c r="Q78" s="132" t="str">
        <f>IF('Matriz de Riesgos'!$AR$218="","",IF('Matriz de Riesgos'!$AR$218='Matriz Calificación'!$D$71,'Matriz de Riesgos'!$E$218,IF('Matriz de Riesgos'!$AR$218&lt;&gt;'Matriz Calificación'!$D$71,"")))</f>
        <v/>
      </c>
      <c r="R78" s="132" t="str">
        <f>IF('Matriz de Riesgos'!$AR$227="","",IF('Matriz de Riesgos'!$AR$227='Matriz Calificación'!$D$71,'Matriz de Riesgos'!$E$227,IF('Matriz de Riesgos'!$AR$227&lt;&gt;'Matriz Calificación'!$D$71,"")))</f>
        <v/>
      </c>
      <c r="S78" s="132" t="str">
        <f>IF('Matriz de Riesgos'!$AR$236="","",IF('Matriz de Riesgos'!$AR$236='Matriz Calificación'!$D$71,'Matriz de Riesgos'!$E$236,IF('Matriz de Riesgos'!$AR$236&lt;&gt;'Matriz Calificación'!$D$71,"")))</f>
        <v/>
      </c>
      <c r="T78" s="132" t="str">
        <f>IF('Matriz de Riesgos'!$AR$245="","",IF('Matriz de Riesgos'!$AR$245='Matriz Calificación'!$D$71,'Matriz de Riesgos'!$E$245,IF('Matriz de Riesgos'!$AR$245&lt;&gt;'Matriz Calificación'!$D$71,"")))</f>
        <v/>
      </c>
      <c r="U78" s="132" t="str">
        <f>IF('Matriz de Riesgos'!$AR$254="","",IF('Matriz de Riesgos'!$AR$254='Matriz Calificación'!$D$71,'Matriz de Riesgos'!$E$254,IF('Matriz de Riesgos'!$AR$254&lt;&gt;'Matriz Calificación'!$D$71,"")))</f>
        <v/>
      </c>
      <c r="V78" s="132" t="str">
        <f>IF('Matriz de Riesgos'!$AR$263="","",IF('Matriz de Riesgos'!$AR$263='Matriz Calificación'!$D$71,'Matriz de Riesgos'!$E$263,IF('Matriz de Riesgos'!$AR$263&lt;&gt;'Matriz Calificación'!$D$71,"")))</f>
        <v/>
      </c>
      <c r="W78" s="136" t="str">
        <f>IF('Matriz de Riesgos'!$AR$272="","",IF('Matriz de Riesgos'!$AR$272='Matriz Calificación'!$D$71,'Matriz de Riesgos'!$E$272,IF('Matriz de Riesgos'!$AR$272&lt;&gt;'Matriz Calificación'!$D$71,"")))</f>
        <v/>
      </c>
      <c r="X78" s="131" t="str">
        <f>IF('Matriz de Riesgos'!$AR$191="","",IF('Matriz de Riesgos'!$AR$191='Matriz Calificación'!$D$72,'Matriz de Riesgos'!$E$191,IF('Matriz de Riesgos'!$AR$191&lt;&gt;'Matriz Calificación'!$D$72,"")))</f>
        <v/>
      </c>
      <c r="Y78" s="132" t="str">
        <f>IF('Matriz de Riesgos'!$AR$200="","",IF('Matriz de Riesgos'!$AR$200='Matriz Calificación'!$D$72,'Matriz de Riesgos'!$E$200,IF('Matriz de Riesgos'!$AR$200&lt;&gt;'Matriz Calificación'!$D$72,"")))</f>
        <v/>
      </c>
      <c r="Z78" s="132" t="str">
        <f>IF('Matriz de Riesgos'!$AR$209="","",IF('Matriz de Riesgos'!$AR$209='Matriz Calificación'!$D$72,'Matriz de Riesgos'!$E$209,IF('Matriz de Riesgos'!$AR$209&lt;&gt;'Matriz Calificación'!$D$72,"")))</f>
        <v/>
      </c>
      <c r="AA78" s="132" t="str">
        <f>IF('Matriz de Riesgos'!$AR$218="","",IF('Matriz de Riesgos'!$AR$218='Matriz Calificación'!$D$72,'Matriz de Riesgos'!$E$218,IF('Matriz de Riesgos'!$AR$218&lt;&gt;'Matriz Calificación'!$D$72,"")))</f>
        <v/>
      </c>
      <c r="AB78" s="132" t="str">
        <f>IF('Matriz de Riesgos'!$AR$227="","",IF('Matriz de Riesgos'!$AR$227='Matriz Calificación'!$D$72,'Matriz de Riesgos'!$E$227,IF('Matriz de Riesgos'!$AR$227&lt;&gt;'Matriz Calificación'!$D$72,"")))</f>
        <v/>
      </c>
      <c r="AC78" s="132" t="str">
        <f>IF('Matriz de Riesgos'!$AR$236="","",IF('Matriz de Riesgos'!$AR$236='Matriz Calificación'!$D$72,'Matriz de Riesgos'!$E$236,IF('Matriz de Riesgos'!$AR$236&lt;&gt;'Matriz Calificación'!$D$72,"")))</f>
        <v/>
      </c>
      <c r="AD78" s="132" t="str">
        <f>IF('Matriz de Riesgos'!$AR$245="","",IF('Matriz de Riesgos'!$AR$245='Matriz Calificación'!$D$72,'Matriz de Riesgos'!$E$245,IF('Matriz de Riesgos'!$AR$245&lt;&gt;'Matriz Calificación'!$D$72,"")))</f>
        <v/>
      </c>
      <c r="AE78" s="132" t="str">
        <f>IF('Matriz de Riesgos'!$AR$254="","",IF('Matriz de Riesgos'!$AR$254='Matriz Calificación'!$D$72,'Matriz de Riesgos'!$E$254,IF('Matriz de Riesgos'!$AR$254&lt;&gt;'Matriz Calificación'!$D$72,"")))</f>
        <v/>
      </c>
      <c r="AF78" s="132" t="str">
        <f>IF('Matriz de Riesgos'!$AR$263="","",IF('Matriz de Riesgos'!$AR$263='Matriz Calificación'!$D$72,'Matriz de Riesgos'!$E$263,IF('Matriz de Riesgos'!$AR$263&lt;&gt;'Matriz Calificación'!$D$72,"")))</f>
        <v/>
      </c>
      <c r="AG78" s="136" t="str">
        <f>IF('Matriz de Riesgos'!$AR$272="","",IF('Matriz de Riesgos'!$AR$272='Matriz Calificación'!$D$72,'Matriz de Riesgos'!$E$272,IF('Matriz de Riesgos'!$AR$272&lt;&gt;'Matriz Calificación'!$D$72,"")))</f>
        <v/>
      </c>
      <c r="AH78" s="131" t="str">
        <f>IF('Matriz de Riesgos'!$AR$191="","",IF('Matriz de Riesgos'!$AR$191='Matriz Calificación'!$D$73,'Matriz de Riesgos'!$E$191,IF('Matriz de Riesgos'!$AR$191&lt;&gt;'Matriz Calificación'!$D$73,"")))</f>
        <v/>
      </c>
      <c r="AI78" s="132" t="str">
        <f>IF('Matriz de Riesgos'!$AR$200="","",IF('Matriz de Riesgos'!$AR$200='Matriz Calificación'!$D$73,'Matriz de Riesgos'!$E$200,IF('Matriz de Riesgos'!$AR$200&lt;&gt;'Matriz Calificación'!$D$73,"")))</f>
        <v/>
      </c>
      <c r="AJ78" s="132" t="str">
        <f>IF('Matriz de Riesgos'!$AR$209="","",IF('Matriz de Riesgos'!$AR$209='Matriz Calificación'!$D$73,'Matriz de Riesgos'!$E$209,IF('Matriz de Riesgos'!$AR$209&lt;&gt;'Matriz Calificación'!$D$73,"")))</f>
        <v/>
      </c>
      <c r="AK78" s="132" t="str">
        <f>IF('Matriz de Riesgos'!$AR$218="","",IF('Matriz de Riesgos'!$AR$218='Matriz Calificación'!$D$73,'Matriz de Riesgos'!$E$218,IF('Matriz de Riesgos'!$AR$218&lt;&gt;'Matriz Calificación'!$D$73,"")))</f>
        <v/>
      </c>
      <c r="AL78" s="132" t="str">
        <f>IF('Matriz de Riesgos'!$AR$227="","",IF('Matriz de Riesgos'!$AR$227='Matriz Calificación'!$D$73,'Matriz de Riesgos'!$E$227,IF('Matriz de Riesgos'!$AR$227&lt;&gt;'Matriz Calificación'!$D$73,"")))</f>
        <v/>
      </c>
      <c r="AM78" s="132" t="str">
        <f>IF('Matriz de Riesgos'!$AR$236="","",IF('Matriz de Riesgos'!$AR$236='Matriz Calificación'!$D$73,'Matriz de Riesgos'!$E$236,IF('Matriz de Riesgos'!$AR$236&lt;&gt;'Matriz Calificación'!$D$73,"")))</f>
        <v/>
      </c>
      <c r="AN78" s="132" t="str">
        <f>IF('Matriz de Riesgos'!$AR$245="","",IF('Matriz de Riesgos'!$AR$245='Matriz Calificación'!$D$73,'Matriz de Riesgos'!$E$245,IF('Matriz de Riesgos'!$AR$245&lt;&gt;'Matriz Calificación'!$D$73,"")))</f>
        <v/>
      </c>
      <c r="AO78" s="132" t="str">
        <f>IF('Matriz de Riesgos'!$AR$254="","",IF('Matriz de Riesgos'!$AR$254='Matriz Calificación'!$D$73,'Matriz de Riesgos'!$E$254,IF('Matriz de Riesgos'!$AR$254&lt;&gt;'Matriz Calificación'!$D$73,"")))</f>
        <v/>
      </c>
      <c r="AP78" s="132" t="str">
        <f>IF('Matriz de Riesgos'!$AR$263="","",IF('Matriz de Riesgos'!$AR$263='Matriz Calificación'!$D$73,'Matriz de Riesgos'!$E$263,IF('Matriz de Riesgos'!$AR$263&lt;&gt;'Matriz Calificación'!$D$73,"")))</f>
        <v/>
      </c>
      <c r="AQ78" s="136" t="str">
        <f>IF('Matriz de Riesgos'!$AR$272="","",IF('Matriz de Riesgos'!$AR$272='Matriz Calificación'!$D$73,'Matriz de Riesgos'!$E$272,IF('Matriz de Riesgos'!$AR$272&lt;&gt;'Matriz Calificación'!$D$73,"")))</f>
        <v/>
      </c>
      <c r="AR78" s="137" t="str">
        <f>IF('Matriz de Riesgos'!$AR$191="","",IF('Matriz de Riesgos'!$AR$191='Matriz Calificación'!$D$78,'Matriz de Riesgos'!$E$191,IF('Matriz de Riesgos'!$AR$191&lt;&gt;'Matriz Calificación'!$D$78,"")))</f>
        <v/>
      </c>
      <c r="AS78" s="138" t="str">
        <f>IF('Matriz de Riesgos'!$AR$200="","",IF('Matriz de Riesgos'!$AR$200='Matriz Calificación'!$D$78,'Matriz de Riesgos'!$E$200,IF('Matriz de Riesgos'!$AR$200&lt;&gt;'Matriz Calificación'!$D$78,"")))</f>
        <v/>
      </c>
      <c r="AT78" s="138" t="str">
        <f>IF('Matriz de Riesgos'!$AR$209="","",IF('Matriz de Riesgos'!$AR$209='Matriz Calificación'!$D$78,'Matriz de Riesgos'!$E$209,IF('Matriz de Riesgos'!$AR$209&lt;&gt;'Matriz Calificación'!$D$78,"")))</f>
        <v/>
      </c>
      <c r="AU78" s="138" t="str">
        <f>IF('Matriz de Riesgos'!$AR$218="","",IF('Matriz de Riesgos'!$AR$218='Matriz Calificación'!$D$78,'Matriz de Riesgos'!$E$218,IF('Matriz de Riesgos'!$AR$218&lt;&gt;'Matriz Calificación'!$D$78,"")))</f>
        <v/>
      </c>
      <c r="AV78" s="154" t="str">
        <f>IF('Matriz de Riesgos'!$AR$227="","",IF('Matriz de Riesgos'!$AR$227='Matriz Calificación'!$D$78,'Matriz de Riesgos'!$E$227,IF('Matriz de Riesgos'!$AR$227&lt;&gt;'Matriz Calificación'!$D$78,"")))</f>
        <v/>
      </c>
      <c r="AW78" s="154" t="str">
        <f>IF('Matriz de Riesgos'!$AR$236="","",IF('Matriz de Riesgos'!$AR$236='Matriz Calificación'!$D$78,'Matriz de Riesgos'!$E$236,IF('Matriz de Riesgos'!$AR$236&lt;&gt;'Matriz Calificación'!$D$78,"")))</f>
        <v/>
      </c>
      <c r="AX78" s="154" t="str">
        <f>IF('Matriz de Riesgos'!$AR$245="","",IF('Matriz de Riesgos'!$AR$245='Matriz Calificación'!$D$78,'Matriz de Riesgos'!$E$245,IF('Matriz de Riesgos'!$AR$245&lt;&gt;'Matriz Calificación'!$D$78,"")))</f>
        <v/>
      </c>
      <c r="AY78" s="154" t="str">
        <f>IF('Matriz de Riesgos'!$AR$254="","",IF('Matriz de Riesgos'!$AR$254='Matriz Calificación'!$D$78,'Matriz de Riesgos'!$E$254,IF('Matriz de Riesgos'!$AR$254&lt;&gt;'Matriz Calificación'!$D$78,"")))</f>
        <v/>
      </c>
      <c r="AZ78" s="154" t="str">
        <f>IF('Matriz de Riesgos'!$AR$263="","",IF('Matriz de Riesgos'!$AR$263='Matriz Calificación'!$D$78,'Matriz de Riesgos'!$E$263,IF('Matriz de Riesgos'!$AR$263&lt;&gt;'Matriz Calificación'!$D$78,"")))</f>
        <v/>
      </c>
      <c r="BA78" s="139" t="str">
        <f>IF('Matriz de Riesgos'!$AR$272="","",IF('Matriz de Riesgos'!$AR$272='Matriz Calificación'!$D$78,'Matriz de Riesgos'!$E$272,IF('Matriz de Riesgos'!$AR$272&lt;&gt;'Matriz Calificación'!$D$78,"")))</f>
        <v/>
      </c>
    </row>
    <row r="79" spans="2:53" ht="12" customHeight="1" x14ac:dyDescent="0.25">
      <c r="B79" s="400"/>
      <c r="C79" s="414"/>
      <c r="D79" s="131" t="str">
        <f>IF('Matriz de Riesgos'!$AR$281="","",IF('Matriz de Riesgos'!$AR$281='Matriz Calificación'!$D$70,'Matriz de Riesgos'!$E$281,IF('Matriz de Riesgos'!$AR$281&lt;&gt;'Matriz Calificación'!$D$70,"")))</f>
        <v/>
      </c>
      <c r="E79" s="132" t="str">
        <f>IF('Matriz de Riesgos'!$AR$290="","",IF('Matriz de Riesgos'!$AR$290='Matriz Calificación'!$D$70,'Matriz de Riesgos'!$E$290,IF('Matriz de Riesgos'!$AR$290&lt;&gt;'Matriz Calificación'!$D$70,"")))</f>
        <v/>
      </c>
      <c r="F79" s="132" t="str">
        <f>IF('Matriz de Riesgos'!$AR$299="","",IF('Matriz de Riesgos'!$AR$299='Matriz Calificación'!$D$70,'Matriz de Riesgos'!$E$299,IF('Matriz de Riesgos'!$AR$299&lt;&gt;'Matriz Calificación'!$D$70,"")))</f>
        <v/>
      </c>
      <c r="G79" s="132" t="str">
        <f>IF('Matriz de Riesgos'!$AR$308="","",IF('Matriz de Riesgos'!$AR$308='Matriz Calificación'!$D$70,'Matriz de Riesgos'!$E$308,IF('Matriz de Riesgos'!$AR$308&lt;&gt;'Matriz Calificación'!$D$70,"")))</f>
        <v/>
      </c>
      <c r="H79" s="132" t="str">
        <f>IF('Matriz de Riesgos'!$AR$317="","",IF('Matriz de Riesgos'!$AR$317='Matriz Calificación'!$D$70,'Matriz de Riesgos'!$E$317,IF('Matriz de Riesgos'!$AR$317&lt;&gt;'Matriz Calificación'!$D$70,"")))</f>
        <v/>
      </c>
      <c r="I79" s="132" t="str">
        <f>IF('Matriz de Riesgos'!$AR$326="","",IF('Matriz de Riesgos'!$AR$326='Matriz Calificación'!$D$70,'Matriz de Riesgos'!$E$326,IF('Matriz de Riesgos'!$AR$326&lt;&gt;'Matriz Calificación'!$D$70,"")))</f>
        <v/>
      </c>
      <c r="J79" s="132" t="str">
        <f>IF('Matriz de Riesgos'!$AR$335="","",IF('Matriz de Riesgos'!$AR$335='Matriz Calificación'!$D$70,'Matriz de Riesgos'!$E$335,IF('Matriz de Riesgos'!$AR$335&lt;&gt;'Matriz Calificación'!$D$70,"")))</f>
        <v/>
      </c>
      <c r="K79" s="132" t="str">
        <f>IF('Matriz de Riesgos'!$AR$344="","",IF('Matriz de Riesgos'!$AR$344='Matriz Calificación'!$D$70,'Matriz de Riesgos'!$E$344,IF('Matriz de Riesgos'!$AR$344&lt;&gt;'Matriz Calificación'!$D$70,"")))</f>
        <v/>
      </c>
      <c r="L79" s="132" t="str">
        <f>IF('Matriz de Riesgos'!$AR$353="","",IF('Matriz de Riesgos'!$AR$353='Matriz Calificación'!$D$70,'Matriz de Riesgos'!$E$353,IF('Matriz de Riesgos'!$AR$353&lt;&gt;'Matriz Calificación'!$D$70,"")))</f>
        <v/>
      </c>
      <c r="M79" s="136" t="str">
        <f>IF('Matriz de Riesgos'!$AR$362="","",IF('Matriz de Riesgos'!$AR$362='Matriz Calificación'!$D$70,'Matriz de Riesgos'!$E$362,IF('Matriz de Riesgos'!$AR$362&lt;&gt;'Matriz Calificación'!$D$70,"")))</f>
        <v/>
      </c>
      <c r="N79" s="131" t="str">
        <f>IF('Matriz de Riesgos'!$AR$281="","",IF('Matriz de Riesgos'!$AR$281='Matriz Calificación'!$D$71,'Matriz de Riesgos'!$E$281,IF('Matriz de Riesgos'!$AR$281&lt;&gt;'Matriz Calificación'!$D$71,"")))</f>
        <v/>
      </c>
      <c r="O79" s="132" t="str">
        <f>IF('Matriz de Riesgos'!$AR$290="","",IF('Matriz de Riesgos'!$AR$290='Matriz Calificación'!$D$71,'Matriz de Riesgos'!$E$290,IF('Matriz de Riesgos'!$AR$290&lt;&gt;'Matriz Calificación'!$D$71,"")))</f>
        <v/>
      </c>
      <c r="P79" s="132" t="str">
        <f>IF('Matriz de Riesgos'!$AR$299="","",IF('Matriz de Riesgos'!$AR$299='Matriz Calificación'!$D$71,'Matriz de Riesgos'!$E$299,IF('Matriz de Riesgos'!$AR$299&lt;&gt;'Matriz Calificación'!$D$71,"")))</f>
        <v/>
      </c>
      <c r="Q79" s="132" t="str">
        <f>IF('Matriz de Riesgos'!$AR$308="","",IF('Matriz de Riesgos'!$AR$308='Matriz Calificación'!$D$71,'Matriz de Riesgos'!$E$308,IF('Matriz de Riesgos'!$AR$308&lt;&gt;'Matriz Calificación'!$D$71,"")))</f>
        <v/>
      </c>
      <c r="R79" s="132" t="str">
        <f>IF('Matriz de Riesgos'!$AR$317="","",IF('Matriz de Riesgos'!$AR$317='Matriz Calificación'!$D$71,'Matriz de Riesgos'!$E$317,IF('Matriz de Riesgos'!$AR$317&lt;&gt;'Matriz Calificación'!$D$71,"")))</f>
        <v/>
      </c>
      <c r="S79" s="132" t="str">
        <f>IF('Matriz de Riesgos'!$AR$326="","",IF('Matriz de Riesgos'!$AR$326='Matriz Calificación'!$D$71,'Matriz de Riesgos'!$E$326,IF('Matriz de Riesgos'!$AR$326&lt;&gt;'Matriz Calificación'!$D$71,"")))</f>
        <v/>
      </c>
      <c r="T79" s="132" t="str">
        <f>IF('Matriz de Riesgos'!$AR$335="","",IF('Matriz de Riesgos'!$AR$335='Matriz Calificación'!$D$71,'Matriz de Riesgos'!$E$335,IF('Matriz de Riesgos'!$AR$335&lt;&gt;'Matriz Calificación'!$D$71,"")))</f>
        <v/>
      </c>
      <c r="U79" s="132" t="str">
        <f>IF('Matriz de Riesgos'!$AR$344="","",IF('Matriz de Riesgos'!$AR$344='Matriz Calificación'!$D$71,'Matriz de Riesgos'!$E$344,IF('Matriz de Riesgos'!$AR$344&lt;&gt;'Matriz Calificación'!$D$71,"")))</f>
        <v/>
      </c>
      <c r="V79" s="132" t="str">
        <f>IF('Matriz de Riesgos'!$AR$353="","",IF('Matriz de Riesgos'!$AR$353='Matriz Calificación'!$D$71,'Matriz de Riesgos'!$E$353,IF('Matriz de Riesgos'!$AR$353&lt;&gt;'Matriz Calificación'!$D$71,"")))</f>
        <v/>
      </c>
      <c r="W79" s="136" t="str">
        <f>IF('Matriz de Riesgos'!$AR$362="","",IF('Matriz de Riesgos'!$AR$362='Matriz Calificación'!$D$71,'Matriz de Riesgos'!$E$362,IF('Matriz de Riesgos'!$AR$362&lt;&gt;'Matriz Calificación'!$D$71,"")))</f>
        <v/>
      </c>
      <c r="X79" s="131" t="str">
        <f>IF('Matriz de Riesgos'!$AR$281="","",IF('Matriz de Riesgos'!$AR$281='Matriz Calificación'!$D$72,'Matriz de Riesgos'!$E$281,IF('Matriz de Riesgos'!$AR$281&lt;&gt;'Matriz Calificación'!$D$72,"")))</f>
        <v/>
      </c>
      <c r="Y79" s="132" t="str">
        <f>IF('Matriz de Riesgos'!$AR$290="","",IF('Matriz de Riesgos'!$AR$290='Matriz Calificación'!$D$72,'Matriz de Riesgos'!$E$290,IF('Matriz de Riesgos'!$AR$290&lt;&gt;'Matriz Calificación'!$D$72,"")))</f>
        <v/>
      </c>
      <c r="Z79" s="132" t="str">
        <f>IF('Matriz de Riesgos'!$AR$299="","",IF('Matriz de Riesgos'!$AR$299='Matriz Calificación'!$D$72,'Matriz de Riesgos'!$E$299,IF('Matriz de Riesgos'!$AR$299&lt;&gt;'Matriz Calificación'!$D$72,"")))</f>
        <v/>
      </c>
      <c r="AA79" s="132" t="str">
        <f>IF('Matriz de Riesgos'!$AR$308="","",IF('Matriz de Riesgos'!$AR$308='Matriz Calificación'!$D$72,'Matriz de Riesgos'!$E$308,IF('Matriz de Riesgos'!$AR$308&lt;&gt;'Matriz Calificación'!$D$72,"")))</f>
        <v/>
      </c>
      <c r="AB79" s="132" t="str">
        <f>IF('Matriz de Riesgos'!$AR$317="","",IF('Matriz de Riesgos'!$AR$317='Matriz Calificación'!$D$72,'Matriz de Riesgos'!$E$317,IF('Matriz de Riesgos'!$AR$317&lt;&gt;'Matriz Calificación'!$D$72,"")))</f>
        <v/>
      </c>
      <c r="AC79" s="132" t="str">
        <f>IF('Matriz de Riesgos'!$AR$326="","",IF('Matriz de Riesgos'!$AR$326='Matriz Calificación'!$D$72,'Matriz de Riesgos'!$E$326,IF('Matriz de Riesgos'!$AR$326&lt;&gt;'Matriz Calificación'!$D$72,"")))</f>
        <v/>
      </c>
      <c r="AD79" s="132" t="str">
        <f>IF('Matriz de Riesgos'!$AR$335="","",IF('Matriz de Riesgos'!$AR$335='Matriz Calificación'!$D$72,'Matriz de Riesgos'!$E$335,IF('Matriz de Riesgos'!$AR$335&lt;&gt;'Matriz Calificación'!$D$72,"")))</f>
        <v/>
      </c>
      <c r="AE79" s="132" t="str">
        <f>IF('Matriz de Riesgos'!$AR$344="","",IF('Matriz de Riesgos'!$AR$344='Matriz Calificación'!$D$72,'Matriz de Riesgos'!$E$344,IF('Matriz de Riesgos'!$AR$344&lt;&gt;'Matriz Calificación'!$D$72,"")))</f>
        <v/>
      </c>
      <c r="AF79" s="132" t="str">
        <f>IF('Matriz de Riesgos'!$AR$353="","",IF('Matriz de Riesgos'!$AR$353='Matriz Calificación'!$D$72,'Matriz de Riesgos'!$E$353,IF('Matriz de Riesgos'!$AR$353&lt;&gt;'Matriz Calificación'!$D$72,"")))</f>
        <v/>
      </c>
      <c r="AG79" s="136" t="str">
        <f>IF('Matriz de Riesgos'!$AR$362="","",IF('Matriz de Riesgos'!$AR$362='Matriz Calificación'!$D$72,'Matriz de Riesgos'!$E$362,IF('Matriz de Riesgos'!$AR$362&lt;&gt;'Matriz Calificación'!$D$72,"")))</f>
        <v/>
      </c>
      <c r="AH79" s="131" t="str">
        <f>IF('Matriz de Riesgos'!$AR$281="","",IF('Matriz de Riesgos'!$AR$281='Matriz Calificación'!$D$73,'Matriz de Riesgos'!$E$281,IF('Matriz de Riesgos'!$AR$281&lt;&gt;'Matriz Calificación'!$D$73,"")))</f>
        <v/>
      </c>
      <c r="AI79" s="132" t="str">
        <f>IF('Matriz de Riesgos'!$AR$290="","",IF('Matriz de Riesgos'!$AR$290='Matriz Calificación'!$D$73,'Matriz de Riesgos'!$E$290,IF('Matriz de Riesgos'!$AR$290&lt;&gt;'Matriz Calificación'!$D$73,"")))</f>
        <v/>
      </c>
      <c r="AJ79" s="132" t="str">
        <f>IF('Matriz de Riesgos'!$AR$299="","",IF('Matriz de Riesgos'!$AR$299='Matriz Calificación'!$D$73,'Matriz de Riesgos'!$E$299,IF('Matriz de Riesgos'!$AR$299&lt;&gt;'Matriz Calificación'!$D$73,"")))</f>
        <v/>
      </c>
      <c r="AK79" s="132" t="str">
        <f>IF('Matriz de Riesgos'!$AR$308="","",IF('Matriz de Riesgos'!$AR$308='Matriz Calificación'!$D$73,'Matriz de Riesgos'!$E$308,IF('Matriz de Riesgos'!$AR$308&lt;&gt;'Matriz Calificación'!$D$73,"")))</f>
        <v/>
      </c>
      <c r="AL79" s="132" t="str">
        <f>IF('Matriz de Riesgos'!$AR$317="","",IF('Matriz de Riesgos'!$AR$317='Matriz Calificación'!$D$73,'Matriz de Riesgos'!$E$317,IF('Matriz de Riesgos'!$AR$317&lt;&gt;'Matriz Calificación'!$D$73,"")))</f>
        <v/>
      </c>
      <c r="AM79" s="132" t="str">
        <f>IF('Matriz de Riesgos'!$AR$326="","",IF('Matriz de Riesgos'!$AR$326='Matriz Calificación'!$D$73,'Matriz de Riesgos'!$E$326,IF('Matriz de Riesgos'!$AR$326&lt;&gt;'Matriz Calificación'!$D$73,"")))</f>
        <v/>
      </c>
      <c r="AN79" s="132" t="str">
        <f>IF('Matriz de Riesgos'!$AR$335="","",IF('Matriz de Riesgos'!$AR$335='Matriz Calificación'!$D$73,'Matriz de Riesgos'!$E$335,IF('Matriz de Riesgos'!$AR$335&lt;&gt;'Matriz Calificación'!$D$73,"")))</f>
        <v/>
      </c>
      <c r="AO79" s="132" t="str">
        <f>IF('Matriz de Riesgos'!$AR$344="","",IF('Matriz de Riesgos'!$AR$344='Matriz Calificación'!$D$73,'Matriz de Riesgos'!$E$344,IF('Matriz de Riesgos'!$AR$344&lt;&gt;'Matriz Calificación'!$D$73,"")))</f>
        <v/>
      </c>
      <c r="AP79" s="132" t="str">
        <f>IF('Matriz de Riesgos'!$AR$353="","",IF('Matriz de Riesgos'!$AR$353='Matriz Calificación'!$D$73,'Matriz de Riesgos'!$E$353,IF('Matriz de Riesgos'!$AR$353&lt;&gt;'Matriz Calificación'!$D$73,"")))</f>
        <v/>
      </c>
      <c r="AQ79" s="136" t="str">
        <f>IF('Matriz de Riesgos'!$AR$362="","",IF('Matriz de Riesgos'!$AR$362='Matriz Calificación'!$D$73,'Matriz de Riesgos'!$E$362,IF('Matriz de Riesgos'!$AR$362&lt;&gt;'Matriz Calificación'!$D$73,"")))</f>
        <v/>
      </c>
      <c r="AR79" s="137" t="str">
        <f>IF('Matriz de Riesgos'!$AR$281="","",IF('Matriz de Riesgos'!$AR$281='Matriz Calificación'!$D$78,'Matriz de Riesgos'!$E$281,IF('Matriz de Riesgos'!$AR$281&lt;&gt;'Matriz Calificación'!$D$78,"")))</f>
        <v/>
      </c>
      <c r="AS79" s="138" t="str">
        <f>IF('Matriz de Riesgos'!$AR$290="","",IF('Matriz de Riesgos'!$AR$290='Matriz Calificación'!$D$78,'Matriz de Riesgos'!$E$290,IF('Matriz de Riesgos'!$AR$290&lt;&gt;'Matriz Calificación'!$D$78,"")))</f>
        <v/>
      </c>
      <c r="AT79" s="138" t="str">
        <f>IF('Matriz de Riesgos'!$AR$299="","",IF('Matriz de Riesgos'!$AR$299='Matriz Calificación'!$D$78,'Matriz de Riesgos'!$E$299,IF('Matriz de Riesgos'!$AR$299&lt;&gt;'Matriz Calificación'!$D$78,"")))</f>
        <v/>
      </c>
      <c r="AU79" s="138" t="str">
        <f>IF('Matriz de Riesgos'!$AR$308="","",IF('Matriz de Riesgos'!$AR$308='Matriz Calificación'!$D$78,'Matriz de Riesgos'!$E$308,IF('Matriz de Riesgos'!$AR$308&lt;&gt;'Matriz Calificación'!$D$78,"")))</f>
        <v/>
      </c>
      <c r="AV79" s="154" t="str">
        <f>IF('Matriz de Riesgos'!$AR$317="","",IF('Matriz de Riesgos'!$AR$317='Matriz Calificación'!$D$78,'Matriz de Riesgos'!$E$317,IF('Matriz de Riesgos'!$AR$317&lt;&gt;'Matriz Calificación'!$D$78,"")))</f>
        <v/>
      </c>
      <c r="AW79" s="154" t="str">
        <f>IF('Matriz de Riesgos'!$AR$326="","",IF('Matriz de Riesgos'!$AR$326='Matriz Calificación'!$D$78,'Matriz de Riesgos'!$E$326,IF('Matriz de Riesgos'!$AR$326&lt;&gt;'Matriz Calificación'!$D$78,"")))</f>
        <v/>
      </c>
      <c r="AX79" s="154" t="str">
        <f>IF('Matriz de Riesgos'!$AR$335="","",IF('Matriz de Riesgos'!$AR$335='Matriz Calificación'!$D$78,'Matriz de Riesgos'!$E$335,IF('Matriz de Riesgos'!$AR$335&lt;&gt;'Matriz Calificación'!$D$78,"")))</f>
        <v/>
      </c>
      <c r="AY79" s="154" t="str">
        <f>IF('Matriz de Riesgos'!$AR$344="","",IF('Matriz de Riesgos'!$AR$344='Matriz Calificación'!$D$78,'Matriz de Riesgos'!$E$344,IF('Matriz de Riesgos'!$AR$344&lt;&gt;'Matriz Calificación'!$D$78,"")))</f>
        <v/>
      </c>
      <c r="AZ79" s="154" t="str">
        <f>IF('Matriz de Riesgos'!$AR$353="","",IF('Matriz de Riesgos'!$AR$353='Matriz Calificación'!$D$78,'Matriz de Riesgos'!$E$353,IF('Matriz de Riesgos'!$AR$353&lt;&gt;'Matriz Calificación'!$D$78,"")))</f>
        <v/>
      </c>
      <c r="BA79" s="139" t="str">
        <f>IF('Matriz de Riesgos'!$AR$362="","",IF('Matriz de Riesgos'!$AR$362='Matriz Calificación'!$D$78,'Matriz de Riesgos'!$E$362,IF('Matriz de Riesgos'!$AR$362&lt;&gt;'Matriz Calificación'!$D$78,"")))</f>
        <v/>
      </c>
    </row>
    <row r="80" spans="2:53" ht="12" customHeight="1" x14ac:dyDescent="0.25">
      <c r="B80" s="400"/>
      <c r="C80" s="414"/>
      <c r="D80" s="131" t="str">
        <f>IF('Matriz de Riesgos'!$AR$371="","",IF('Matriz de Riesgos'!$AR$371='Matriz Calificación'!$D$70,'Matriz de Riesgos'!$E$371,IF('Matriz de Riesgos'!$AR$371&lt;&gt;'Matriz Calificación'!$D$70,"")))</f>
        <v/>
      </c>
      <c r="E80" s="132" t="str">
        <f>IF('Matriz de Riesgos'!$AR$380="","",IF('Matriz de Riesgos'!$AR$380='Matriz Calificación'!$D$70,'Matriz de Riesgos'!$E$380,IF('Matriz de Riesgos'!$AR$380&lt;&gt;'Matriz Calificación'!$D$70,"")))</f>
        <v/>
      </c>
      <c r="F80" s="132" t="str">
        <f>IF('Matriz de Riesgos'!$AR$389="","",IF('Matriz de Riesgos'!$AR$389='Matriz Calificación'!$D$70,'Matriz de Riesgos'!$E$389,IF('Matriz de Riesgos'!$AR$389&lt;&gt;'Matriz Calificación'!$D$70,"")))</f>
        <v/>
      </c>
      <c r="G80" s="132" t="str">
        <f>IF('Matriz de Riesgos'!$AR$398="","",IF('Matriz de Riesgos'!$AR$398='Matriz Calificación'!$D$70,'Matriz de Riesgos'!$E$398,IF('Matriz de Riesgos'!$AR$398&lt;&gt;'Matriz Calificación'!$D$70,"")))</f>
        <v/>
      </c>
      <c r="H80" s="132" t="str">
        <f>IF('Matriz de Riesgos'!$AR$407="","",IF('Matriz de Riesgos'!$AR$407='Matriz Calificación'!$D$70,'Matriz de Riesgos'!$E$407,IF('Matriz de Riesgos'!$AR$407&lt;&gt;'Matriz Calificación'!$D$70,"")))</f>
        <v/>
      </c>
      <c r="I80" s="132" t="str">
        <f>IF('Matriz de Riesgos'!$AR$416="","",IF('Matriz de Riesgos'!$AR$416='Matriz Calificación'!$D$70,'Matriz de Riesgos'!$E$416,IF('Matriz de Riesgos'!$AR$416&lt;&gt;'Matriz Calificación'!$D$70,"")))</f>
        <v/>
      </c>
      <c r="J80" s="132" t="str">
        <f>IF('Matriz de Riesgos'!$AR$425="","",IF('Matriz de Riesgos'!$AR$425='Matriz Calificación'!$D$70,'Matriz de Riesgos'!$E$425,IF('Matriz de Riesgos'!$AR$425&lt;&gt;'Matriz Calificación'!$D$70,"")))</f>
        <v/>
      </c>
      <c r="K80" s="132" t="str">
        <f>IF('Matriz de Riesgos'!$AR$434="","",IF('Matriz de Riesgos'!$AR$434='Matriz Calificación'!$D$70,'Matriz de Riesgos'!$E$434,IF('Matriz de Riesgos'!$AR$434&lt;&gt;'Matriz Calificación'!$D$70,"")))</f>
        <v/>
      </c>
      <c r="L80" s="132" t="str">
        <f>IF('Matriz de Riesgos'!$AR$443="","",IF('Matriz de Riesgos'!$AR$443='Matriz Calificación'!$D$70,'Matriz de Riesgos'!$E$443,IF('Matriz de Riesgos'!$AR$443&lt;&gt;'Matriz Calificación'!$D$70,"")))</f>
        <v/>
      </c>
      <c r="M80" s="136" t="str">
        <f>IF('Matriz de Riesgos'!$AR$452="","",IF('Matriz de Riesgos'!$AR$452='Matriz Calificación'!$D$70,'Matriz de Riesgos'!$E$452,IF('Matriz de Riesgos'!$AR$452&lt;&gt;'Matriz Calificación'!$D$70,"")))</f>
        <v/>
      </c>
      <c r="N80" s="131" t="str">
        <f>IF('Matriz de Riesgos'!$AR$371="","",IF('Matriz de Riesgos'!$AR$371='Matriz Calificación'!$D$71,'Matriz de Riesgos'!$E$371,IF('Matriz de Riesgos'!$AR$371&lt;&gt;'Matriz Calificación'!$D$71,"")))</f>
        <v/>
      </c>
      <c r="O80" s="132" t="str">
        <f>IF('Matriz de Riesgos'!$AR$380="","",IF('Matriz de Riesgos'!$AR$380='Matriz Calificación'!$D$71,'Matriz de Riesgos'!$E$380,IF('Matriz de Riesgos'!$AR$380&lt;&gt;'Matriz Calificación'!$D$71,"")))</f>
        <v/>
      </c>
      <c r="P80" s="132" t="str">
        <f>IF('Matriz de Riesgos'!$AR$389="","",IF('Matriz de Riesgos'!$AR$389='Matriz Calificación'!$D$71,'Matriz de Riesgos'!$E$389,IF('Matriz de Riesgos'!$AR$389&lt;&gt;'Matriz Calificación'!$D$71,"")))</f>
        <v/>
      </c>
      <c r="Q80" s="132" t="str">
        <f>IF('Matriz de Riesgos'!$AR$398="","",IF('Matriz de Riesgos'!$AR$398='Matriz Calificación'!$D$71,'Matriz de Riesgos'!$E$398,IF('Matriz de Riesgos'!$AR$398&lt;&gt;'Matriz Calificación'!$D$71,"")))</f>
        <v/>
      </c>
      <c r="R80" s="132" t="str">
        <f>IF('Matriz de Riesgos'!$AR$407="","",IF('Matriz de Riesgos'!$AR$407='Matriz Calificación'!$D$71,'Matriz de Riesgos'!$E$407,IF('Matriz de Riesgos'!$AR$407&lt;&gt;'Matriz Calificación'!$D$71,"")))</f>
        <v/>
      </c>
      <c r="S80" s="132" t="str">
        <f>IF('Matriz de Riesgos'!$AR$416="","",IF('Matriz de Riesgos'!$AR$416='Matriz Calificación'!$D$71,'Matriz de Riesgos'!$E$416,IF('Matriz de Riesgos'!$AR$416&lt;&gt;'Matriz Calificación'!$D$71,"")))</f>
        <v/>
      </c>
      <c r="T80" s="132" t="str">
        <f>IF('Matriz de Riesgos'!$AR$425="","",IF('Matriz de Riesgos'!$AR$425='Matriz Calificación'!$D$71,'Matriz de Riesgos'!$E$425,IF('Matriz de Riesgos'!$AR$425&lt;&gt;'Matriz Calificación'!$D$71,"")))</f>
        <v/>
      </c>
      <c r="U80" s="132" t="str">
        <f>IF('Matriz de Riesgos'!$AR$434="","",IF('Matriz de Riesgos'!$AR$434='Matriz Calificación'!$D$71,'Matriz de Riesgos'!$E$434,IF('Matriz de Riesgos'!$AR$434&lt;&gt;'Matriz Calificación'!$D$71,"")))</f>
        <v/>
      </c>
      <c r="V80" s="132" t="str">
        <f>IF('Matriz de Riesgos'!$AR$443="","",IF('Matriz de Riesgos'!$AR$443='Matriz Calificación'!$D$71,'Matriz de Riesgos'!$E$443,IF('Matriz de Riesgos'!$AR$443&lt;&gt;'Matriz Calificación'!$D$71,"")))</f>
        <v/>
      </c>
      <c r="W80" s="136" t="str">
        <f>IF('Matriz de Riesgos'!$AR$452="","",IF('Matriz de Riesgos'!$AR$452='Matriz Calificación'!$D$71,'Matriz de Riesgos'!$E$452,IF('Matriz de Riesgos'!$AR$452&lt;&gt;'Matriz Calificación'!$D$71,"")))</f>
        <v/>
      </c>
      <c r="X80" s="131" t="str">
        <f>IF('Matriz de Riesgos'!$AR$371="","",IF('Matriz de Riesgos'!$AR$371='Matriz Calificación'!$D$72,'Matriz de Riesgos'!$E$371,IF('Matriz de Riesgos'!$AR$371&lt;&gt;'Matriz Calificación'!$D$72,"")))</f>
        <v/>
      </c>
      <c r="Y80" s="132" t="str">
        <f>IF('Matriz de Riesgos'!$AR$380="","",IF('Matriz de Riesgos'!$AR$380='Matriz Calificación'!$D$72,'Matriz de Riesgos'!$E$380,IF('Matriz de Riesgos'!$AR$380&lt;&gt;'Matriz Calificación'!$D$72,"")))</f>
        <v/>
      </c>
      <c r="Z80" s="132" t="str">
        <f>IF('Matriz de Riesgos'!$AR$389="","",IF('Matriz de Riesgos'!$AR$389='Matriz Calificación'!$D$72,'Matriz de Riesgos'!$E$389,IF('Matriz de Riesgos'!$AR$389&lt;&gt;'Matriz Calificación'!$D$72,"")))</f>
        <v/>
      </c>
      <c r="AA80" s="132" t="str">
        <f>IF('Matriz de Riesgos'!$AR$398="","",IF('Matriz de Riesgos'!$AR$398='Matriz Calificación'!$D$72,'Matriz de Riesgos'!$E$398,IF('Matriz de Riesgos'!$AR$398&lt;&gt;'Matriz Calificación'!$D$72,"")))</f>
        <v/>
      </c>
      <c r="AB80" s="132" t="str">
        <f>IF('Matriz de Riesgos'!$AR$407="","",IF('Matriz de Riesgos'!$AR$407='Matriz Calificación'!$D$72,'Matriz de Riesgos'!$E$407,IF('Matriz de Riesgos'!$AR$407&lt;&gt;'Matriz Calificación'!$D$72,"")))</f>
        <v/>
      </c>
      <c r="AC80" s="132" t="str">
        <f>IF('Matriz de Riesgos'!$AR$416="","",IF('Matriz de Riesgos'!$AR$416='Matriz Calificación'!$D$72,'Matriz de Riesgos'!$E$416,IF('Matriz de Riesgos'!$AR$416&lt;&gt;'Matriz Calificación'!$D$72,"")))</f>
        <v/>
      </c>
      <c r="AD80" s="132" t="str">
        <f>IF('Matriz de Riesgos'!$AR$425="","",IF('Matriz de Riesgos'!$AR$425='Matriz Calificación'!$D$72,'Matriz de Riesgos'!$E$425,IF('Matriz de Riesgos'!$AR$425&lt;&gt;'Matriz Calificación'!$D$72,"")))</f>
        <v/>
      </c>
      <c r="AE80" s="132" t="str">
        <f>IF('Matriz de Riesgos'!$AR$434="","",IF('Matriz de Riesgos'!$AR$434='Matriz Calificación'!$D$72,'Matriz de Riesgos'!$E$434,IF('Matriz de Riesgos'!$AR$434&lt;&gt;'Matriz Calificación'!$D$72,"")))</f>
        <v/>
      </c>
      <c r="AF80" s="132" t="str">
        <f>IF('Matriz de Riesgos'!$AR$443="","",IF('Matriz de Riesgos'!$AR$443='Matriz Calificación'!$D$72,'Matriz de Riesgos'!$E$443,IF('Matriz de Riesgos'!$AR$443&lt;&gt;'Matriz Calificación'!$D$72,"")))</f>
        <v/>
      </c>
      <c r="AG80" s="136" t="str">
        <f>IF('Matriz de Riesgos'!$AR$452="","",IF('Matriz de Riesgos'!$AR$452='Matriz Calificación'!$D$72,'Matriz de Riesgos'!$E$452,IF('Matriz de Riesgos'!$AR$452&lt;&gt;'Matriz Calificación'!$D$72,"")))</f>
        <v/>
      </c>
      <c r="AH80" s="131" t="str">
        <f>IF('Matriz de Riesgos'!$AR$371="","",IF('Matriz de Riesgos'!$AR$371='Matriz Calificación'!$D$73,'Matriz de Riesgos'!$E$371,IF('Matriz de Riesgos'!$AR$371&lt;&gt;'Matriz Calificación'!$D$73,"")))</f>
        <v/>
      </c>
      <c r="AI80" s="132" t="str">
        <f>IF('Matriz de Riesgos'!$AR$380="","",IF('Matriz de Riesgos'!$AR$380='Matriz Calificación'!$D$73,'Matriz de Riesgos'!$E$380,IF('Matriz de Riesgos'!$AR$380&lt;&gt;'Matriz Calificación'!$D$73,"")))</f>
        <v/>
      </c>
      <c r="AJ80" s="132" t="str">
        <f>IF('Matriz de Riesgos'!$AR$389="","",IF('Matriz de Riesgos'!$AR$389='Matriz Calificación'!$D$73,'Matriz de Riesgos'!$E$389,IF('Matriz de Riesgos'!$AR$389&lt;&gt;'Matriz Calificación'!$D$73,"")))</f>
        <v/>
      </c>
      <c r="AK80" s="132" t="str">
        <f>IF('Matriz de Riesgos'!$AR$398="","",IF('Matriz de Riesgos'!$AR$398='Matriz Calificación'!$D$73,'Matriz de Riesgos'!$E$398,IF('Matriz de Riesgos'!$AR$398&lt;&gt;'Matriz Calificación'!$D$73,"")))</f>
        <v/>
      </c>
      <c r="AL80" s="132" t="str">
        <f>IF('Matriz de Riesgos'!$AR$407="","",IF('Matriz de Riesgos'!$AR$407='Matriz Calificación'!$D$73,'Matriz de Riesgos'!$E$407,IF('Matriz de Riesgos'!$AR$407&lt;&gt;'Matriz Calificación'!$D$73,"")))</f>
        <v/>
      </c>
      <c r="AM80" s="132" t="str">
        <f>IF('Matriz de Riesgos'!$AR$416="","",IF('Matriz de Riesgos'!$AR$416='Matriz Calificación'!$D$73,'Matriz de Riesgos'!$E$416,IF('Matriz de Riesgos'!$AR$416&lt;&gt;'Matriz Calificación'!$D$73,"")))</f>
        <v/>
      </c>
      <c r="AN80" s="132" t="str">
        <f>IF('Matriz de Riesgos'!$AR$425="","",IF('Matriz de Riesgos'!$AR$425='Matriz Calificación'!$D$73,'Matriz de Riesgos'!$E$425,IF('Matriz de Riesgos'!$AR$425&lt;&gt;'Matriz Calificación'!$D$73,"")))</f>
        <v/>
      </c>
      <c r="AO80" s="132" t="str">
        <f>IF('Matriz de Riesgos'!$AR$434="","",IF('Matriz de Riesgos'!$AR$434='Matriz Calificación'!$D$73,'Matriz de Riesgos'!$E$434,IF('Matriz de Riesgos'!$AR$434&lt;&gt;'Matriz Calificación'!$D$73,"")))</f>
        <v/>
      </c>
      <c r="AP80" s="132" t="str">
        <f>IF('Matriz de Riesgos'!$AR$443="","",IF('Matriz de Riesgos'!$AR$443='Matriz Calificación'!$D$73,'Matriz de Riesgos'!$E$443,IF('Matriz de Riesgos'!$AR$443&lt;&gt;'Matriz Calificación'!$D$73,"")))</f>
        <v/>
      </c>
      <c r="AQ80" s="136" t="str">
        <f>IF('Matriz de Riesgos'!$AR$452="","",IF('Matriz de Riesgos'!$AR$452='Matriz Calificación'!$D$73,'Matriz de Riesgos'!$E$452,IF('Matriz de Riesgos'!$AR$452&lt;&gt;'Matriz Calificación'!$D$73,"")))</f>
        <v/>
      </c>
      <c r="AR80" s="137" t="str">
        <f>IF('Matriz de Riesgos'!$AR$371="","",IF('Matriz de Riesgos'!$AR$371='Matriz Calificación'!$D$78,'Matriz de Riesgos'!$E$371,IF('Matriz de Riesgos'!$AR$371&lt;&gt;'Matriz Calificación'!$D$78,"")))</f>
        <v/>
      </c>
      <c r="AS80" s="138" t="str">
        <f>IF('Matriz de Riesgos'!$AR$380="","",IF('Matriz de Riesgos'!$AR$380='Matriz Calificación'!$D$78,'Matriz de Riesgos'!$E$380,IF('Matriz de Riesgos'!$AR$380&lt;&gt;'Matriz Calificación'!$D$78,"")))</f>
        <v/>
      </c>
      <c r="AT80" s="138" t="str">
        <f>IF('Matriz de Riesgos'!$AR$389="","",IF('Matriz de Riesgos'!$AR$389='Matriz Calificación'!$D$78,'Matriz de Riesgos'!$E$389,IF('Matriz de Riesgos'!$AR$389&lt;&gt;'Matriz Calificación'!$D$78,"")))</f>
        <v/>
      </c>
      <c r="AU80" s="138" t="str">
        <f>IF('Matriz de Riesgos'!$AR$398="","",IF('Matriz de Riesgos'!$AR$398='Matriz Calificación'!$D$78,'Matriz de Riesgos'!$E$398,IF('Matriz de Riesgos'!$AR$398&lt;&gt;'Matriz Calificación'!$D$78,"")))</f>
        <v/>
      </c>
      <c r="AV80" s="154" t="str">
        <f>IF('Matriz de Riesgos'!$AR$407="","",IF('Matriz de Riesgos'!$AR$407='Matriz Calificación'!$D$78,'Matriz de Riesgos'!$E$407,IF('Matriz de Riesgos'!$AR$407&lt;&gt;'Matriz Calificación'!$D$78,"")))</f>
        <v/>
      </c>
      <c r="AW80" s="154" t="str">
        <f>IF('Matriz de Riesgos'!$AR$416="","",IF('Matriz de Riesgos'!$AR$416='Matriz Calificación'!$D$78,'Matriz de Riesgos'!$E$416,IF('Matriz de Riesgos'!$AR$416&lt;&gt;'Matriz Calificación'!$D$78,"")))</f>
        <v/>
      </c>
      <c r="AX80" s="154" t="str">
        <f>IF('Matriz de Riesgos'!$AR$425="","",IF('Matriz de Riesgos'!$AR$425='Matriz Calificación'!$D$78,'Matriz de Riesgos'!$E$425,IF('Matriz de Riesgos'!$AR$425&lt;&gt;'Matriz Calificación'!$D$78,"")))</f>
        <v/>
      </c>
      <c r="AY80" s="154" t="str">
        <f>IF('Matriz de Riesgos'!$AR$434="","",IF('Matriz de Riesgos'!$AR$434='Matriz Calificación'!$D$78,'Matriz de Riesgos'!$E$434,IF('Matriz de Riesgos'!$AR$434&lt;&gt;'Matriz Calificación'!$D$78,"")))</f>
        <v/>
      </c>
      <c r="AZ80" s="154" t="str">
        <f>IF('Matriz de Riesgos'!$AR$443="","",IF('Matriz de Riesgos'!$AR$443='Matriz Calificación'!$D$78,'Matriz de Riesgos'!$E$443,IF('Matriz de Riesgos'!$AR$443&lt;&gt;'Matriz Calificación'!$D$78,"")))</f>
        <v/>
      </c>
      <c r="BA80" s="139" t="str">
        <f>IF('Matriz de Riesgos'!$AR$452="","",IF('Matriz de Riesgos'!$AR$452='Matriz Calificación'!$D$78,'Matriz de Riesgos'!$E$452,IF('Matriz de Riesgos'!$AR$452&lt;&gt;'Matriz Calificación'!$D$78,"")))</f>
        <v/>
      </c>
    </row>
    <row r="81" spans="2:53" ht="12" customHeight="1" x14ac:dyDescent="0.25">
      <c r="B81" s="400"/>
      <c r="C81" s="414"/>
      <c r="D81" s="131" t="str">
        <f>IF('Matriz de Riesgos'!$AR$461="","",IF('Matriz de Riesgos'!$AR$461='Matriz Calificación'!$D$70,'Matriz de Riesgos'!$E$461,IF('Matriz de Riesgos'!$AR$461&lt;&gt;'Matriz Calificación'!$D$70,"")))</f>
        <v/>
      </c>
      <c r="E81" s="132" t="str">
        <f>IF('Matriz de Riesgos'!$AR$470="","",IF('Matriz de Riesgos'!$AR$470='Matriz Calificación'!$D$70,'Matriz de Riesgos'!$E$470,IF('Matriz de Riesgos'!$AR$470&lt;&gt;'Matriz Calificación'!$D$70,"")))</f>
        <v/>
      </c>
      <c r="F81" s="132" t="str">
        <f>IF('Matriz de Riesgos'!$AR$479="","",IF('Matriz de Riesgos'!$AR$479='Matriz Calificación'!$D$70,'Matriz de Riesgos'!$E$479,IF('Matriz de Riesgos'!$AR$479&lt;&gt;'Matriz Calificación'!$D$70,"")))</f>
        <v/>
      </c>
      <c r="G81" s="132" t="str">
        <f>IF('Matriz de Riesgos'!$AR$488="","",IF('Matriz de Riesgos'!$AR$488='Matriz Calificación'!$D$70,'Matriz de Riesgos'!$E$488,IF('Matriz de Riesgos'!$AR$488&lt;&gt;'Matriz Calificación'!$D$70,"")))</f>
        <v/>
      </c>
      <c r="H81" s="132" t="str">
        <f>IF('Matriz de Riesgos'!$AR$497="","",IF('Matriz de Riesgos'!$AR$497='Matriz Calificación'!$D$70,'Matriz de Riesgos'!$E$497,IF('Matriz de Riesgos'!$AR$497&lt;&gt;'Matriz Calificación'!$D$70,"")))</f>
        <v/>
      </c>
      <c r="I81" s="132" t="str">
        <f>IF('Matriz de Riesgos'!$AR$506="","",IF('Matriz de Riesgos'!$AR$506='Matriz Calificación'!$D$70,'Matriz de Riesgos'!$E$506,IF('Matriz de Riesgos'!$AR$506&lt;&gt;'Matriz Calificación'!$D$70,"")))</f>
        <v/>
      </c>
      <c r="J81" s="132" t="str">
        <f>IF('Matriz de Riesgos'!$AR$515="","",IF('Matriz de Riesgos'!$AR$515='Matriz Calificación'!$D$70,'Matriz de Riesgos'!$E$515,IF('Matriz de Riesgos'!$AR$515&lt;&gt;'Matriz Calificación'!$D$70,"")))</f>
        <v/>
      </c>
      <c r="K81" s="132" t="str">
        <f>IF('Matriz de Riesgos'!$AR$524="","",IF('Matriz de Riesgos'!$AR$524='Matriz Calificación'!$D$70,'Matriz de Riesgos'!$E$524,IF('Matriz de Riesgos'!$AR$524&lt;&gt;'Matriz Calificación'!$D$70,"")))</f>
        <v/>
      </c>
      <c r="L81" s="132" t="str">
        <f>IF('Matriz de Riesgos'!$AR$533="","",IF('Matriz de Riesgos'!$AR$533='Matriz Calificación'!$D$70,'Matriz de Riesgos'!$E$533,IF('Matriz de Riesgos'!$AR$533&lt;&gt;'Matriz Calificación'!$D$70,"")))</f>
        <v/>
      </c>
      <c r="M81" s="136" t="str">
        <f>IF('Matriz de Riesgos'!$AR$542="","",IF('Matriz de Riesgos'!$AR$542='Matriz Calificación'!$D$70,'Matriz de Riesgos'!$E$542,IF('Matriz de Riesgos'!$AR$542&lt;&gt;'Matriz Calificación'!$D$70,"")))</f>
        <v/>
      </c>
      <c r="N81" s="131" t="str">
        <f>IF('Matriz de Riesgos'!$AR$461="","",IF('Matriz de Riesgos'!$AR$461='Matriz Calificación'!$D$71,'Matriz de Riesgos'!$E$461,IF('Matriz de Riesgos'!$AR$461&lt;&gt;'Matriz Calificación'!$D$71,"")))</f>
        <v/>
      </c>
      <c r="O81" s="132" t="str">
        <f>IF('Matriz de Riesgos'!$AR$470="","",IF('Matriz de Riesgos'!$AR$470='Matriz Calificación'!$D$71,'Matriz de Riesgos'!$E$470,IF('Matriz de Riesgos'!$AR$470&lt;&gt;'Matriz Calificación'!$D$71,"")))</f>
        <v/>
      </c>
      <c r="P81" s="132" t="str">
        <f>IF('Matriz de Riesgos'!$AR$479="","",IF('Matriz de Riesgos'!$AR$479='Matriz Calificación'!$D$71,'Matriz de Riesgos'!$E$479,IF('Matriz de Riesgos'!$AR$479&lt;&gt;'Matriz Calificación'!$D$71,"")))</f>
        <v/>
      </c>
      <c r="Q81" s="132" t="str">
        <f>IF('Matriz de Riesgos'!$AR$488="","",IF('Matriz de Riesgos'!$AR$488='Matriz Calificación'!$D$71,'Matriz de Riesgos'!$E$488,IF('Matriz de Riesgos'!$AR$488&lt;&gt;'Matriz Calificación'!$D$71,"")))</f>
        <v/>
      </c>
      <c r="R81" s="132" t="str">
        <f>IF('Matriz de Riesgos'!$AR$497="","",IF('Matriz de Riesgos'!$AR$497='Matriz Calificación'!$D$71,'Matriz de Riesgos'!$E$497,IF('Matriz de Riesgos'!$AR$497&lt;&gt;'Matriz Calificación'!$D$71,"")))</f>
        <v/>
      </c>
      <c r="S81" s="132" t="str">
        <f>IF('Matriz de Riesgos'!$AR$506="","",IF('Matriz de Riesgos'!$AR$506='Matriz Calificación'!$D$71,'Matriz de Riesgos'!$E$506,IF('Matriz de Riesgos'!$AR$506&lt;&gt;'Matriz Calificación'!$D$71,"")))</f>
        <v/>
      </c>
      <c r="T81" s="132" t="str">
        <f>IF('Matriz de Riesgos'!$AR$515="","",IF('Matriz de Riesgos'!$AR$515='Matriz Calificación'!$D$71,'Matriz de Riesgos'!$E$515,IF('Matriz de Riesgos'!$AR$515&lt;&gt;'Matriz Calificación'!$D$71,"")))</f>
        <v/>
      </c>
      <c r="U81" s="132" t="str">
        <f>IF('Matriz de Riesgos'!$AR$524="","",IF('Matriz de Riesgos'!$AR$524='Matriz Calificación'!$D$71,'Matriz de Riesgos'!$E$524,IF('Matriz de Riesgos'!$AR$524&lt;&gt;'Matriz Calificación'!$D$71,"")))</f>
        <v/>
      </c>
      <c r="V81" s="132" t="str">
        <f>IF('Matriz de Riesgos'!$AR$533="","",IF('Matriz de Riesgos'!$AR$533='Matriz Calificación'!$D$71,'Matriz de Riesgos'!$E$533,IF('Matriz de Riesgos'!$AR$533&lt;&gt;'Matriz Calificación'!$D$71,"")))</f>
        <v/>
      </c>
      <c r="W81" s="136" t="str">
        <f>IF('Matriz de Riesgos'!$AR$542="","",IF('Matriz de Riesgos'!$AR$542='Matriz Calificación'!$D$71,'Matriz de Riesgos'!$E$542,IF('Matriz de Riesgos'!$AR$542&lt;&gt;'Matriz Calificación'!$D$71,"")))</f>
        <v/>
      </c>
      <c r="X81" s="131" t="str">
        <f>IF('Matriz de Riesgos'!$AR$461="","",IF('Matriz de Riesgos'!$AR$461='Matriz Calificación'!$D$72,'Matriz de Riesgos'!$E$461,IF('Matriz de Riesgos'!$AR$461&lt;&gt;'Matriz Calificación'!$D$72,"")))</f>
        <v/>
      </c>
      <c r="Y81" s="132" t="str">
        <f>IF('Matriz de Riesgos'!$AR$470="","",IF('Matriz de Riesgos'!$AR$470='Matriz Calificación'!$D$72,'Matriz de Riesgos'!$E$470,IF('Matriz de Riesgos'!$AR$470&lt;&gt;'Matriz Calificación'!$D$72,"")))</f>
        <v/>
      </c>
      <c r="Z81" s="132" t="str">
        <f>IF('Matriz de Riesgos'!$AR$479="","",IF('Matriz de Riesgos'!$AR$479='Matriz Calificación'!$D$72,'Matriz de Riesgos'!$E$479,IF('Matriz de Riesgos'!$AR$479&lt;&gt;'Matriz Calificación'!$D$72,"")))</f>
        <v/>
      </c>
      <c r="AA81" s="132" t="str">
        <f>IF('Matriz de Riesgos'!$AR$488="","",IF('Matriz de Riesgos'!$AR$488='Matriz Calificación'!$D$72,'Matriz de Riesgos'!$E$488,IF('Matriz de Riesgos'!$AR$488&lt;&gt;'Matriz Calificación'!$D$72,"")))</f>
        <v/>
      </c>
      <c r="AB81" s="132" t="str">
        <f>IF('Matriz de Riesgos'!$AR$497="","",IF('Matriz de Riesgos'!$AR$497='Matriz Calificación'!$D$72,'Matriz de Riesgos'!$E$497,IF('Matriz de Riesgos'!$AR$497&lt;&gt;'Matriz Calificación'!$D$72,"")))</f>
        <v/>
      </c>
      <c r="AC81" s="132" t="str">
        <f>IF('Matriz de Riesgos'!$AR$506="","",IF('Matriz de Riesgos'!$AR$506='Matriz Calificación'!$D$72,'Matriz de Riesgos'!$E$506,IF('Matriz de Riesgos'!$AR$506&lt;&gt;'Matriz Calificación'!$D$72,"")))</f>
        <v/>
      </c>
      <c r="AD81" s="132" t="str">
        <f>IF('Matriz de Riesgos'!$AR$515="","",IF('Matriz de Riesgos'!$AR$515='Matriz Calificación'!$D$72,'Matriz de Riesgos'!$E$515,IF('Matriz de Riesgos'!$AR$515&lt;&gt;'Matriz Calificación'!$D$72,"")))</f>
        <v/>
      </c>
      <c r="AE81" s="132" t="str">
        <f>IF('Matriz de Riesgos'!$AR$524="","",IF('Matriz de Riesgos'!$AR$524='Matriz Calificación'!$D$72,'Matriz de Riesgos'!$E$524,IF('Matriz de Riesgos'!$AR$524&lt;&gt;'Matriz Calificación'!$D$72,"")))</f>
        <v/>
      </c>
      <c r="AF81" s="132" t="str">
        <f>IF('Matriz de Riesgos'!$AR$533="","",IF('Matriz de Riesgos'!$AR$533='Matriz Calificación'!$D$72,'Matriz de Riesgos'!$E$533,IF('Matriz de Riesgos'!$AR$533&lt;&gt;'Matriz Calificación'!$D$72,"")))</f>
        <v/>
      </c>
      <c r="AG81" s="136" t="str">
        <f>IF('Matriz de Riesgos'!$AR$542="","",IF('Matriz de Riesgos'!$AR$542='Matriz Calificación'!$D$72,'Matriz de Riesgos'!$E$542,IF('Matriz de Riesgos'!$AR$542&lt;&gt;'Matriz Calificación'!$D$72,"")))</f>
        <v/>
      </c>
      <c r="AH81" s="131" t="str">
        <f>IF('Matriz de Riesgos'!$AR$461="","",IF('Matriz de Riesgos'!$AR$461='Matriz Calificación'!$D$73,'Matriz de Riesgos'!$E$461,IF('Matriz de Riesgos'!$AR$461&lt;&gt;'Matriz Calificación'!$D$73,"")))</f>
        <v/>
      </c>
      <c r="AI81" s="132" t="str">
        <f>IF('Matriz de Riesgos'!$AR$470="","",IF('Matriz de Riesgos'!$AR$470='Matriz Calificación'!$D$73,'Matriz de Riesgos'!$E$470,IF('Matriz de Riesgos'!$AR$470&lt;&gt;'Matriz Calificación'!$D$73,"")))</f>
        <v/>
      </c>
      <c r="AJ81" s="132" t="str">
        <f>IF('Matriz de Riesgos'!$AR$479="","",IF('Matriz de Riesgos'!$AR$479='Matriz Calificación'!$D$73,'Matriz de Riesgos'!$E$479,IF('Matriz de Riesgos'!$AR$479&lt;&gt;'Matriz Calificación'!$D$73,"")))</f>
        <v/>
      </c>
      <c r="AK81" s="132" t="str">
        <f>IF('Matriz de Riesgos'!$AR$488="","",IF('Matriz de Riesgos'!$AR$488='Matriz Calificación'!$D$73,'Matriz de Riesgos'!$E$488,IF('Matriz de Riesgos'!$AR$488&lt;&gt;'Matriz Calificación'!$D$73,"")))</f>
        <v/>
      </c>
      <c r="AL81" s="132" t="str">
        <f>IF('Matriz de Riesgos'!$AR$497="","",IF('Matriz de Riesgos'!$AR$497='Matriz Calificación'!$D$73,'Matriz de Riesgos'!$E$497,IF('Matriz de Riesgos'!$AR$497&lt;&gt;'Matriz Calificación'!$D$73,"")))</f>
        <v/>
      </c>
      <c r="AM81" s="132" t="str">
        <f>IF('Matriz de Riesgos'!$AR$506="","",IF('Matriz de Riesgos'!$AR$506='Matriz Calificación'!$D$73,'Matriz de Riesgos'!$E$506,IF('Matriz de Riesgos'!$AR$506&lt;&gt;'Matriz Calificación'!$D$73,"")))</f>
        <v/>
      </c>
      <c r="AN81" s="132" t="str">
        <f>IF('Matriz de Riesgos'!$AR$515="","",IF('Matriz de Riesgos'!$AR$515='Matriz Calificación'!$D$73,'Matriz de Riesgos'!$E$515,IF('Matriz de Riesgos'!$AR$515&lt;&gt;'Matriz Calificación'!$D$73,"")))</f>
        <v/>
      </c>
      <c r="AO81" s="132" t="str">
        <f>IF('Matriz de Riesgos'!$AR$524="","",IF('Matriz de Riesgos'!$AR$524='Matriz Calificación'!$D$73,'Matriz de Riesgos'!$E$524,IF('Matriz de Riesgos'!$AR$524&lt;&gt;'Matriz Calificación'!$D$73,"")))</f>
        <v/>
      </c>
      <c r="AP81" s="132" t="str">
        <f>IF('Matriz de Riesgos'!$AR$533="","",IF('Matriz de Riesgos'!$AR$533='Matriz Calificación'!$D$73,'Matriz de Riesgos'!$E$533,IF('Matriz de Riesgos'!$AR$533&lt;&gt;'Matriz Calificación'!$D$73,"")))</f>
        <v/>
      </c>
      <c r="AQ81" s="136" t="str">
        <f>IF('Matriz de Riesgos'!$AR$542="","",IF('Matriz de Riesgos'!$AR$542='Matriz Calificación'!$D$73,'Matriz de Riesgos'!$E$542,IF('Matriz de Riesgos'!$AR$542&lt;&gt;'Matriz Calificación'!$D$73,"")))</f>
        <v/>
      </c>
      <c r="AR81" s="137" t="str">
        <f>IF('Matriz de Riesgos'!$AR$461="","",IF('Matriz de Riesgos'!$AR$461='Matriz Calificación'!$D$78,'Matriz de Riesgos'!$E$461,IF('Matriz de Riesgos'!$AR$461&lt;&gt;'Matriz Calificación'!$D$78,"")))</f>
        <v/>
      </c>
      <c r="AS81" s="138" t="str">
        <f>IF('Matriz de Riesgos'!$AR$470="","",IF('Matriz de Riesgos'!$AR$470='Matriz Calificación'!$D$78,'Matriz de Riesgos'!$E$470,IF('Matriz de Riesgos'!$AR$470&lt;&gt;'Matriz Calificación'!$D$78,"")))</f>
        <v/>
      </c>
      <c r="AT81" s="138" t="str">
        <f>IF('Matriz de Riesgos'!$AR$479="","",IF('Matriz de Riesgos'!$AR$479='Matriz Calificación'!$D$78,'Matriz de Riesgos'!$E$479,IF('Matriz de Riesgos'!$AR$479&lt;&gt;'Matriz Calificación'!$D$78,"")))</f>
        <v/>
      </c>
      <c r="AU81" s="138" t="str">
        <f>IF('Matriz de Riesgos'!$AR$488="","",IF('Matriz de Riesgos'!$AR$488='Matriz Calificación'!$D$78,'Matriz de Riesgos'!$E$488,IF('Matriz de Riesgos'!$AR$488&lt;&gt;'Matriz Calificación'!$D$78,"")))</f>
        <v/>
      </c>
      <c r="AV81" s="154" t="str">
        <f>IF('Matriz de Riesgos'!$AR$497="","",IF('Matriz de Riesgos'!$AR$497='Matriz Calificación'!$D$78,'Matriz de Riesgos'!$E$497,IF('Matriz de Riesgos'!$AR$497&lt;&gt;'Matriz Calificación'!$D$78,"")))</f>
        <v/>
      </c>
      <c r="AW81" s="154" t="str">
        <f>IF('Matriz de Riesgos'!$AR$506="","",IF('Matriz de Riesgos'!$AR$506='Matriz Calificación'!$D$78,'Matriz de Riesgos'!$E$506,IF('Matriz de Riesgos'!$AR$506&lt;&gt;'Matriz Calificación'!$D$78,"")))</f>
        <v/>
      </c>
      <c r="AX81" s="154" t="str">
        <f>IF('Matriz de Riesgos'!$AR$515="","",IF('Matriz de Riesgos'!$AR$515='Matriz Calificación'!$D$78,'Matriz de Riesgos'!$E$515,IF('Matriz de Riesgos'!$AR$515&lt;&gt;'Matriz Calificación'!$D$78,"")))</f>
        <v/>
      </c>
      <c r="AY81" s="154" t="str">
        <f>IF('Matriz de Riesgos'!$AR$524="","",IF('Matriz de Riesgos'!$AR$524='Matriz Calificación'!$D$78,'Matriz de Riesgos'!$E$524,IF('Matriz de Riesgos'!$AR$524&lt;&gt;'Matriz Calificación'!$D$78,"")))</f>
        <v/>
      </c>
      <c r="AZ81" s="154" t="str">
        <f>IF('Matriz de Riesgos'!$AR$533="","",IF('Matriz de Riesgos'!$AR$533='Matriz Calificación'!$D$78,'Matriz de Riesgos'!$E$533,IF('Matriz de Riesgos'!$AR$533&lt;&gt;'Matriz Calificación'!$D$78,"")))</f>
        <v/>
      </c>
      <c r="BA81" s="139" t="str">
        <f>IF('Matriz de Riesgos'!$AR$542="","",IF('Matriz de Riesgos'!$AR$542='Matriz Calificación'!$D$78,'Matriz de Riesgos'!$E$542,IF('Matriz de Riesgos'!$AR$542&lt;&gt;'Matriz Calificación'!$D$78,"")))</f>
        <v/>
      </c>
    </row>
    <row r="82" spans="2:53" ht="12" customHeight="1" x14ac:dyDescent="0.25">
      <c r="B82" s="401"/>
      <c r="C82" s="414"/>
      <c r="D82" s="186" t="str">
        <f>IF('Matriz de Riesgos'!$AR$551="","",IF('Matriz de Riesgos'!$AR$551='Matriz Calificación'!$D$70,'Matriz de Riesgos'!$E$551,IF('Matriz de Riesgos'!$AR$551&lt;&gt;'Matriz Calificación'!$D$70,"")))</f>
        <v/>
      </c>
      <c r="E82" s="187" t="str">
        <f>IF('Matriz de Riesgos'!$AR$560="","",IF('Matriz de Riesgos'!$AR$560='Matriz Calificación'!$D$70,'Matriz de Riesgos'!$E$560,IF('Matriz de Riesgos'!$AR$560&lt;&gt;'Matriz Calificación'!$D$70,"")))</f>
        <v/>
      </c>
      <c r="F82" s="187" t="str">
        <f>IF('Matriz de Riesgos'!$AR$569="","",IF('Matriz de Riesgos'!$AR$569='Matriz Calificación'!$D$70,'Matriz de Riesgos'!$E$569,IF('Matriz de Riesgos'!$AR$569&lt;&gt;'Matriz Calificación'!$D$70,"")))</f>
        <v/>
      </c>
      <c r="G82" s="187" t="str">
        <f>IF('Matriz de Riesgos'!$AR$578="","",IF('Matriz de Riesgos'!$AR$578='Matriz Calificación'!$D$70,'Matriz de Riesgos'!$E$578,IF('Matriz de Riesgos'!$AR$578&lt;&gt;'Matriz Calificación'!$D$70,"")))</f>
        <v/>
      </c>
      <c r="H82" s="187" t="str">
        <f>IF('Matriz de Riesgos'!$AR$587="","",IF('Matriz de Riesgos'!$AR$587='Matriz Calificación'!$D$70,'Matriz de Riesgos'!$E$587,IF('Matriz de Riesgos'!$AR$587&lt;&gt;'Matriz Calificación'!$D$70,"")))</f>
        <v/>
      </c>
      <c r="I82" s="187" t="str">
        <f>IF('Matriz de Riesgos'!$AR$596="","",IF('Matriz de Riesgos'!$AR$596='Matriz Calificación'!$D$70,'Matriz de Riesgos'!$E$596,IF('Matriz de Riesgos'!$AR$596&lt;&gt;'Matriz Calificación'!$D$70,"")))</f>
        <v/>
      </c>
      <c r="J82" s="187" t="str">
        <f>IF('Matriz de Riesgos'!$AR$605="","",IF('Matriz de Riesgos'!$AR$605='Matriz Calificación'!$D$70,'Matriz de Riesgos'!$E$605,IF('Matriz de Riesgos'!$AR$605&lt;&gt;'Matriz Calificación'!$D$70,"")))</f>
        <v/>
      </c>
      <c r="K82" s="187" t="str">
        <f>IF('Matriz de Riesgos'!$AR$614="","",IF('Matriz de Riesgos'!$AR$614='Matriz Calificación'!$D$70,'Matriz de Riesgos'!$E$614,IF('Matriz de Riesgos'!$AR$614&lt;&gt;'Matriz Calificación'!$D$70,"")))</f>
        <v/>
      </c>
      <c r="L82" s="187" t="str">
        <f>IF('Matriz de Riesgos'!$AR$623="","",IF('Matriz de Riesgos'!$AR$623='Matriz Calificación'!$D$70,'Matriz de Riesgos'!$E$623,IF('Matriz de Riesgos'!$AR$623&lt;&gt;'Matriz Calificación'!$D$70,"")))</f>
        <v/>
      </c>
      <c r="M82" s="188" t="str">
        <f>IF('Matriz de Riesgos'!$AR$632="","",IF('Matriz de Riesgos'!$AR$632='Matriz Calificación'!$D$70,'Matriz de Riesgos'!$E$632,IF('Matriz de Riesgos'!$AR$632&lt;&gt;'Matriz Calificación'!$D$70,"")))</f>
        <v/>
      </c>
      <c r="N82" s="186" t="str">
        <f>IF('Matriz de Riesgos'!$AR$551="","",IF('Matriz de Riesgos'!$AR$551='Matriz Calificación'!$D$71,'Matriz de Riesgos'!$E$551,IF('Matriz de Riesgos'!$AR$551&lt;&gt;'Matriz Calificación'!$D$71,"")))</f>
        <v/>
      </c>
      <c r="O82" s="187" t="str">
        <f>IF('Matriz de Riesgos'!$AR$560="","",IF('Matriz de Riesgos'!$AR$560='Matriz Calificación'!$D$71,'Matriz de Riesgos'!$E$560,IF('Matriz de Riesgos'!$AR$560&lt;&gt;'Matriz Calificación'!$D$71,"")))</f>
        <v/>
      </c>
      <c r="P82" s="187" t="str">
        <f>IF('Matriz de Riesgos'!$AR$569="","",IF('Matriz de Riesgos'!$AR$569='Matriz Calificación'!$D$71,'Matriz de Riesgos'!$E$569,IF('Matriz de Riesgos'!$AR$569&lt;&gt;'Matriz Calificación'!$D$71,"")))</f>
        <v/>
      </c>
      <c r="Q82" s="187" t="str">
        <f>IF('Matriz de Riesgos'!$AR$578="","",IF('Matriz de Riesgos'!$AR$578='Matriz Calificación'!$D$71,'Matriz de Riesgos'!$E$578,IF('Matriz de Riesgos'!$AR$578&lt;&gt;'Matriz Calificación'!$D$71,"")))</f>
        <v/>
      </c>
      <c r="R82" s="187" t="str">
        <f>IF('Matriz de Riesgos'!$AR$587="","",IF('Matriz de Riesgos'!$AR$587='Matriz Calificación'!$D$71,'Matriz de Riesgos'!$E$587,IF('Matriz de Riesgos'!$AR$587&lt;&gt;'Matriz Calificación'!$D$71,"")))</f>
        <v/>
      </c>
      <c r="S82" s="187" t="str">
        <f>IF('Matriz de Riesgos'!$AR$596="","",IF('Matriz de Riesgos'!$AR$596='Matriz Calificación'!$D$71,'Matriz de Riesgos'!$E$596,IF('Matriz de Riesgos'!$AR$596&lt;&gt;'Matriz Calificación'!$D$71,"")))</f>
        <v/>
      </c>
      <c r="T82" s="187" t="str">
        <f>IF('Matriz de Riesgos'!$AR$605="","",IF('Matriz de Riesgos'!$AR$605='Matriz Calificación'!$D$71,'Matriz de Riesgos'!$E$605,IF('Matriz de Riesgos'!$AR$605&lt;&gt;'Matriz Calificación'!$D$71,"")))</f>
        <v/>
      </c>
      <c r="U82" s="187" t="str">
        <f>IF('Matriz de Riesgos'!$AR$614="","",IF('Matriz de Riesgos'!$AR$614='Matriz Calificación'!$D$71,'Matriz de Riesgos'!$E$614,IF('Matriz de Riesgos'!$AR$614&lt;&gt;'Matriz Calificación'!$D$71,"")))</f>
        <v/>
      </c>
      <c r="V82" s="187" t="str">
        <f>IF('Matriz de Riesgos'!$AR$623="","",IF('Matriz de Riesgos'!$AR$623='Matriz Calificación'!$D$71,'Matriz de Riesgos'!$E$623,IF('Matriz de Riesgos'!$AR$623&lt;&gt;'Matriz Calificación'!$D$71,"")))</f>
        <v/>
      </c>
      <c r="W82" s="188" t="str">
        <f>IF('Matriz de Riesgos'!$AR$632="","",IF('Matriz de Riesgos'!$AR$632='Matriz Calificación'!$D$71,'Matriz de Riesgos'!$E$632,IF('Matriz de Riesgos'!$AR$632&lt;&gt;'Matriz Calificación'!$D$71,"")))</f>
        <v/>
      </c>
      <c r="X82" s="186" t="str">
        <f>IF('Matriz de Riesgos'!$AR$551="","",IF('Matriz de Riesgos'!$AR$551='Matriz Calificación'!$D$72,'Matriz de Riesgos'!$E$551,IF('Matriz de Riesgos'!$AR$551&lt;&gt;'Matriz Calificación'!$D$72,"")))</f>
        <v/>
      </c>
      <c r="Y82" s="187" t="str">
        <f>IF('Matriz de Riesgos'!$AR$560="","",IF('Matriz de Riesgos'!$AR$560='Matriz Calificación'!$D$72,'Matriz de Riesgos'!$E$560,IF('Matriz de Riesgos'!$AR$560&lt;&gt;'Matriz Calificación'!$D$72,"")))</f>
        <v/>
      </c>
      <c r="Z82" s="187" t="str">
        <f>IF('Matriz de Riesgos'!$AR$569="","",IF('Matriz de Riesgos'!$AR$569='Matriz Calificación'!$D$72,'Matriz de Riesgos'!$E$569,IF('Matriz de Riesgos'!$AR$569&lt;&gt;'Matriz Calificación'!$D$72,"")))</f>
        <v/>
      </c>
      <c r="AA82" s="187" t="str">
        <f>IF('Matriz de Riesgos'!$AR$578="","",IF('Matriz de Riesgos'!$AR$578='Matriz Calificación'!$D$72,'Matriz de Riesgos'!$E$578,IF('Matriz de Riesgos'!$AR$578&lt;&gt;'Matriz Calificación'!$D$72,"")))</f>
        <v/>
      </c>
      <c r="AB82" s="187" t="str">
        <f>IF('Matriz de Riesgos'!$AR$587="","",IF('Matriz de Riesgos'!$AR$587='Matriz Calificación'!$D$72,'Matriz de Riesgos'!$E$587,IF('Matriz de Riesgos'!$AR$587&lt;&gt;'Matriz Calificación'!$D$72,"")))</f>
        <v/>
      </c>
      <c r="AC82" s="187" t="str">
        <f>IF('Matriz de Riesgos'!$AR$596="","",IF('Matriz de Riesgos'!$AR$596='Matriz Calificación'!$D$72,'Matriz de Riesgos'!$E$596,IF('Matriz de Riesgos'!$AR$596&lt;&gt;'Matriz Calificación'!$D$72,"")))</f>
        <v/>
      </c>
      <c r="AD82" s="187" t="str">
        <f>IF('Matriz de Riesgos'!$AR$605="","",IF('Matriz de Riesgos'!$AR$605='Matriz Calificación'!$D$72,'Matriz de Riesgos'!$E$605,IF('Matriz de Riesgos'!$AR$605&lt;&gt;'Matriz Calificación'!$D$72,"")))</f>
        <v/>
      </c>
      <c r="AE82" s="187" t="str">
        <f>IF('Matriz de Riesgos'!$AR$614="","",IF('Matriz de Riesgos'!$AR$614='Matriz Calificación'!$D$72,'Matriz de Riesgos'!$E$614,IF('Matriz de Riesgos'!$AR$614&lt;&gt;'Matriz Calificación'!$D$72,"")))</f>
        <v/>
      </c>
      <c r="AF82" s="187" t="str">
        <f>IF('Matriz de Riesgos'!$AR$623="","",IF('Matriz de Riesgos'!$AR$623='Matriz Calificación'!$D$72,'Matriz de Riesgos'!$E$623,IF('Matriz de Riesgos'!$AR$623&lt;&gt;'Matriz Calificación'!$D$72,"")))</f>
        <v/>
      </c>
      <c r="AG82" s="188" t="str">
        <f>IF('Matriz de Riesgos'!$AR$632="","",IF('Matriz de Riesgos'!$AR$632='Matriz Calificación'!$D$72,'Matriz de Riesgos'!$E$632,IF('Matriz de Riesgos'!$AR$632&lt;&gt;'Matriz Calificación'!$D$72,"")))</f>
        <v/>
      </c>
      <c r="AH82" s="186" t="str">
        <f>IF('Matriz de Riesgos'!$AR$551="","",IF('Matriz de Riesgos'!$AR$551='Matriz Calificación'!$D$73,'Matriz de Riesgos'!$E$551,IF('Matriz de Riesgos'!$AR$551&lt;&gt;'Matriz Calificación'!$D$73,"")))</f>
        <v/>
      </c>
      <c r="AI82" s="187" t="str">
        <f>IF('Matriz de Riesgos'!$AR$560="","",IF('Matriz de Riesgos'!$AR$560='Matriz Calificación'!$D$73,'Matriz de Riesgos'!$E$560,IF('Matriz de Riesgos'!$AR$560&lt;&gt;'Matriz Calificación'!$D$73,"")))</f>
        <v/>
      </c>
      <c r="AJ82" s="187" t="str">
        <f>IF('Matriz de Riesgos'!$AR$569="","",IF('Matriz de Riesgos'!$AR$569='Matriz Calificación'!$D$73,'Matriz de Riesgos'!$E$569,IF('Matriz de Riesgos'!$AR$569&lt;&gt;'Matriz Calificación'!$D$73,"")))</f>
        <v/>
      </c>
      <c r="AK82" s="187" t="str">
        <f>IF('Matriz de Riesgos'!$AR$578="","",IF('Matriz de Riesgos'!$AR$578='Matriz Calificación'!$D$73,'Matriz de Riesgos'!$E$578,IF('Matriz de Riesgos'!$AR$578&lt;&gt;'Matriz Calificación'!$D$73,"")))</f>
        <v/>
      </c>
      <c r="AL82" s="187" t="str">
        <f>IF('Matriz de Riesgos'!$AR$587="","",IF('Matriz de Riesgos'!$AR$587='Matriz Calificación'!$D$73,'Matriz de Riesgos'!$E$587,IF('Matriz de Riesgos'!$AR$587&lt;&gt;'Matriz Calificación'!$D$73,"")))</f>
        <v/>
      </c>
      <c r="AM82" s="187" t="str">
        <f>IF('Matriz de Riesgos'!$AR$596="","",IF('Matriz de Riesgos'!$AR$596='Matriz Calificación'!$D$73,'Matriz de Riesgos'!$E$596,IF('Matriz de Riesgos'!$AR$596&lt;&gt;'Matriz Calificación'!$D$73,"")))</f>
        <v/>
      </c>
      <c r="AN82" s="187" t="str">
        <f>IF('Matriz de Riesgos'!$AR$605="","",IF('Matriz de Riesgos'!$AR$605='Matriz Calificación'!$D$73,'Matriz de Riesgos'!$E$605,IF('Matriz de Riesgos'!$AR$605&lt;&gt;'Matriz Calificación'!$D$73,"")))</f>
        <v/>
      </c>
      <c r="AO82" s="187" t="str">
        <f>IF('Matriz de Riesgos'!$AR$614="","",IF('Matriz de Riesgos'!$AR$614='Matriz Calificación'!$D$73,'Matriz de Riesgos'!$E$614,IF('Matriz de Riesgos'!$AR$614&lt;&gt;'Matriz Calificación'!$D$73,"")))</f>
        <v/>
      </c>
      <c r="AP82" s="187" t="str">
        <f>IF('Matriz de Riesgos'!$AR$623="","",IF('Matriz de Riesgos'!$AR$623='Matriz Calificación'!$D$73,'Matriz de Riesgos'!$E$623,IF('Matriz de Riesgos'!$AR$623&lt;&gt;'Matriz Calificación'!$D$73,"")))</f>
        <v/>
      </c>
      <c r="AQ82" s="188" t="str">
        <f>IF('Matriz de Riesgos'!$AR$632="","",IF('Matriz de Riesgos'!$AR$632='Matriz Calificación'!$D$73,'Matriz de Riesgos'!$E$632,IF('Matriz de Riesgos'!$AR$632&lt;&gt;'Matriz Calificación'!$D$73,"")))</f>
        <v/>
      </c>
      <c r="AR82" s="189" t="str">
        <f>IF('Matriz de Riesgos'!$AR$551="","",IF('Matriz de Riesgos'!$AR$551='Matriz Calificación'!$D$78,'Matriz de Riesgos'!$E$551,IF('Matriz de Riesgos'!$AR$551&lt;&gt;'Matriz Calificación'!$D$78,"")))</f>
        <v/>
      </c>
      <c r="AS82" s="190" t="str">
        <f>IF('Matriz de Riesgos'!$AR$560="","",IF('Matriz de Riesgos'!$AR$560='Matriz Calificación'!$D$78,'Matriz de Riesgos'!$E$560,IF('Matriz de Riesgos'!$AR$560&lt;&gt;'Matriz Calificación'!$D$78,"")))</f>
        <v/>
      </c>
      <c r="AT82" s="190" t="str">
        <f>IF('Matriz de Riesgos'!$AR$569="","",IF('Matriz de Riesgos'!$AR$569='Matriz Calificación'!$D$78,'Matriz de Riesgos'!$E$569,IF('Matriz de Riesgos'!$AR$569&lt;&gt;'Matriz Calificación'!$D$78,"")))</f>
        <v/>
      </c>
      <c r="AU82" s="190" t="str">
        <f>IF('Matriz de Riesgos'!$AR$578="","",IF('Matriz de Riesgos'!$AR$578='Matriz Calificación'!$D$78,'Matriz de Riesgos'!$E$578,IF('Matriz de Riesgos'!$AR$578&lt;&gt;'Matriz Calificación'!$D$78,"")))</f>
        <v/>
      </c>
      <c r="AV82" s="191" t="str">
        <f>IF('Matriz de Riesgos'!$AR$587="","",IF('Matriz de Riesgos'!$AR$587='Matriz Calificación'!$D$78,'Matriz de Riesgos'!$E$587,IF('Matriz de Riesgos'!$AR$587&lt;&gt;'Matriz Calificación'!$D$78,"")))</f>
        <v/>
      </c>
      <c r="AW82" s="191" t="str">
        <f>IF('Matriz de Riesgos'!$AR$596="","",IF('Matriz de Riesgos'!$AR$596='Matriz Calificación'!$D$78,'Matriz de Riesgos'!$E$596,IF('Matriz de Riesgos'!$AR$596&lt;&gt;'Matriz Calificación'!$D$78,"")))</f>
        <v/>
      </c>
      <c r="AX82" s="191" t="str">
        <f>IF('Matriz de Riesgos'!$AR$605="","",IF('Matriz de Riesgos'!$AR$605='Matriz Calificación'!$D$78,'Matriz de Riesgos'!$E$605,IF('Matriz de Riesgos'!$AR$605&lt;&gt;'Matriz Calificación'!$D$78,"")))</f>
        <v/>
      </c>
      <c r="AY82" s="191" t="str">
        <f>IF('Matriz de Riesgos'!$AR$614="","",IF('Matriz de Riesgos'!$AR$614='Matriz Calificación'!$D$78,'Matriz de Riesgos'!$E$614,IF('Matriz de Riesgos'!$AR$614&lt;&gt;'Matriz Calificación'!$D$78,"")))</f>
        <v/>
      </c>
      <c r="AZ82" s="191" t="str">
        <f>IF('Matriz de Riesgos'!$AR$623="","",IF('Matriz de Riesgos'!$AR$623='Matriz Calificación'!$D$78,'Matriz de Riesgos'!$E$623,IF('Matriz de Riesgos'!$AR$623&lt;&gt;'Matriz Calificación'!$D$78,"")))</f>
        <v/>
      </c>
      <c r="BA82" s="192" t="str">
        <f>IF('Matriz de Riesgos'!$AR$632="","",IF('Matriz de Riesgos'!$AR$632='Matriz Calificación'!$D$78,'Matriz de Riesgos'!$E$632,IF('Matriz de Riesgos'!$AR$632&lt;&gt;'Matriz Calificación'!$D$78,"")))</f>
        <v/>
      </c>
    </row>
  </sheetData>
  <mergeCells count="70">
    <mergeCell ref="B20:B26"/>
    <mergeCell ref="C20:C26"/>
    <mergeCell ref="B27:B33"/>
    <mergeCell ref="C27:C33"/>
    <mergeCell ref="B34:B40"/>
    <mergeCell ref="C34:C40"/>
    <mergeCell ref="B13:B19"/>
    <mergeCell ref="C13:C19"/>
    <mergeCell ref="BC10:BD11"/>
    <mergeCell ref="BE10:BE11"/>
    <mergeCell ref="BE12:BE13"/>
    <mergeCell ref="BC12:BD13"/>
    <mergeCell ref="B6:B12"/>
    <mergeCell ref="C6:C12"/>
    <mergeCell ref="BC6:BD7"/>
    <mergeCell ref="BE6:BE7"/>
    <mergeCell ref="BC8:BD9"/>
    <mergeCell ref="BE8:BE9"/>
    <mergeCell ref="BC4:BD5"/>
    <mergeCell ref="BE4:BE5"/>
    <mergeCell ref="D5:M5"/>
    <mergeCell ref="N5:W5"/>
    <mergeCell ref="X5:AG5"/>
    <mergeCell ref="AH5:AQ5"/>
    <mergeCell ref="AR5:BA5"/>
    <mergeCell ref="B1:BA1"/>
    <mergeCell ref="B2:BA2"/>
    <mergeCell ref="B3:C3"/>
    <mergeCell ref="B4:C5"/>
    <mergeCell ref="D4:M4"/>
    <mergeCell ref="N4:W4"/>
    <mergeCell ref="X4:AG4"/>
    <mergeCell ref="AH4:AQ4"/>
    <mergeCell ref="AR4:BA4"/>
    <mergeCell ref="D3:BA3"/>
    <mergeCell ref="B76:B82"/>
    <mergeCell ref="C76:C82"/>
    <mergeCell ref="B69:B75"/>
    <mergeCell ref="C69:C75"/>
    <mergeCell ref="B62:B68"/>
    <mergeCell ref="C62:C68"/>
    <mergeCell ref="B55:B61"/>
    <mergeCell ref="C55:C61"/>
    <mergeCell ref="BC54:BD55"/>
    <mergeCell ref="BE54:BE55"/>
    <mergeCell ref="B43:BA43"/>
    <mergeCell ref="B44:BA44"/>
    <mergeCell ref="AH47:AQ47"/>
    <mergeCell ref="AH46:AQ46"/>
    <mergeCell ref="AR47:BA47"/>
    <mergeCell ref="AR46:BA46"/>
    <mergeCell ref="D46:M46"/>
    <mergeCell ref="D47:M47"/>
    <mergeCell ref="N46:W46"/>
    <mergeCell ref="N47:W47"/>
    <mergeCell ref="X47:AG47"/>
    <mergeCell ref="X46:AG46"/>
    <mergeCell ref="BC50:BD51"/>
    <mergeCell ref="BE50:BE51"/>
    <mergeCell ref="B45:C45"/>
    <mergeCell ref="B46:C47"/>
    <mergeCell ref="BC46:BD47"/>
    <mergeCell ref="BE46:BE47"/>
    <mergeCell ref="BE48:BE49"/>
    <mergeCell ref="B48:B54"/>
    <mergeCell ref="C48:C54"/>
    <mergeCell ref="BC48:BD49"/>
    <mergeCell ref="D45:BA45"/>
    <mergeCell ref="BE52:BE53"/>
    <mergeCell ref="BC52:BD53"/>
  </mergeCells>
  <pageMargins left="0.7" right="0.7" top="0.75" bottom="0.75" header="0.3" footer="0.3"/>
  <pageSetup paperSize="9" orientation="portrait" r:id="rId1"/>
  <ignoredErrors>
    <ignoredError sqref="D6:M12 N6:W12 D13:M19 X6:AG12 N13:W14 N16:W19 N15:Q15 R15:W15 X13:AG19 D20:M26 N20:W26 X20:AG26 D27:M30 D32:M33 D31:E31 F31:M31 N27:W33 AH6 AH7:AQ12 AI6:AQ6 AH14:AQ19 AH20 AI20:AQ26 AH21:AH26 X27:AG29 X31:AG33 X30:AB30 AC30:AG30 AH27:AQ33 D34:M40 N34:W40 X36 X34 X35 Y34:AG40 X37:X40 AH34:AQ40 AR6:BA40 D48:D49 D82 D50 D51 D52 D53 D54 D55 D56 D57 D58 D59 D60 D61 D62 D63 D64 D65 D66 D67 D68 D69 D70 D71 D72 D73 D74 D75 D76 D77 D78 D79 D80 D81 E48:BA82 AH13:AQ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E17"/>
  <sheetViews>
    <sheetView showGridLines="0" zoomScale="110" zoomScaleNormal="110" workbookViewId="0">
      <pane ySplit="2" topLeftCell="A3" activePane="bottomLeft" state="frozen"/>
      <selection activeCell="A5" sqref="A5"/>
      <selection pane="bottomLeft" activeCell="D9" sqref="D9"/>
    </sheetView>
  </sheetViews>
  <sheetFormatPr baseColWidth="10" defaultColWidth="11.42578125" defaultRowHeight="15" x14ac:dyDescent="0.25"/>
  <cols>
    <col min="1" max="1" width="8.42578125" style="1" customWidth="1"/>
    <col min="2" max="2" width="11.7109375" style="1" customWidth="1"/>
    <col min="3" max="3" width="19.5703125" style="1" customWidth="1"/>
    <col min="4" max="4" width="95.85546875" style="1" customWidth="1"/>
    <col min="5" max="5" width="7.42578125" style="5" customWidth="1"/>
    <col min="6" max="6" width="22.140625" style="1" customWidth="1"/>
    <col min="7" max="7" width="21.7109375" style="1" customWidth="1"/>
    <col min="8" max="16384" width="11.42578125" style="1"/>
  </cols>
  <sheetData>
    <row r="2" spans="2:5" ht="51.75" customHeight="1" x14ac:dyDescent="0.25">
      <c r="B2" s="420" t="s">
        <v>112</v>
      </c>
      <c r="C2" s="420"/>
      <c r="D2" s="421"/>
    </row>
    <row r="3" spans="2:5" ht="51.75" customHeight="1" x14ac:dyDescent="0.25">
      <c r="B3" s="74" t="s">
        <v>113</v>
      </c>
      <c r="C3" s="75"/>
      <c r="D3" s="31" t="s">
        <v>114</v>
      </c>
    </row>
    <row r="4" spans="2:5" ht="51.75" customHeight="1" x14ac:dyDescent="0.25">
      <c r="B4" s="74" t="s">
        <v>115</v>
      </c>
      <c r="C4" s="75"/>
      <c r="D4" s="31" t="s">
        <v>116</v>
      </c>
    </row>
    <row r="5" spans="2:5" ht="48.75" customHeight="1" x14ac:dyDescent="0.25">
      <c r="B5" s="422" t="s">
        <v>117</v>
      </c>
      <c r="C5" s="76" t="s">
        <v>118</v>
      </c>
      <c r="D5" s="32" t="s">
        <v>119</v>
      </c>
      <c r="E5" s="6"/>
    </row>
    <row r="6" spans="2:5" ht="42" customHeight="1" x14ac:dyDescent="0.25">
      <c r="B6" s="422"/>
      <c r="C6" s="77" t="s">
        <v>120</v>
      </c>
      <c r="D6" s="33" t="s">
        <v>121</v>
      </c>
    </row>
    <row r="7" spans="2:5" ht="45" customHeight="1" x14ac:dyDescent="0.25">
      <c r="B7" s="422"/>
      <c r="C7" s="76" t="s">
        <v>122</v>
      </c>
      <c r="D7" s="32" t="s">
        <v>123</v>
      </c>
    </row>
    <row r="8" spans="2:5" ht="41.25" customHeight="1" x14ac:dyDescent="0.25">
      <c r="B8" s="422"/>
      <c r="C8" s="76" t="s">
        <v>124</v>
      </c>
      <c r="D8" s="32" t="s">
        <v>125</v>
      </c>
    </row>
    <row r="9" spans="2:5" ht="41.25" customHeight="1" x14ac:dyDescent="0.25">
      <c r="B9" s="422"/>
      <c r="C9" s="76" t="s">
        <v>126</v>
      </c>
      <c r="D9" s="32" t="s">
        <v>127</v>
      </c>
    </row>
    <row r="10" spans="2:5" ht="66.75" customHeight="1" x14ac:dyDescent="0.25">
      <c r="B10" s="422"/>
      <c r="C10" s="76" t="s">
        <v>128</v>
      </c>
      <c r="D10" s="32" t="s">
        <v>129</v>
      </c>
    </row>
    <row r="17" ht="21" customHeight="1" x14ac:dyDescent="0.25"/>
  </sheetData>
  <mergeCells count="2">
    <mergeCell ref="B2:D2"/>
    <mergeCell ref="B5:B1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D34"/>
  <sheetViews>
    <sheetView showGridLines="0" zoomScale="110" zoomScaleNormal="110" workbookViewId="0">
      <pane xSplit="2" ySplit="2" topLeftCell="C3" activePane="bottomRight" state="frozen"/>
      <selection pane="topRight" activeCell="A5" sqref="A5"/>
      <selection pane="bottomLeft" activeCell="A5" sqref="A5"/>
      <selection pane="bottomRight" activeCell="D3" sqref="D3"/>
    </sheetView>
  </sheetViews>
  <sheetFormatPr baseColWidth="10" defaultColWidth="11.42578125" defaultRowHeight="15" x14ac:dyDescent="0.25"/>
  <cols>
    <col min="1" max="1" width="8.140625" style="1" customWidth="1"/>
    <col min="2" max="2" width="22.140625" style="1" customWidth="1"/>
    <col min="3" max="3" width="34.7109375" style="71" customWidth="1"/>
    <col min="4" max="4" width="103.5703125" style="40" customWidth="1"/>
    <col min="5" max="5" width="11.42578125" style="1"/>
    <col min="6" max="6" width="12.28515625" style="1" customWidth="1"/>
    <col min="7" max="9" width="11.42578125" style="1"/>
    <col min="10" max="10" width="14" style="1" customWidth="1"/>
    <col min="11" max="11" width="61.5703125" style="1" customWidth="1"/>
    <col min="12" max="16384" width="11.42578125" style="1"/>
  </cols>
  <sheetData>
    <row r="2" spans="2:4" ht="29.25" customHeight="1" thickBot="1" x14ac:dyDescent="0.3">
      <c r="B2" s="433" t="s">
        <v>130</v>
      </c>
      <c r="C2" s="434"/>
      <c r="D2" s="92" t="s">
        <v>131</v>
      </c>
    </row>
    <row r="3" spans="2:4" ht="18.75" customHeight="1" x14ac:dyDescent="0.25">
      <c r="B3" s="423" t="s">
        <v>132</v>
      </c>
      <c r="C3" s="430" t="s">
        <v>133</v>
      </c>
      <c r="D3" s="93" t="s">
        <v>134</v>
      </c>
    </row>
    <row r="4" spans="2:4" ht="18.75" customHeight="1" x14ac:dyDescent="0.25">
      <c r="B4" s="424"/>
      <c r="C4" s="431"/>
      <c r="D4" s="94" t="s">
        <v>135</v>
      </c>
    </row>
    <row r="5" spans="2:4" ht="18.75" customHeight="1" x14ac:dyDescent="0.25">
      <c r="B5" s="424"/>
      <c r="C5" s="431"/>
      <c r="D5" s="94" t="s">
        <v>136</v>
      </c>
    </row>
    <row r="6" spans="2:4" ht="18.75" customHeight="1" thickBot="1" x14ac:dyDescent="0.3">
      <c r="B6" s="425"/>
      <c r="C6" s="432"/>
      <c r="D6" s="95" t="s">
        <v>137</v>
      </c>
    </row>
    <row r="7" spans="2:4" ht="18.75" customHeight="1" x14ac:dyDescent="0.25">
      <c r="B7" s="426" t="s">
        <v>138</v>
      </c>
      <c r="C7" s="435" t="s">
        <v>139</v>
      </c>
      <c r="D7" s="97" t="s">
        <v>140</v>
      </c>
    </row>
    <row r="8" spans="2:4" ht="18.75" customHeight="1" x14ac:dyDescent="0.25">
      <c r="B8" s="426"/>
      <c r="C8" s="435"/>
      <c r="D8" s="94" t="s">
        <v>141</v>
      </c>
    </row>
    <row r="9" spans="2:4" ht="18.75" customHeight="1" x14ac:dyDescent="0.25">
      <c r="B9" s="426"/>
      <c r="C9" s="435"/>
      <c r="D9" s="94" t="s">
        <v>142</v>
      </c>
    </row>
    <row r="10" spans="2:4" ht="18.75" customHeight="1" x14ac:dyDescent="0.25">
      <c r="B10" s="426"/>
      <c r="C10" s="435"/>
      <c r="D10" s="94" t="s">
        <v>143</v>
      </c>
    </row>
    <row r="11" spans="2:4" ht="18.75" customHeight="1" x14ac:dyDescent="0.25">
      <c r="B11" s="426"/>
      <c r="C11" s="435"/>
      <c r="D11" s="94" t="s">
        <v>144</v>
      </c>
    </row>
    <row r="12" spans="2:4" ht="18.75" customHeight="1" x14ac:dyDescent="0.25">
      <c r="B12" s="426"/>
      <c r="C12" s="435"/>
      <c r="D12" s="94" t="s">
        <v>145</v>
      </c>
    </row>
    <row r="13" spans="2:4" ht="18.75" customHeight="1" x14ac:dyDescent="0.25">
      <c r="B13" s="426"/>
      <c r="C13" s="435"/>
      <c r="D13" s="94" t="s">
        <v>146</v>
      </c>
    </row>
    <row r="14" spans="2:4" ht="18.75" customHeight="1" x14ac:dyDescent="0.25">
      <c r="B14" s="426"/>
      <c r="C14" s="435"/>
      <c r="D14" s="94" t="s">
        <v>147</v>
      </c>
    </row>
    <row r="15" spans="2:4" ht="18.75" customHeight="1" x14ac:dyDescent="0.25">
      <c r="B15" s="426"/>
      <c r="C15" s="435"/>
      <c r="D15" s="94" t="s">
        <v>148</v>
      </c>
    </row>
    <row r="16" spans="2:4" ht="18.75" customHeight="1" x14ac:dyDescent="0.25">
      <c r="B16" s="426"/>
      <c r="C16" s="435"/>
      <c r="D16" s="94" t="s">
        <v>149</v>
      </c>
    </row>
    <row r="17" spans="2:4" ht="18.75" customHeight="1" x14ac:dyDescent="0.25">
      <c r="B17" s="426"/>
      <c r="C17" s="435"/>
      <c r="D17" s="94" t="s">
        <v>150</v>
      </c>
    </row>
    <row r="18" spans="2:4" ht="18.75" customHeight="1" thickBot="1" x14ac:dyDescent="0.3">
      <c r="B18" s="426"/>
      <c r="C18" s="435"/>
      <c r="D18" s="98" t="s">
        <v>151</v>
      </c>
    </row>
    <row r="19" spans="2:4" ht="18.75" customHeight="1" x14ac:dyDescent="0.25">
      <c r="B19" s="427" t="s">
        <v>152</v>
      </c>
      <c r="C19" s="436" t="s">
        <v>153</v>
      </c>
      <c r="D19" s="93" t="s">
        <v>154</v>
      </c>
    </row>
    <row r="20" spans="2:4" ht="18.75" customHeight="1" x14ac:dyDescent="0.25">
      <c r="B20" s="428"/>
      <c r="C20" s="437"/>
      <c r="D20" s="96" t="s">
        <v>155</v>
      </c>
    </row>
    <row r="21" spans="2:4" ht="18.75" customHeight="1" x14ac:dyDescent="0.25">
      <c r="B21" s="428"/>
      <c r="C21" s="437"/>
      <c r="D21" s="94" t="s">
        <v>156</v>
      </c>
    </row>
    <row r="22" spans="2:4" ht="18.75" customHeight="1" x14ac:dyDescent="0.25">
      <c r="B22" s="428"/>
      <c r="C22" s="437"/>
      <c r="D22" s="96" t="s">
        <v>157</v>
      </c>
    </row>
    <row r="23" spans="2:4" ht="18.75" customHeight="1" x14ac:dyDescent="0.25">
      <c r="B23" s="428"/>
      <c r="C23" s="437"/>
      <c r="D23" s="94" t="s">
        <v>158</v>
      </c>
    </row>
    <row r="24" spans="2:4" ht="18.75" customHeight="1" x14ac:dyDescent="0.25">
      <c r="B24" s="428"/>
      <c r="C24" s="437"/>
      <c r="D24" s="94" t="s">
        <v>159</v>
      </c>
    </row>
    <row r="25" spans="2:4" ht="18.75" customHeight="1" x14ac:dyDescent="0.25">
      <c r="B25" s="428"/>
      <c r="C25" s="437"/>
      <c r="D25" s="94" t="s">
        <v>160</v>
      </c>
    </row>
    <row r="26" spans="2:4" ht="17.25" customHeight="1" x14ac:dyDescent="0.25">
      <c r="B26" s="428"/>
      <c r="C26" s="437"/>
      <c r="D26" s="94" t="s">
        <v>161</v>
      </c>
    </row>
    <row r="27" spans="2:4" ht="18.75" customHeight="1" x14ac:dyDescent="0.25">
      <c r="B27" s="428"/>
      <c r="C27" s="437"/>
      <c r="D27" s="94" t="s">
        <v>162</v>
      </c>
    </row>
    <row r="28" spans="2:4" ht="18.75" customHeight="1" x14ac:dyDescent="0.25">
      <c r="B28" s="428"/>
      <c r="C28" s="437"/>
      <c r="D28" s="94" t="s">
        <v>163</v>
      </c>
    </row>
    <row r="29" spans="2:4" ht="18.75" customHeight="1" thickBot="1" x14ac:dyDescent="0.3">
      <c r="B29" s="429"/>
      <c r="C29" s="438"/>
      <c r="D29" s="95" t="s">
        <v>164</v>
      </c>
    </row>
    <row r="30" spans="2:4" x14ac:dyDescent="0.25">
      <c r="D30" s="5"/>
    </row>
    <row r="31" spans="2:4" ht="15" customHeight="1" x14ac:dyDescent="0.25">
      <c r="D31" s="5"/>
    </row>
    <row r="32" spans="2:4" ht="15" customHeight="1" x14ac:dyDescent="0.25">
      <c r="D32" s="5"/>
    </row>
    <row r="33" spans="4:4" ht="15" customHeight="1" x14ac:dyDescent="0.25">
      <c r="D33" s="5"/>
    </row>
    <row r="34" spans="4:4" ht="15" customHeight="1" x14ac:dyDescent="0.25"/>
  </sheetData>
  <mergeCells count="7">
    <mergeCell ref="B3:B6"/>
    <mergeCell ref="B7:B18"/>
    <mergeCell ref="B19:B29"/>
    <mergeCell ref="C3:C6"/>
    <mergeCell ref="B2:C2"/>
    <mergeCell ref="C7:C18"/>
    <mergeCell ref="C19:C2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F33"/>
  <sheetViews>
    <sheetView showGridLines="0" zoomScale="110" zoomScaleNormal="110" workbookViewId="0">
      <pane ySplit="4" topLeftCell="A5" activePane="bottomLeft" state="frozen"/>
      <selection activeCell="A5" sqref="A5"/>
      <selection pane="bottomLeft" activeCell="D7" sqref="D7:F7"/>
    </sheetView>
  </sheetViews>
  <sheetFormatPr baseColWidth="10" defaultColWidth="11.42578125" defaultRowHeight="15" x14ac:dyDescent="0.25"/>
  <cols>
    <col min="1" max="1" width="8.28515625" style="7" customWidth="1"/>
    <col min="2" max="2" width="27.5703125" style="59" customWidth="1"/>
    <col min="3" max="3" width="98.85546875" style="7" customWidth="1"/>
    <col min="4" max="5" width="11.42578125" style="7"/>
    <col min="6" max="6" width="34.85546875" style="7" customWidth="1"/>
    <col min="7" max="16384" width="11.42578125" style="7"/>
  </cols>
  <sheetData>
    <row r="2" spans="1:6" ht="23.25" customHeight="1" x14ac:dyDescent="0.25">
      <c r="A2" s="56"/>
      <c r="B2" s="444" t="s">
        <v>41</v>
      </c>
      <c r="C2" s="445"/>
      <c r="D2" s="441"/>
      <c r="E2" s="441"/>
      <c r="F2" s="441"/>
    </row>
    <row r="3" spans="1:6" ht="3.75" customHeight="1" x14ac:dyDescent="0.25">
      <c r="B3" s="2"/>
      <c r="C3" s="2"/>
    </row>
    <row r="4" spans="1:6" ht="19.5" customHeight="1" x14ac:dyDescent="0.25">
      <c r="A4" s="57"/>
      <c r="B4" s="442" t="s">
        <v>165</v>
      </c>
      <c r="C4" s="443"/>
      <c r="D4" s="440"/>
      <c r="E4" s="440"/>
      <c r="F4" s="440"/>
    </row>
    <row r="5" spans="1:6" x14ac:dyDescent="0.25">
      <c r="A5" s="57"/>
      <c r="B5" s="446" t="s">
        <v>166</v>
      </c>
      <c r="C5" s="446"/>
      <c r="D5" s="440"/>
      <c r="E5" s="440"/>
      <c r="F5" s="440"/>
    </row>
    <row r="6" spans="1:6" ht="33.75" customHeight="1" x14ac:dyDescent="0.25">
      <c r="A6" s="57"/>
      <c r="B6" s="78" t="s">
        <v>167</v>
      </c>
      <c r="C6" s="3" t="s">
        <v>168</v>
      </c>
      <c r="D6" s="440"/>
      <c r="E6" s="440"/>
      <c r="F6" s="440"/>
    </row>
    <row r="7" spans="1:6" ht="33.75" customHeight="1" x14ac:dyDescent="0.25">
      <c r="A7" s="57"/>
      <c r="B7" s="78" t="s">
        <v>169</v>
      </c>
      <c r="C7" s="3" t="s">
        <v>170</v>
      </c>
      <c r="D7" s="440"/>
      <c r="E7" s="440"/>
      <c r="F7" s="440"/>
    </row>
    <row r="8" spans="1:6" ht="33.75" customHeight="1" x14ac:dyDescent="0.25">
      <c r="A8" s="57"/>
      <c r="B8" s="78" t="s">
        <v>171</v>
      </c>
      <c r="C8" s="3" t="s">
        <v>172</v>
      </c>
      <c r="D8" s="440"/>
      <c r="E8" s="440"/>
      <c r="F8" s="440"/>
    </row>
    <row r="9" spans="1:6" ht="33.75" customHeight="1" x14ac:dyDescent="0.25">
      <c r="A9" s="57"/>
      <c r="B9" s="78" t="s">
        <v>173</v>
      </c>
      <c r="C9" s="3" t="s">
        <v>174</v>
      </c>
      <c r="D9" s="440"/>
      <c r="E9" s="440"/>
      <c r="F9" s="440"/>
    </row>
    <row r="10" spans="1:6" ht="33.75" customHeight="1" x14ac:dyDescent="0.25">
      <c r="A10" s="57"/>
      <c r="B10" s="78" t="s">
        <v>175</v>
      </c>
      <c r="C10" s="3" t="s">
        <v>176</v>
      </c>
      <c r="D10" s="440"/>
      <c r="E10" s="440"/>
      <c r="F10" s="440"/>
    </row>
    <row r="11" spans="1:6" ht="33.75" customHeight="1" x14ac:dyDescent="0.25">
      <c r="A11" s="57"/>
      <c r="B11" s="78" t="s">
        <v>177</v>
      </c>
      <c r="C11" s="3" t="s">
        <v>178</v>
      </c>
      <c r="D11" s="57"/>
      <c r="E11" s="57"/>
      <c r="F11" s="57"/>
    </row>
    <row r="12" spans="1:6" ht="120" x14ac:dyDescent="0.25">
      <c r="A12" s="57"/>
      <c r="B12" s="78" t="s">
        <v>179</v>
      </c>
      <c r="C12" s="33" t="s">
        <v>180</v>
      </c>
      <c r="D12" s="57"/>
      <c r="E12" s="57"/>
      <c r="F12" s="57"/>
    </row>
    <row r="13" spans="1:6" ht="33.75" customHeight="1" x14ac:dyDescent="0.25">
      <c r="A13" s="57"/>
      <c r="B13" s="78" t="s">
        <v>181</v>
      </c>
      <c r="C13" s="3" t="s">
        <v>182</v>
      </c>
      <c r="D13" s="57"/>
      <c r="E13" s="57"/>
      <c r="F13" s="57"/>
    </row>
    <row r="14" spans="1:6" x14ac:dyDescent="0.25">
      <c r="A14" s="58"/>
      <c r="B14" s="58"/>
      <c r="D14" s="58"/>
    </row>
    <row r="15" spans="1:6" x14ac:dyDescent="0.25">
      <c r="A15" s="58"/>
      <c r="B15" s="439" t="s">
        <v>183</v>
      </c>
      <c r="C15" s="439"/>
      <c r="D15" s="58"/>
    </row>
    <row r="16" spans="1:6" ht="24.75" customHeight="1" x14ac:dyDescent="0.25">
      <c r="A16" s="58"/>
      <c r="B16" s="78" t="s">
        <v>184</v>
      </c>
      <c r="C16" s="4" t="s">
        <v>185</v>
      </c>
      <c r="D16" s="58"/>
    </row>
    <row r="17" spans="1:5" ht="24.75" customHeight="1" x14ac:dyDescent="0.25">
      <c r="A17" s="58"/>
      <c r="B17" s="78" t="s">
        <v>186</v>
      </c>
      <c r="C17" s="4" t="s">
        <v>187</v>
      </c>
      <c r="D17" s="58"/>
    </row>
    <row r="18" spans="1:5" ht="24.75" customHeight="1" x14ac:dyDescent="0.25">
      <c r="A18" s="58"/>
      <c r="B18" s="78" t="s">
        <v>188</v>
      </c>
      <c r="C18" s="4" t="s">
        <v>189</v>
      </c>
      <c r="D18" s="58"/>
    </row>
    <row r="19" spans="1:5" ht="31.5" customHeight="1" x14ac:dyDescent="0.25">
      <c r="A19" s="58"/>
      <c r="B19" s="78" t="s">
        <v>128</v>
      </c>
      <c r="C19" s="4" t="s">
        <v>190</v>
      </c>
      <c r="D19" s="58"/>
    </row>
    <row r="20" spans="1:5" ht="31.5" customHeight="1" x14ac:dyDescent="0.25">
      <c r="A20" s="58"/>
      <c r="B20" s="78" t="s">
        <v>191</v>
      </c>
      <c r="C20" s="3" t="s">
        <v>192</v>
      </c>
      <c r="D20" s="58"/>
    </row>
    <row r="21" spans="1:5" ht="24.75" customHeight="1" x14ac:dyDescent="0.25">
      <c r="B21" s="78" t="s">
        <v>193</v>
      </c>
      <c r="C21" s="4" t="s">
        <v>194</v>
      </c>
    </row>
    <row r="22" spans="1:5" ht="30.75" customHeight="1" x14ac:dyDescent="0.25">
      <c r="B22" s="78" t="s">
        <v>195</v>
      </c>
      <c r="C22" s="4" t="s">
        <v>196</v>
      </c>
      <c r="D22" s="59"/>
      <c r="E22" s="59"/>
    </row>
    <row r="23" spans="1:5" ht="30.75" customHeight="1" x14ac:dyDescent="0.25">
      <c r="B23" s="78" t="s">
        <v>197</v>
      </c>
      <c r="C23" s="4" t="s">
        <v>198</v>
      </c>
      <c r="D23" s="59"/>
      <c r="E23" s="59"/>
    </row>
    <row r="24" spans="1:5" ht="30.75" customHeight="1" x14ac:dyDescent="0.25">
      <c r="B24" s="78" t="s">
        <v>199</v>
      </c>
      <c r="C24" s="4" t="s">
        <v>200</v>
      </c>
      <c r="D24" s="59"/>
      <c r="E24" s="59"/>
    </row>
    <row r="25" spans="1:5" x14ac:dyDescent="0.25">
      <c r="B25" s="78" t="s">
        <v>181</v>
      </c>
      <c r="C25" s="3" t="s">
        <v>201</v>
      </c>
      <c r="D25" s="59"/>
      <c r="E25" s="59"/>
    </row>
    <row r="26" spans="1:5" x14ac:dyDescent="0.25">
      <c r="C26" s="59"/>
      <c r="D26" s="59"/>
      <c r="E26" s="59"/>
    </row>
    <row r="27" spans="1:5" x14ac:dyDescent="0.25">
      <c r="B27" s="439" t="s">
        <v>202</v>
      </c>
      <c r="C27" s="439"/>
      <c r="D27" s="59"/>
      <c r="E27" s="59"/>
    </row>
    <row r="28" spans="1:5" ht="21.75" customHeight="1" x14ac:dyDescent="0.25">
      <c r="B28" s="77" t="s">
        <v>203</v>
      </c>
      <c r="C28" s="175" t="s">
        <v>204</v>
      </c>
      <c r="D28" s="59"/>
      <c r="E28" s="59"/>
    </row>
    <row r="29" spans="1:5" ht="45" x14ac:dyDescent="0.25">
      <c r="B29" s="77" t="s">
        <v>205</v>
      </c>
      <c r="C29" s="175" t="s">
        <v>206</v>
      </c>
    </row>
    <row r="30" spans="1:5" ht="24" customHeight="1" x14ac:dyDescent="0.25">
      <c r="B30" s="77" t="s">
        <v>207</v>
      </c>
      <c r="C30" s="175" t="s">
        <v>208</v>
      </c>
    </row>
    <row r="31" spans="1:5" ht="45" x14ac:dyDescent="0.25">
      <c r="B31" s="77" t="s">
        <v>209</v>
      </c>
      <c r="C31" s="175" t="s">
        <v>210</v>
      </c>
    </row>
    <row r="32" spans="1:5" ht="20.25" customHeight="1" x14ac:dyDescent="0.25">
      <c r="B32" s="77" t="s">
        <v>211</v>
      </c>
      <c r="C32" s="175" t="s">
        <v>212</v>
      </c>
    </row>
    <row r="33" spans="2:3" ht="45" x14ac:dyDescent="0.25">
      <c r="B33" s="78" t="s">
        <v>213</v>
      </c>
      <c r="C33" s="4" t="s">
        <v>214</v>
      </c>
    </row>
  </sheetData>
  <mergeCells count="13">
    <mergeCell ref="B27:C27"/>
    <mergeCell ref="D8:F8"/>
    <mergeCell ref="D2:F2"/>
    <mergeCell ref="D4:F4"/>
    <mergeCell ref="B4:C4"/>
    <mergeCell ref="B2:C2"/>
    <mergeCell ref="B5:C5"/>
    <mergeCell ref="B15:C15"/>
    <mergeCell ref="D5:F5"/>
    <mergeCell ref="D6:F6"/>
    <mergeCell ref="D7:F7"/>
    <mergeCell ref="D9:F9"/>
    <mergeCell ref="D10:F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G27"/>
  <sheetViews>
    <sheetView showGridLines="0" zoomScale="106" zoomScaleNormal="106" workbookViewId="0">
      <pane ySplit="5" topLeftCell="A6" activePane="bottomLeft" state="frozen"/>
      <selection pane="bottomLeft" activeCell="J10" sqref="J10"/>
    </sheetView>
  </sheetViews>
  <sheetFormatPr baseColWidth="10" defaultColWidth="11.42578125" defaultRowHeight="15" x14ac:dyDescent="0.25"/>
  <cols>
    <col min="1" max="1" width="8" customWidth="1"/>
    <col min="2" max="2" width="21.140625" customWidth="1"/>
    <col min="3" max="3" width="39.85546875" customWidth="1"/>
    <col min="5" max="5" width="52.85546875" customWidth="1"/>
    <col min="7" max="7" width="13.85546875" customWidth="1"/>
  </cols>
  <sheetData>
    <row r="1" spans="2:7" s="7" customFormat="1" ht="12" customHeight="1" x14ac:dyDescent="0.25">
      <c r="C1" s="59"/>
    </row>
    <row r="2" spans="2:7" s="7" customFormat="1" ht="22.5" customHeight="1" x14ac:dyDescent="0.25">
      <c r="B2" s="447" t="s">
        <v>215</v>
      </c>
      <c r="C2" s="448"/>
      <c r="D2" s="448"/>
      <c r="E2" s="448"/>
      <c r="F2" s="102"/>
      <c r="G2" s="102"/>
    </row>
    <row r="3" spans="2:7" ht="69" customHeight="1" x14ac:dyDescent="0.25">
      <c r="B3" s="229" t="s">
        <v>216</v>
      </c>
      <c r="C3" s="229"/>
      <c r="D3" s="229"/>
      <c r="E3" s="229"/>
    </row>
    <row r="4" spans="2:7" ht="9" customHeight="1" x14ac:dyDescent="0.25"/>
    <row r="5" spans="2:7" ht="30" customHeight="1" thickBot="1" x14ac:dyDescent="0.3">
      <c r="B5" s="106" t="s">
        <v>217</v>
      </c>
      <c r="C5" s="106" t="s">
        <v>218</v>
      </c>
      <c r="D5" s="454" t="s">
        <v>219</v>
      </c>
      <c r="E5" s="455"/>
    </row>
    <row r="6" spans="2:7" ht="45" customHeight="1" x14ac:dyDescent="0.25">
      <c r="B6" s="449" t="s">
        <v>220</v>
      </c>
      <c r="C6" s="452" t="s">
        <v>221</v>
      </c>
      <c r="D6" s="108"/>
      <c r="E6" s="109" t="s">
        <v>222</v>
      </c>
    </row>
    <row r="7" spans="2:7" ht="22.5" customHeight="1" x14ac:dyDescent="0.25">
      <c r="B7" s="450"/>
      <c r="C7" s="229"/>
      <c r="D7" s="238"/>
      <c r="E7" s="98" t="s">
        <v>223</v>
      </c>
    </row>
    <row r="8" spans="2:7" ht="22.5" customHeight="1" x14ac:dyDescent="0.25">
      <c r="B8" s="450"/>
      <c r="C8" s="229"/>
      <c r="D8" s="238"/>
      <c r="E8" s="97" t="s">
        <v>224</v>
      </c>
    </row>
    <row r="9" spans="2:7" ht="22.5" customHeight="1" x14ac:dyDescent="0.25">
      <c r="B9" s="450"/>
      <c r="C9" s="229"/>
      <c r="D9" s="456"/>
      <c r="E9" s="98" t="s">
        <v>225</v>
      </c>
    </row>
    <row r="10" spans="2:7" ht="22.5" customHeight="1" x14ac:dyDescent="0.25">
      <c r="B10" s="450"/>
      <c r="C10" s="229"/>
      <c r="D10" s="456"/>
      <c r="E10" s="97" t="s">
        <v>226</v>
      </c>
    </row>
    <row r="11" spans="2:7" ht="45" customHeight="1" thickBot="1" x14ac:dyDescent="0.3">
      <c r="B11" s="451"/>
      <c r="C11" s="453"/>
      <c r="D11" s="110"/>
      <c r="E11" s="95" t="s">
        <v>227</v>
      </c>
    </row>
    <row r="12" spans="2:7" ht="39.75" customHeight="1" x14ac:dyDescent="0.25">
      <c r="B12" s="449" t="s">
        <v>228</v>
      </c>
      <c r="C12" s="452" t="s">
        <v>229</v>
      </c>
      <c r="D12" s="108"/>
      <c r="E12" s="111" t="s">
        <v>230</v>
      </c>
    </row>
    <row r="13" spans="2:7" ht="40.5" customHeight="1" x14ac:dyDescent="0.25">
      <c r="B13" s="450"/>
      <c r="C13" s="229"/>
      <c r="D13" s="103"/>
      <c r="E13" s="94" t="s">
        <v>231</v>
      </c>
    </row>
    <row r="14" spans="2:7" ht="40.5" customHeight="1" x14ac:dyDescent="0.25">
      <c r="B14" s="450"/>
      <c r="C14" s="229"/>
      <c r="D14" s="103"/>
      <c r="E14" s="94" t="s">
        <v>232</v>
      </c>
    </row>
    <row r="15" spans="2:7" ht="37.5" customHeight="1" thickBot="1" x14ac:dyDescent="0.3">
      <c r="B15" s="451"/>
      <c r="C15" s="453"/>
      <c r="D15" s="110"/>
      <c r="E15" s="95" t="s">
        <v>233</v>
      </c>
    </row>
    <row r="16" spans="2:7" ht="40.5" customHeight="1" x14ac:dyDescent="0.25">
      <c r="B16" s="457" t="s">
        <v>234</v>
      </c>
      <c r="C16" s="460" t="s">
        <v>235</v>
      </c>
      <c r="D16" s="107"/>
      <c r="E16" s="105" t="s">
        <v>236</v>
      </c>
    </row>
    <row r="17" spans="2:5" ht="39" customHeight="1" x14ac:dyDescent="0.25">
      <c r="B17" s="458"/>
      <c r="C17" s="229"/>
      <c r="D17" s="103"/>
      <c r="E17" s="63" t="s">
        <v>237</v>
      </c>
    </row>
    <row r="18" spans="2:5" ht="38.25" customHeight="1" x14ac:dyDescent="0.25">
      <c r="B18" s="458"/>
      <c r="C18" s="229"/>
      <c r="D18" s="103"/>
      <c r="E18" s="63" t="s">
        <v>238</v>
      </c>
    </row>
    <row r="19" spans="2:5" ht="41.25" customHeight="1" thickBot="1" x14ac:dyDescent="0.3">
      <c r="B19" s="459"/>
      <c r="C19" s="461"/>
      <c r="D19" s="112"/>
      <c r="E19" s="104" t="s">
        <v>239</v>
      </c>
    </row>
    <row r="20" spans="2:5" ht="41.25" customHeight="1" x14ac:dyDescent="0.25">
      <c r="B20" s="449" t="s">
        <v>240</v>
      </c>
      <c r="C20" s="452" t="s">
        <v>241</v>
      </c>
      <c r="D20" s="108"/>
      <c r="E20" s="111" t="s">
        <v>242</v>
      </c>
    </row>
    <row r="21" spans="2:5" ht="41.25" customHeight="1" x14ac:dyDescent="0.25">
      <c r="B21" s="450"/>
      <c r="C21" s="229"/>
      <c r="D21" s="103"/>
      <c r="E21" s="94" t="s">
        <v>243</v>
      </c>
    </row>
    <row r="22" spans="2:5" ht="41.25" customHeight="1" x14ac:dyDescent="0.25">
      <c r="B22" s="450"/>
      <c r="C22" s="229"/>
      <c r="D22" s="103"/>
      <c r="E22" s="94" t="s">
        <v>244</v>
      </c>
    </row>
    <row r="23" spans="2:5" ht="41.25" customHeight="1" x14ac:dyDescent="0.25">
      <c r="B23" s="450"/>
      <c r="C23" s="229"/>
      <c r="D23" s="103"/>
      <c r="E23" s="94" t="s">
        <v>245</v>
      </c>
    </row>
    <row r="24" spans="2:5" ht="41.25" customHeight="1" thickBot="1" x14ac:dyDescent="0.3">
      <c r="B24" s="451"/>
      <c r="C24" s="453"/>
      <c r="D24" s="110"/>
      <c r="E24" s="95" t="s">
        <v>246</v>
      </c>
    </row>
    <row r="25" spans="2:5" ht="37.5" customHeight="1" x14ac:dyDescent="0.25">
      <c r="B25" s="449" t="s">
        <v>247</v>
      </c>
      <c r="C25" s="452" t="s">
        <v>248</v>
      </c>
      <c r="D25" s="108"/>
      <c r="E25" s="93" t="s">
        <v>249</v>
      </c>
    </row>
    <row r="26" spans="2:5" ht="36.75" customHeight="1" x14ac:dyDescent="0.25">
      <c r="B26" s="450"/>
      <c r="C26" s="229"/>
      <c r="D26" s="103"/>
      <c r="E26" s="94" t="s">
        <v>250</v>
      </c>
    </row>
    <row r="27" spans="2:5" ht="40.5" customHeight="1" thickBot="1" x14ac:dyDescent="0.3">
      <c r="B27" s="451"/>
      <c r="C27" s="453"/>
      <c r="D27" s="110"/>
      <c r="E27" s="95" t="s">
        <v>251</v>
      </c>
    </row>
  </sheetData>
  <mergeCells count="15">
    <mergeCell ref="B2:E2"/>
    <mergeCell ref="B3:E3"/>
    <mergeCell ref="B20:B24"/>
    <mergeCell ref="C20:C24"/>
    <mergeCell ref="B25:B27"/>
    <mergeCell ref="C25:C27"/>
    <mergeCell ref="D7:D8"/>
    <mergeCell ref="B12:B15"/>
    <mergeCell ref="C12:C15"/>
    <mergeCell ref="D5:E5"/>
    <mergeCell ref="B6:B11"/>
    <mergeCell ref="C6:C11"/>
    <mergeCell ref="D9:D10"/>
    <mergeCell ref="B16:B19"/>
    <mergeCell ref="C16:C1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9950" r:id="rId4">
          <objectPr defaultSize="0" autoPict="0" r:id="rId5">
            <anchor moveWithCells="1" sizeWithCells="1">
              <from>
                <xdr:col>3</xdr:col>
                <xdr:colOff>161925</xdr:colOff>
                <xdr:row>11</xdr:row>
                <xdr:rowOff>47625</xdr:rowOff>
              </from>
              <to>
                <xdr:col>3</xdr:col>
                <xdr:colOff>571500</xdr:colOff>
                <xdr:row>11</xdr:row>
                <xdr:rowOff>438150</xdr:rowOff>
              </to>
            </anchor>
          </objectPr>
        </oleObject>
      </mc:Choice>
      <mc:Fallback>
        <oleObject progId="PBrush" shapeId="39950" r:id="rId4"/>
      </mc:Fallback>
    </mc:AlternateContent>
    <mc:AlternateContent xmlns:mc="http://schemas.openxmlformats.org/markup-compatibility/2006">
      <mc:Choice Requires="x14">
        <oleObject progId="PBrush" shapeId="39949" r:id="rId6">
          <objectPr defaultSize="0" autoPict="0" r:id="rId7">
            <anchor moveWithCells="1" sizeWithCells="1">
              <from>
                <xdr:col>3</xdr:col>
                <xdr:colOff>123825</xdr:colOff>
                <xdr:row>12</xdr:row>
                <xdr:rowOff>57150</xdr:rowOff>
              </from>
              <to>
                <xdr:col>3</xdr:col>
                <xdr:colOff>647700</xdr:colOff>
                <xdr:row>12</xdr:row>
                <xdr:rowOff>428625</xdr:rowOff>
              </to>
            </anchor>
          </objectPr>
        </oleObject>
      </mc:Choice>
      <mc:Fallback>
        <oleObject progId="PBrush" shapeId="39949" r:id="rId6"/>
      </mc:Fallback>
    </mc:AlternateContent>
    <mc:AlternateContent xmlns:mc="http://schemas.openxmlformats.org/markup-compatibility/2006">
      <mc:Choice Requires="x14">
        <oleObject progId="PBrush" shapeId="39947" r:id="rId8">
          <objectPr defaultSize="0" autoPict="0" r:id="rId9">
            <anchor moveWithCells="1" sizeWithCells="1">
              <from>
                <xdr:col>3</xdr:col>
                <xdr:colOff>161925</xdr:colOff>
                <xdr:row>15</xdr:row>
                <xdr:rowOff>57150</xdr:rowOff>
              </from>
              <to>
                <xdr:col>3</xdr:col>
                <xdr:colOff>600075</xdr:colOff>
                <xdr:row>15</xdr:row>
                <xdr:rowOff>476250</xdr:rowOff>
              </to>
            </anchor>
          </objectPr>
        </oleObject>
      </mc:Choice>
      <mc:Fallback>
        <oleObject progId="PBrush" shapeId="39947" r:id="rId8"/>
      </mc:Fallback>
    </mc:AlternateContent>
    <mc:AlternateContent xmlns:mc="http://schemas.openxmlformats.org/markup-compatibility/2006">
      <mc:Choice Requires="x14">
        <oleObject progId="PBrush" shapeId="39946" r:id="rId10">
          <objectPr defaultSize="0" autoPict="0" r:id="rId11">
            <anchor moveWithCells="1" sizeWithCells="1">
              <from>
                <xdr:col>3</xdr:col>
                <xdr:colOff>161925</xdr:colOff>
                <xdr:row>16</xdr:row>
                <xdr:rowOff>28575</xdr:rowOff>
              </from>
              <to>
                <xdr:col>3</xdr:col>
                <xdr:colOff>581025</xdr:colOff>
                <xdr:row>16</xdr:row>
                <xdr:rowOff>447675</xdr:rowOff>
              </to>
            </anchor>
          </objectPr>
        </oleObject>
      </mc:Choice>
      <mc:Fallback>
        <oleObject progId="PBrush" shapeId="39946" r:id="rId10"/>
      </mc:Fallback>
    </mc:AlternateContent>
    <mc:AlternateContent xmlns:mc="http://schemas.openxmlformats.org/markup-compatibility/2006">
      <mc:Choice Requires="x14">
        <oleObject progId="PBrush" shapeId="39945" r:id="rId12">
          <objectPr defaultSize="0" autoPict="0" r:id="rId13">
            <anchor moveWithCells="1" sizeWithCells="1">
              <from>
                <xdr:col>3</xdr:col>
                <xdr:colOff>142875</xdr:colOff>
                <xdr:row>17</xdr:row>
                <xdr:rowOff>19050</xdr:rowOff>
              </from>
              <to>
                <xdr:col>3</xdr:col>
                <xdr:colOff>590550</xdr:colOff>
                <xdr:row>17</xdr:row>
                <xdr:rowOff>466725</xdr:rowOff>
              </to>
            </anchor>
          </objectPr>
        </oleObject>
      </mc:Choice>
      <mc:Fallback>
        <oleObject progId="PBrush" shapeId="39945" r:id="rId12"/>
      </mc:Fallback>
    </mc:AlternateContent>
    <mc:AlternateContent xmlns:mc="http://schemas.openxmlformats.org/markup-compatibility/2006">
      <mc:Choice Requires="x14">
        <oleObject progId="PBrush" shapeId="39944" r:id="rId14">
          <objectPr defaultSize="0" autoPict="0" r:id="rId15">
            <anchor moveWithCells="1" sizeWithCells="1">
              <from>
                <xdr:col>3</xdr:col>
                <xdr:colOff>171450</xdr:colOff>
                <xdr:row>18</xdr:row>
                <xdr:rowOff>38100</xdr:rowOff>
              </from>
              <to>
                <xdr:col>3</xdr:col>
                <xdr:colOff>581025</xdr:colOff>
                <xdr:row>18</xdr:row>
                <xdr:rowOff>419100</xdr:rowOff>
              </to>
            </anchor>
          </objectPr>
        </oleObject>
      </mc:Choice>
      <mc:Fallback>
        <oleObject progId="PBrush" shapeId="39944" r:id="rId14"/>
      </mc:Fallback>
    </mc:AlternateContent>
    <mc:AlternateContent xmlns:mc="http://schemas.openxmlformats.org/markup-compatibility/2006">
      <mc:Choice Requires="x14">
        <oleObject progId="PBrush" shapeId="39943" r:id="rId16">
          <objectPr defaultSize="0" autoPict="0" r:id="rId17">
            <anchor moveWithCells="1" sizeWithCells="1">
              <from>
                <xdr:col>3</xdr:col>
                <xdr:colOff>123825</xdr:colOff>
                <xdr:row>19</xdr:row>
                <xdr:rowOff>76200</xdr:rowOff>
              </from>
              <to>
                <xdr:col>3</xdr:col>
                <xdr:colOff>609600</xdr:colOff>
                <xdr:row>19</xdr:row>
                <xdr:rowOff>400050</xdr:rowOff>
              </to>
            </anchor>
          </objectPr>
        </oleObject>
      </mc:Choice>
      <mc:Fallback>
        <oleObject progId="PBrush" shapeId="39943" r:id="rId16"/>
      </mc:Fallback>
    </mc:AlternateContent>
    <mc:AlternateContent xmlns:mc="http://schemas.openxmlformats.org/markup-compatibility/2006">
      <mc:Choice Requires="x14">
        <oleObject progId="PBrush" shapeId="39942" r:id="rId18">
          <objectPr defaultSize="0" autoPict="0" r:id="rId19">
            <anchor moveWithCells="1" sizeWithCells="1">
              <from>
                <xdr:col>3</xdr:col>
                <xdr:colOff>161925</xdr:colOff>
                <xdr:row>20</xdr:row>
                <xdr:rowOff>28575</xdr:rowOff>
              </from>
              <to>
                <xdr:col>3</xdr:col>
                <xdr:colOff>561975</xdr:colOff>
                <xdr:row>20</xdr:row>
                <xdr:rowOff>476250</xdr:rowOff>
              </to>
            </anchor>
          </objectPr>
        </oleObject>
      </mc:Choice>
      <mc:Fallback>
        <oleObject progId="PBrush" shapeId="39942" r:id="rId18"/>
      </mc:Fallback>
    </mc:AlternateContent>
    <mc:AlternateContent xmlns:mc="http://schemas.openxmlformats.org/markup-compatibility/2006">
      <mc:Choice Requires="x14">
        <oleObject progId="PBrush" shapeId="39941" r:id="rId20">
          <objectPr defaultSize="0" autoPict="0" r:id="rId21">
            <anchor moveWithCells="1" sizeWithCells="1">
              <from>
                <xdr:col>3</xdr:col>
                <xdr:colOff>200025</xdr:colOff>
                <xdr:row>21</xdr:row>
                <xdr:rowOff>28575</xdr:rowOff>
              </from>
              <to>
                <xdr:col>3</xdr:col>
                <xdr:colOff>571500</xdr:colOff>
                <xdr:row>21</xdr:row>
                <xdr:rowOff>476250</xdr:rowOff>
              </to>
            </anchor>
          </objectPr>
        </oleObject>
      </mc:Choice>
      <mc:Fallback>
        <oleObject progId="PBrush" shapeId="39941" r:id="rId20"/>
      </mc:Fallback>
    </mc:AlternateContent>
    <mc:AlternateContent xmlns:mc="http://schemas.openxmlformats.org/markup-compatibility/2006">
      <mc:Choice Requires="x14">
        <oleObject progId="PBrush" shapeId="39940" r:id="rId22">
          <objectPr defaultSize="0" autoPict="0" r:id="rId23">
            <anchor moveWithCells="1" sizeWithCells="1">
              <from>
                <xdr:col>3</xdr:col>
                <xdr:colOff>180975</xdr:colOff>
                <xdr:row>23</xdr:row>
                <xdr:rowOff>19050</xdr:rowOff>
              </from>
              <to>
                <xdr:col>3</xdr:col>
                <xdr:colOff>619125</xdr:colOff>
                <xdr:row>23</xdr:row>
                <xdr:rowOff>476250</xdr:rowOff>
              </to>
            </anchor>
          </objectPr>
        </oleObject>
      </mc:Choice>
      <mc:Fallback>
        <oleObject progId="PBrush" shapeId="39940" r:id="rId22"/>
      </mc:Fallback>
    </mc:AlternateContent>
    <mc:AlternateContent xmlns:mc="http://schemas.openxmlformats.org/markup-compatibility/2006">
      <mc:Choice Requires="x14">
        <oleObject progId="PBrush" shapeId="39939" r:id="rId24">
          <objectPr defaultSize="0" autoPict="0" r:id="rId25">
            <anchor moveWithCells="1" sizeWithCells="1">
              <from>
                <xdr:col>3</xdr:col>
                <xdr:colOff>142875</xdr:colOff>
                <xdr:row>24</xdr:row>
                <xdr:rowOff>28575</xdr:rowOff>
              </from>
              <to>
                <xdr:col>3</xdr:col>
                <xdr:colOff>561975</xdr:colOff>
                <xdr:row>24</xdr:row>
                <xdr:rowOff>447675</xdr:rowOff>
              </to>
            </anchor>
          </objectPr>
        </oleObject>
      </mc:Choice>
      <mc:Fallback>
        <oleObject progId="PBrush" shapeId="39939" r:id="rId24"/>
      </mc:Fallback>
    </mc:AlternateContent>
    <mc:AlternateContent xmlns:mc="http://schemas.openxmlformats.org/markup-compatibility/2006">
      <mc:Choice Requires="x14">
        <oleObject progId="PBrush" shapeId="39938" r:id="rId26">
          <objectPr defaultSize="0" autoPict="0" r:id="rId27">
            <anchor moveWithCells="1" sizeWithCells="1">
              <from>
                <xdr:col>3</xdr:col>
                <xdr:colOff>142875</xdr:colOff>
                <xdr:row>25</xdr:row>
                <xdr:rowOff>19050</xdr:rowOff>
              </from>
              <to>
                <xdr:col>3</xdr:col>
                <xdr:colOff>561975</xdr:colOff>
                <xdr:row>25</xdr:row>
                <xdr:rowOff>438150</xdr:rowOff>
              </to>
            </anchor>
          </objectPr>
        </oleObject>
      </mc:Choice>
      <mc:Fallback>
        <oleObject progId="PBrush" shapeId="39938" r:id="rId26"/>
      </mc:Fallback>
    </mc:AlternateContent>
    <mc:AlternateContent xmlns:mc="http://schemas.openxmlformats.org/markup-compatibility/2006">
      <mc:Choice Requires="x14">
        <oleObject progId="PBrush" shapeId="39937" r:id="rId28">
          <objectPr defaultSize="0" autoPict="0" r:id="rId29">
            <anchor moveWithCells="1" sizeWithCells="1">
              <from>
                <xdr:col>3</xdr:col>
                <xdr:colOff>180975</xdr:colOff>
                <xdr:row>26</xdr:row>
                <xdr:rowOff>28575</xdr:rowOff>
              </from>
              <to>
                <xdr:col>3</xdr:col>
                <xdr:colOff>561975</xdr:colOff>
                <xdr:row>26</xdr:row>
                <xdr:rowOff>457200</xdr:rowOff>
              </to>
            </anchor>
          </objectPr>
        </oleObject>
      </mc:Choice>
      <mc:Fallback>
        <oleObject progId="PBrush" shapeId="39937" r:id="rId28"/>
      </mc:Fallback>
    </mc:AlternateContent>
    <mc:AlternateContent xmlns:mc="http://schemas.openxmlformats.org/markup-compatibility/2006">
      <mc:Choice Requires="x14">
        <oleObject progId="PBrush" shapeId="39955" r:id="rId30">
          <objectPr defaultSize="0" autoPict="0" r:id="rId31">
            <anchor moveWithCells="1" sizeWithCells="1">
              <from>
                <xdr:col>3</xdr:col>
                <xdr:colOff>104775</xdr:colOff>
                <xdr:row>13</xdr:row>
                <xdr:rowOff>28575</xdr:rowOff>
              </from>
              <to>
                <xdr:col>3</xdr:col>
                <xdr:colOff>647700</xdr:colOff>
                <xdr:row>13</xdr:row>
                <xdr:rowOff>428625</xdr:rowOff>
              </to>
            </anchor>
          </objectPr>
        </oleObject>
      </mc:Choice>
      <mc:Fallback>
        <oleObject progId="PBrush" shapeId="39955" r:id="rId3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G56"/>
  <sheetViews>
    <sheetView showGridLines="0" zoomScale="120" zoomScaleNormal="120" workbookViewId="0">
      <selection activeCell="F5" sqref="F5"/>
    </sheetView>
  </sheetViews>
  <sheetFormatPr baseColWidth="10" defaultColWidth="11.42578125" defaultRowHeight="15" x14ac:dyDescent="0.25"/>
  <cols>
    <col min="1" max="1" width="15.42578125" style="28" customWidth="1"/>
    <col min="2" max="2" width="52.42578125" style="1" customWidth="1"/>
    <col min="3" max="3" width="71.42578125" style="1" customWidth="1"/>
    <col min="4" max="16384" width="11.42578125" style="1"/>
  </cols>
  <sheetData>
    <row r="1" spans="1:7" ht="41.25" customHeight="1" x14ac:dyDescent="0.25">
      <c r="A1" s="447" t="s">
        <v>252</v>
      </c>
      <c r="B1" s="448"/>
      <c r="C1" s="448"/>
      <c r="D1" s="102"/>
      <c r="E1" s="102"/>
      <c r="F1" s="7"/>
      <c r="G1" s="7"/>
    </row>
    <row r="2" spans="1:7" ht="76.5" customHeight="1" x14ac:dyDescent="0.25">
      <c r="A2" s="462" t="s">
        <v>253</v>
      </c>
      <c r="B2" s="462"/>
      <c r="C2" s="462"/>
    </row>
    <row r="4" spans="1:7" ht="47.25" x14ac:dyDescent="0.25">
      <c r="A4" s="142" t="s">
        <v>254</v>
      </c>
      <c r="B4" s="142" t="s">
        <v>255</v>
      </c>
      <c r="C4" s="143" t="s">
        <v>256</v>
      </c>
    </row>
    <row r="5" spans="1:7" x14ac:dyDescent="0.25">
      <c r="A5" s="146">
        <v>1</v>
      </c>
      <c r="B5" s="147" t="s">
        <v>257</v>
      </c>
      <c r="C5" s="147" t="s">
        <v>258</v>
      </c>
    </row>
    <row r="6" spans="1:7" x14ac:dyDescent="0.25">
      <c r="A6" s="146">
        <v>2</v>
      </c>
      <c r="B6" s="147" t="s">
        <v>259</v>
      </c>
      <c r="C6" s="147" t="s">
        <v>260</v>
      </c>
    </row>
    <row r="7" spans="1:7" ht="25.5" x14ac:dyDescent="0.25">
      <c r="A7" s="146">
        <v>3</v>
      </c>
      <c r="B7" s="147" t="s">
        <v>261</v>
      </c>
      <c r="C7" s="147" t="s">
        <v>262</v>
      </c>
    </row>
    <row r="8" spans="1:7" x14ac:dyDescent="0.25">
      <c r="A8" s="146">
        <v>4</v>
      </c>
      <c r="B8" s="147" t="s">
        <v>263</v>
      </c>
      <c r="C8" s="147" t="s">
        <v>264</v>
      </c>
    </row>
    <row r="9" spans="1:7" ht="25.5" x14ac:dyDescent="0.25">
      <c r="A9" s="146">
        <v>5</v>
      </c>
      <c r="B9" s="147" t="s">
        <v>265</v>
      </c>
      <c r="C9" s="147" t="s">
        <v>266</v>
      </c>
    </row>
    <row r="10" spans="1:7" x14ac:dyDescent="0.25">
      <c r="A10" s="146">
        <v>6</v>
      </c>
      <c r="B10" s="147" t="s">
        <v>267</v>
      </c>
      <c r="C10" s="147" t="s">
        <v>268</v>
      </c>
    </row>
    <row r="11" spans="1:7" x14ac:dyDescent="0.25">
      <c r="A11" s="146">
        <v>7</v>
      </c>
      <c r="B11" s="147" t="s">
        <v>269</v>
      </c>
      <c r="C11" s="147" t="s">
        <v>270</v>
      </c>
    </row>
    <row r="12" spans="1:7" x14ac:dyDescent="0.25">
      <c r="A12" s="146">
        <v>8</v>
      </c>
      <c r="B12" s="147" t="s">
        <v>267</v>
      </c>
      <c r="C12" s="147" t="s">
        <v>271</v>
      </c>
    </row>
    <row r="13" spans="1:7" ht="25.5" x14ac:dyDescent="0.25">
      <c r="A13" s="146">
        <v>9</v>
      </c>
      <c r="B13" s="147" t="s">
        <v>272</v>
      </c>
      <c r="C13" s="147" t="s">
        <v>273</v>
      </c>
    </row>
    <row r="14" spans="1:7" x14ac:dyDescent="0.25">
      <c r="A14" s="146">
        <v>10</v>
      </c>
      <c r="B14" s="147" t="s">
        <v>274</v>
      </c>
      <c r="C14" s="147" t="s">
        <v>275</v>
      </c>
    </row>
    <row r="15" spans="1:7" ht="25.5" x14ac:dyDescent="0.25">
      <c r="A15" s="146">
        <v>11</v>
      </c>
      <c r="B15" s="147" t="s">
        <v>276</v>
      </c>
      <c r="C15" s="147" t="s">
        <v>277</v>
      </c>
    </row>
    <row r="16" spans="1:7" ht="25.5" x14ac:dyDescent="0.25">
      <c r="A16" s="146">
        <v>12</v>
      </c>
      <c r="B16" s="147" t="s">
        <v>278</v>
      </c>
      <c r="C16" s="147" t="s">
        <v>279</v>
      </c>
    </row>
    <row r="17" spans="1:3" ht="25.5" x14ac:dyDescent="0.25">
      <c r="A17" s="146">
        <v>13</v>
      </c>
      <c r="B17" s="147" t="s">
        <v>280</v>
      </c>
      <c r="C17" s="147" t="s">
        <v>281</v>
      </c>
    </row>
    <row r="18" spans="1:3" x14ac:dyDescent="0.25">
      <c r="A18" s="146">
        <v>14</v>
      </c>
      <c r="B18" s="147" t="s">
        <v>282</v>
      </c>
      <c r="C18" s="147" t="s">
        <v>283</v>
      </c>
    </row>
    <row r="19" spans="1:3" x14ac:dyDescent="0.25">
      <c r="A19" s="146">
        <v>15</v>
      </c>
      <c r="B19" s="147" t="s">
        <v>284</v>
      </c>
      <c r="C19" s="147" t="s">
        <v>285</v>
      </c>
    </row>
    <row r="20" spans="1:3" ht="25.5" x14ac:dyDescent="0.25">
      <c r="A20" s="146">
        <v>16</v>
      </c>
      <c r="B20" s="147" t="s">
        <v>286</v>
      </c>
      <c r="C20" s="147" t="s">
        <v>287</v>
      </c>
    </row>
    <row r="21" spans="1:3" x14ac:dyDescent="0.25">
      <c r="A21" s="146">
        <v>17</v>
      </c>
      <c r="B21" s="147" t="s">
        <v>288</v>
      </c>
      <c r="C21" s="147" t="s">
        <v>289</v>
      </c>
    </row>
    <row r="22" spans="1:3" ht="25.5" x14ac:dyDescent="0.25">
      <c r="A22" s="146">
        <v>18</v>
      </c>
      <c r="B22" s="147" t="s">
        <v>288</v>
      </c>
      <c r="C22" s="147" t="s">
        <v>290</v>
      </c>
    </row>
    <row r="23" spans="1:3" ht="25.5" x14ac:dyDescent="0.25">
      <c r="A23" s="146">
        <v>19</v>
      </c>
      <c r="B23" s="147" t="s">
        <v>288</v>
      </c>
      <c r="C23" s="147" t="s">
        <v>291</v>
      </c>
    </row>
    <row r="24" spans="1:3" x14ac:dyDescent="0.25">
      <c r="A24" s="146">
        <v>20</v>
      </c>
      <c r="B24" s="147" t="s">
        <v>288</v>
      </c>
      <c r="C24" s="147" t="s">
        <v>292</v>
      </c>
    </row>
    <row r="25" spans="1:3" ht="38.25" x14ac:dyDescent="0.25">
      <c r="A25" s="146">
        <v>21</v>
      </c>
      <c r="B25" s="147" t="s">
        <v>293</v>
      </c>
      <c r="C25" s="147" t="s">
        <v>294</v>
      </c>
    </row>
    <row r="26" spans="1:3" x14ac:dyDescent="0.25">
      <c r="A26" s="146">
        <v>22</v>
      </c>
      <c r="B26" s="147" t="s">
        <v>295</v>
      </c>
      <c r="C26" s="147" t="s">
        <v>296</v>
      </c>
    </row>
    <row r="27" spans="1:3" ht="25.5" x14ac:dyDescent="0.25">
      <c r="A27" s="146">
        <v>23</v>
      </c>
      <c r="B27" s="147" t="s">
        <v>297</v>
      </c>
      <c r="C27" s="147" t="s">
        <v>298</v>
      </c>
    </row>
    <row r="28" spans="1:3" ht="25.5" x14ac:dyDescent="0.25">
      <c r="A28" s="146">
        <v>24</v>
      </c>
      <c r="B28" s="147" t="s">
        <v>299</v>
      </c>
      <c r="C28" s="147" t="s">
        <v>300</v>
      </c>
    </row>
    <row r="29" spans="1:3" x14ac:dyDescent="0.25">
      <c r="A29" s="146">
        <v>25</v>
      </c>
      <c r="B29" s="147" t="s">
        <v>301</v>
      </c>
      <c r="C29" s="147" t="s">
        <v>302</v>
      </c>
    </row>
    <row r="30" spans="1:3" ht="25.5" x14ac:dyDescent="0.25">
      <c r="A30" s="146">
        <v>26</v>
      </c>
      <c r="B30" s="147" t="s">
        <v>303</v>
      </c>
      <c r="C30" s="147" t="s">
        <v>304</v>
      </c>
    </row>
    <row r="31" spans="1:3" x14ac:dyDescent="0.25">
      <c r="A31" s="146">
        <v>27</v>
      </c>
      <c r="B31" s="147" t="s">
        <v>305</v>
      </c>
      <c r="C31" s="147" t="s">
        <v>306</v>
      </c>
    </row>
    <row r="32" spans="1:3" x14ac:dyDescent="0.25">
      <c r="A32" s="146">
        <v>28</v>
      </c>
      <c r="B32" s="147" t="s">
        <v>307</v>
      </c>
      <c r="C32" s="147" t="s">
        <v>308</v>
      </c>
    </row>
    <row r="33" spans="1:3" ht="25.5" x14ac:dyDescent="0.25">
      <c r="A33" s="146">
        <v>29</v>
      </c>
      <c r="B33" s="147" t="s">
        <v>309</v>
      </c>
      <c r="C33" s="147" t="s">
        <v>310</v>
      </c>
    </row>
    <row r="34" spans="1:3" ht="25.5" x14ac:dyDescent="0.25">
      <c r="A34" s="146">
        <v>30</v>
      </c>
      <c r="B34" s="147" t="s">
        <v>311</v>
      </c>
      <c r="C34" s="147" t="s">
        <v>312</v>
      </c>
    </row>
    <row r="35" spans="1:3" ht="25.5" x14ac:dyDescent="0.25">
      <c r="A35" s="146">
        <v>31</v>
      </c>
      <c r="B35" s="147" t="s">
        <v>313</v>
      </c>
      <c r="C35" s="147" t="s">
        <v>314</v>
      </c>
    </row>
    <row r="36" spans="1:3" x14ac:dyDescent="0.25">
      <c r="A36" s="146">
        <v>32</v>
      </c>
      <c r="B36" s="147" t="s">
        <v>315</v>
      </c>
      <c r="C36" s="147" t="s">
        <v>316</v>
      </c>
    </row>
    <row r="37" spans="1:3" x14ac:dyDescent="0.25">
      <c r="A37" s="146">
        <v>33</v>
      </c>
      <c r="B37" s="147" t="s">
        <v>317</v>
      </c>
      <c r="C37" s="147" t="s">
        <v>318</v>
      </c>
    </row>
    <row r="38" spans="1:3" x14ac:dyDescent="0.25">
      <c r="A38" s="146">
        <v>34</v>
      </c>
      <c r="B38" s="147" t="s">
        <v>319</v>
      </c>
      <c r="C38" s="147" t="s">
        <v>320</v>
      </c>
    </row>
    <row r="39" spans="1:3" x14ac:dyDescent="0.25">
      <c r="A39" s="146">
        <v>35</v>
      </c>
      <c r="B39" s="147" t="s">
        <v>321</v>
      </c>
      <c r="C39" s="147" t="s">
        <v>322</v>
      </c>
    </row>
    <row r="40" spans="1:3" x14ac:dyDescent="0.25">
      <c r="A40" s="146">
        <v>36</v>
      </c>
      <c r="B40" s="147" t="s">
        <v>295</v>
      </c>
      <c r="C40" s="147" t="s">
        <v>323</v>
      </c>
    </row>
    <row r="41" spans="1:3" x14ac:dyDescent="0.25">
      <c r="A41" s="146">
        <v>37</v>
      </c>
      <c r="B41" s="147" t="s">
        <v>324</v>
      </c>
      <c r="C41" s="147" t="s">
        <v>325</v>
      </c>
    </row>
    <row r="42" spans="1:3" x14ac:dyDescent="0.25">
      <c r="A42" s="146">
        <v>38</v>
      </c>
      <c r="B42" s="147" t="s">
        <v>326</v>
      </c>
      <c r="C42" s="147" t="s">
        <v>327</v>
      </c>
    </row>
    <row r="43" spans="1:3" x14ac:dyDescent="0.25">
      <c r="A43" s="146">
        <v>39</v>
      </c>
      <c r="B43" s="147" t="s">
        <v>328</v>
      </c>
      <c r="C43" s="147" t="s">
        <v>329</v>
      </c>
    </row>
    <row r="44" spans="1:3" ht="25.5" x14ac:dyDescent="0.25">
      <c r="A44" s="146">
        <v>40</v>
      </c>
      <c r="B44" s="147" t="s">
        <v>330</v>
      </c>
      <c r="C44" s="147" t="s">
        <v>331</v>
      </c>
    </row>
    <row r="45" spans="1:3" ht="25.5" x14ac:dyDescent="0.25">
      <c r="A45" s="146">
        <v>41</v>
      </c>
      <c r="B45" s="147" t="s">
        <v>328</v>
      </c>
      <c r="C45" s="147" t="s">
        <v>332</v>
      </c>
    </row>
    <row r="46" spans="1:3" x14ac:dyDescent="0.25">
      <c r="A46" s="146">
        <v>42</v>
      </c>
      <c r="B46" s="147" t="s">
        <v>333</v>
      </c>
      <c r="C46" s="147" t="s">
        <v>334</v>
      </c>
    </row>
    <row r="47" spans="1:3" x14ac:dyDescent="0.25">
      <c r="A47" s="146">
        <v>43</v>
      </c>
      <c r="B47" s="147" t="s">
        <v>335</v>
      </c>
      <c r="C47" s="147" t="s">
        <v>336</v>
      </c>
    </row>
    <row r="48" spans="1:3" ht="25.5" x14ac:dyDescent="0.25">
      <c r="A48" s="146">
        <v>44</v>
      </c>
      <c r="B48" s="147" t="s">
        <v>337</v>
      </c>
      <c r="C48" s="147" t="s">
        <v>338</v>
      </c>
    </row>
    <row r="49" spans="1:3" x14ac:dyDescent="0.25">
      <c r="A49" s="146">
        <v>45</v>
      </c>
      <c r="B49" s="147" t="s">
        <v>339</v>
      </c>
      <c r="C49" s="147" t="s">
        <v>340</v>
      </c>
    </row>
    <row r="50" spans="1:3" x14ac:dyDescent="0.25">
      <c r="A50" s="146">
        <v>46</v>
      </c>
      <c r="B50" s="147" t="s">
        <v>341</v>
      </c>
      <c r="C50" s="147" t="s">
        <v>342</v>
      </c>
    </row>
    <row r="51" spans="1:3" ht="25.5" x14ac:dyDescent="0.25">
      <c r="A51" s="146">
        <v>47</v>
      </c>
      <c r="B51" s="147" t="s">
        <v>343</v>
      </c>
      <c r="C51" s="147" t="s">
        <v>344</v>
      </c>
    </row>
    <row r="52" spans="1:3" x14ac:dyDescent="0.25">
      <c r="A52" s="146">
        <v>48</v>
      </c>
      <c r="B52" s="147" t="s">
        <v>345</v>
      </c>
      <c r="C52" s="147" t="s">
        <v>346</v>
      </c>
    </row>
    <row r="53" spans="1:3" ht="25.5" x14ac:dyDescent="0.25">
      <c r="A53" s="146">
        <v>49</v>
      </c>
      <c r="B53" s="147" t="s">
        <v>345</v>
      </c>
      <c r="C53" s="147" t="s">
        <v>347</v>
      </c>
    </row>
    <row r="54" spans="1:3" x14ac:dyDescent="0.25">
      <c r="A54" s="146">
        <v>50</v>
      </c>
      <c r="B54" s="147" t="s">
        <v>345</v>
      </c>
      <c r="C54" s="147" t="s">
        <v>348</v>
      </c>
    </row>
    <row r="55" spans="1:3" x14ac:dyDescent="0.25">
      <c r="A55" s="146">
        <v>51</v>
      </c>
      <c r="B55" s="147" t="s">
        <v>349</v>
      </c>
      <c r="C55" s="147" t="s">
        <v>350</v>
      </c>
    </row>
    <row r="56" spans="1:3" x14ac:dyDescent="0.25">
      <c r="A56" s="463" t="s">
        <v>351</v>
      </c>
      <c r="B56" s="463"/>
      <c r="C56" s="463"/>
    </row>
  </sheetData>
  <mergeCells count="3">
    <mergeCell ref="A1:C1"/>
    <mergeCell ref="A2:C2"/>
    <mergeCell ref="A56:C5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L18"/>
  <sheetViews>
    <sheetView showGridLines="0" zoomScale="90" zoomScaleNormal="90" workbookViewId="0">
      <pane ySplit="3" topLeftCell="A4" activePane="bottomLeft" state="frozen"/>
      <selection activeCell="A5" sqref="A5"/>
      <selection pane="bottomLeft" activeCell="P7" sqref="P7"/>
    </sheetView>
  </sheetViews>
  <sheetFormatPr baseColWidth="10" defaultColWidth="11.42578125" defaultRowHeight="15" x14ac:dyDescent="0.25"/>
  <cols>
    <col min="1" max="1" width="8" style="1" customWidth="1"/>
    <col min="2" max="2" width="13.140625" style="1" customWidth="1"/>
    <col min="3" max="3" width="8.7109375" style="1" hidden="1" customWidth="1"/>
    <col min="4" max="6" width="5.42578125" style="1" customWidth="1"/>
    <col min="7" max="7" width="23.28515625" style="1" customWidth="1"/>
    <col min="8" max="8" width="43.7109375" style="1" customWidth="1"/>
    <col min="9" max="9" width="27.28515625" style="1" customWidth="1"/>
    <col min="10" max="12" width="10" style="1" customWidth="1"/>
    <col min="13" max="16384" width="11.42578125" style="1"/>
  </cols>
  <sheetData>
    <row r="2" spans="2:12" s="7" customFormat="1" ht="34.5" customHeight="1" x14ac:dyDescent="0.25">
      <c r="B2" s="442" t="s">
        <v>352</v>
      </c>
      <c r="C2" s="468"/>
      <c r="D2" s="468"/>
      <c r="E2" s="468"/>
      <c r="F2" s="468"/>
      <c r="G2" s="468"/>
      <c r="H2" s="468"/>
      <c r="I2" s="468"/>
      <c r="J2" s="468"/>
      <c r="K2" s="468"/>
      <c r="L2" s="443"/>
    </row>
    <row r="3" spans="2:12" s="7" customFormat="1" ht="84.75" customHeight="1" x14ac:dyDescent="0.25">
      <c r="B3" s="464" t="s">
        <v>353</v>
      </c>
      <c r="C3" s="465"/>
      <c r="D3" s="79" t="str">
        <f>+Clasificación!B5</f>
        <v xml:space="preserve">GESTIÓN </v>
      </c>
      <c r="E3" s="80" t="str">
        <f>Clasificación!$B$3</f>
        <v>CORRUPCIÓN</v>
      </c>
      <c r="F3" s="148" t="s">
        <v>354</v>
      </c>
      <c r="G3" s="81" t="s">
        <v>355</v>
      </c>
      <c r="H3" s="466" t="s">
        <v>356</v>
      </c>
      <c r="I3" s="467"/>
      <c r="J3" s="65" t="s">
        <v>357</v>
      </c>
      <c r="K3" s="65" t="s">
        <v>358</v>
      </c>
      <c r="L3" s="65" t="s">
        <v>359</v>
      </c>
    </row>
    <row r="4" spans="2:12" s="7" customFormat="1" ht="63.75" customHeight="1" x14ac:dyDescent="0.25">
      <c r="B4" s="101" t="s">
        <v>360</v>
      </c>
      <c r="C4" s="167">
        <v>100</v>
      </c>
      <c r="D4" s="54" t="s">
        <v>361</v>
      </c>
      <c r="E4" s="55" t="s">
        <v>361</v>
      </c>
      <c r="F4" s="55" t="s">
        <v>361</v>
      </c>
      <c r="G4" s="63" t="s">
        <v>362</v>
      </c>
      <c r="H4" s="119" t="s">
        <v>363</v>
      </c>
      <c r="I4" s="119" t="s">
        <v>364</v>
      </c>
      <c r="J4" s="158">
        <v>240</v>
      </c>
      <c r="K4" s="158">
        <f>+(J4/12)</f>
        <v>20</v>
      </c>
      <c r="L4" s="158">
        <f>+(J4/12)/30</f>
        <v>0.66666666666666663</v>
      </c>
    </row>
    <row r="5" spans="2:12" s="7" customFormat="1" ht="63.75" customHeight="1" x14ac:dyDescent="0.25">
      <c r="B5" s="101" t="s">
        <v>101</v>
      </c>
      <c r="C5" s="167">
        <v>80</v>
      </c>
      <c r="D5" s="54" t="s">
        <v>361</v>
      </c>
      <c r="E5" s="55" t="s">
        <v>361</v>
      </c>
      <c r="F5" s="55" t="s">
        <v>361</v>
      </c>
      <c r="G5" s="63" t="s">
        <v>365</v>
      </c>
      <c r="H5" s="119" t="s">
        <v>366</v>
      </c>
      <c r="I5" s="119" t="s">
        <v>367</v>
      </c>
      <c r="J5" s="158">
        <v>48</v>
      </c>
      <c r="K5" s="158">
        <f t="shared" ref="K5:K8" si="0">+(J5/12)</f>
        <v>4</v>
      </c>
      <c r="L5" s="158">
        <f>+(J5/12)/30</f>
        <v>0.13333333333333333</v>
      </c>
    </row>
    <row r="6" spans="2:12" s="7" customFormat="1" ht="70.5" customHeight="1" x14ac:dyDescent="0.25">
      <c r="B6" s="101" t="s">
        <v>368</v>
      </c>
      <c r="C6" s="167">
        <v>60</v>
      </c>
      <c r="D6" s="54" t="s">
        <v>361</v>
      </c>
      <c r="E6" s="55" t="s">
        <v>361</v>
      </c>
      <c r="F6" s="55" t="s">
        <v>361</v>
      </c>
      <c r="G6" s="63" t="s">
        <v>369</v>
      </c>
      <c r="H6" s="119" t="s">
        <v>370</v>
      </c>
      <c r="I6" s="119" t="s">
        <v>371</v>
      </c>
      <c r="J6" s="158">
        <v>12</v>
      </c>
      <c r="K6" s="158">
        <f t="shared" si="0"/>
        <v>1</v>
      </c>
      <c r="L6" s="158">
        <f>+(J6/12)/30</f>
        <v>3.3333333333333333E-2</v>
      </c>
    </row>
    <row r="7" spans="2:12" s="7" customFormat="1" ht="71.25" customHeight="1" x14ac:dyDescent="0.25">
      <c r="B7" s="101" t="s">
        <v>97</v>
      </c>
      <c r="C7" s="167">
        <v>40</v>
      </c>
      <c r="D7" s="54" t="s">
        <v>361</v>
      </c>
      <c r="E7" s="55" t="s">
        <v>361</v>
      </c>
      <c r="F7" s="55" t="s">
        <v>361</v>
      </c>
      <c r="G7" s="63" t="s">
        <v>372</v>
      </c>
      <c r="H7" s="119" t="s">
        <v>373</v>
      </c>
      <c r="I7" s="119"/>
      <c r="J7" s="158">
        <v>2</v>
      </c>
      <c r="K7" s="158">
        <f t="shared" si="0"/>
        <v>0.16666666666666666</v>
      </c>
      <c r="L7" s="158">
        <f>+(J7/12)/30</f>
        <v>5.5555555555555549E-3</v>
      </c>
    </row>
    <row r="8" spans="2:12" s="7" customFormat="1" ht="63.75" customHeight="1" x14ac:dyDescent="0.25">
      <c r="B8" s="101" t="s">
        <v>374</v>
      </c>
      <c r="C8" s="167">
        <v>20</v>
      </c>
      <c r="D8" s="54" t="s">
        <v>361</v>
      </c>
      <c r="E8" s="55" t="s">
        <v>361</v>
      </c>
      <c r="F8" s="54" t="s">
        <v>361</v>
      </c>
      <c r="G8" s="63" t="s">
        <v>375</v>
      </c>
      <c r="H8" s="119" t="s">
        <v>376</v>
      </c>
      <c r="I8" s="119"/>
      <c r="J8" s="158">
        <v>2</v>
      </c>
      <c r="K8" s="158">
        <f t="shared" si="0"/>
        <v>0.16666666666666666</v>
      </c>
      <c r="L8" s="158">
        <f>+(J8/12)/30</f>
        <v>5.5555555555555549E-3</v>
      </c>
    </row>
    <row r="9" spans="2:12" s="7" customFormat="1" x14ac:dyDescent="0.25">
      <c r="B9" s="8"/>
      <c r="C9" s="9"/>
    </row>
    <row r="10" spans="2:12" s="7" customFormat="1" x14ac:dyDescent="0.25">
      <c r="B10" s="38"/>
      <c r="C10" s="38"/>
      <c r="D10" s="38"/>
      <c r="E10" s="38"/>
      <c r="F10" s="38"/>
      <c r="G10" s="38"/>
      <c r="H10" s="38"/>
      <c r="I10" s="38"/>
    </row>
    <row r="11" spans="2:12" s="7" customFormat="1" x14ac:dyDescent="0.25">
      <c r="B11" s="38"/>
      <c r="C11" s="38"/>
      <c r="D11" s="38"/>
      <c r="E11" s="38"/>
      <c r="F11" s="38"/>
      <c r="G11" s="38"/>
      <c r="H11" s="38"/>
      <c r="I11" s="38"/>
    </row>
    <row r="12" spans="2:12" s="7" customFormat="1" x14ac:dyDescent="0.25">
      <c r="B12" s="38"/>
      <c r="C12" s="38"/>
      <c r="D12" s="38"/>
      <c r="E12" s="38"/>
      <c r="F12" s="38"/>
      <c r="G12" s="38"/>
      <c r="H12" s="38"/>
      <c r="I12" s="38"/>
    </row>
    <row r="13" spans="2:12" s="7" customFormat="1" x14ac:dyDescent="0.25">
      <c r="B13" s="38"/>
      <c r="C13" s="38"/>
      <c r="D13" s="38"/>
      <c r="E13" s="38"/>
      <c r="F13" s="38"/>
      <c r="G13" s="38"/>
      <c r="H13" s="38"/>
      <c r="I13" s="38"/>
    </row>
    <row r="14" spans="2:12" s="7" customFormat="1" x14ac:dyDescent="0.25"/>
    <row r="15" spans="2:12" s="7" customFormat="1" x14ac:dyDescent="0.25"/>
    <row r="16" spans="2:12" s="7" customFormat="1" x14ac:dyDescent="0.25"/>
    <row r="17" s="7" customFormat="1" x14ac:dyDescent="0.25"/>
    <row r="18" s="7" customFormat="1" x14ac:dyDescent="0.25"/>
  </sheetData>
  <mergeCells count="3">
    <mergeCell ref="B3:C3"/>
    <mergeCell ref="H3:I3"/>
    <mergeCell ref="B2:L2"/>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th_Settings xmlns="58838f33-fe43-4af7-b350-2b6bef58dd6d" xsi:nil="true"/>
    <Is_Collaboration_Space_Locked xmlns="58838f33-fe43-4af7-b350-2b6bef58dd6d" xsi:nil="true"/>
    <Invited_Students xmlns="58838f33-fe43-4af7-b350-2b6bef58dd6d" xsi:nil="true"/>
    <FolderType xmlns="58838f33-fe43-4af7-b350-2b6bef58dd6d" xsi:nil="true"/>
    <Teachers xmlns="58838f33-fe43-4af7-b350-2b6bef58dd6d">
      <UserInfo>
        <DisplayName/>
        <AccountId xsi:nil="true"/>
        <AccountType/>
      </UserInfo>
    </Teachers>
    <Student_Groups xmlns="58838f33-fe43-4af7-b350-2b6bef58dd6d">
      <UserInfo>
        <DisplayName/>
        <AccountId xsi:nil="true"/>
        <AccountType/>
      </UserInfo>
    </Student_Groups>
    <Templates xmlns="58838f33-fe43-4af7-b350-2b6bef58dd6d" xsi:nil="true"/>
    <Self_Registration_Enabled xmlns="58838f33-fe43-4af7-b350-2b6bef58dd6d" xsi:nil="true"/>
    <DefaultSectionNames xmlns="58838f33-fe43-4af7-b350-2b6bef58dd6d" xsi:nil="true"/>
    <AppVersion xmlns="58838f33-fe43-4af7-b350-2b6bef58dd6d" xsi:nil="true"/>
    <LMS_Mappings xmlns="58838f33-fe43-4af7-b350-2b6bef58dd6d" xsi:nil="true"/>
    <CultureName xmlns="58838f33-fe43-4af7-b350-2b6bef58dd6d" xsi:nil="true"/>
    <Students xmlns="58838f33-fe43-4af7-b350-2b6bef58dd6d">
      <UserInfo>
        <DisplayName/>
        <AccountId xsi:nil="true"/>
        <AccountType/>
      </UserInfo>
    </Students>
    <TeamsChannelId xmlns="58838f33-fe43-4af7-b350-2b6bef58dd6d" xsi:nil="true"/>
    <Owner xmlns="58838f33-fe43-4af7-b350-2b6bef58dd6d">
      <UserInfo>
        <DisplayName/>
        <AccountId xsi:nil="true"/>
        <AccountType/>
      </UserInfo>
    </Owner>
    <Distribution_Groups xmlns="58838f33-fe43-4af7-b350-2b6bef58dd6d" xsi:nil="true"/>
    <Has_Teacher_Only_SectionGroup xmlns="58838f33-fe43-4af7-b350-2b6bef58dd6d" xsi:nil="true"/>
    <IsNotebookLocked xmlns="58838f33-fe43-4af7-b350-2b6bef58dd6d" xsi:nil="true"/>
    <NotebookType xmlns="58838f33-fe43-4af7-b350-2b6bef58dd6d" xsi:nil="true"/>
    <Invited_Teachers xmlns="58838f33-fe43-4af7-b350-2b6bef58dd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EDDB6E912D96244A43B45278196AD8B" ma:contentTypeVersion="34" ma:contentTypeDescription="Crear nuevo documento." ma:contentTypeScope="" ma:versionID="c02d2aec0edfb8af16ffa2393f309ab1">
  <xsd:schema xmlns:xsd="http://www.w3.org/2001/XMLSchema" xmlns:xs="http://www.w3.org/2001/XMLSchema" xmlns:p="http://schemas.microsoft.com/office/2006/metadata/properties" xmlns:ns3="9430067b-4163-4221-8736-913078b16f6e" xmlns:ns4="58838f33-fe43-4af7-b350-2b6bef58dd6d" targetNamespace="http://schemas.microsoft.com/office/2006/metadata/properties" ma:root="true" ma:fieldsID="a441983ad96da6b09941992c4e5bad93" ns3:_="" ns4:_="">
    <xsd:import namespace="9430067b-4163-4221-8736-913078b16f6e"/>
    <xsd:import namespace="58838f33-fe43-4af7-b350-2b6bef58dd6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30067b-4163-4221-8736-913078b16f6e"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838f33-fe43-4af7-b350-2b6bef58dd6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NotebookType" ma:index="17" nillable="true" ma:displayName="Notebook Type" ma:internalName="NotebookType">
      <xsd:simpleType>
        <xsd:restriction base="dms:Text"/>
      </xsd:simpleType>
    </xsd:element>
    <xsd:element name="FolderType" ma:index="18" nillable="true" ma:displayName="Folder Type" ma:internalName="FolderType">
      <xsd:simpleType>
        <xsd:restriction base="dms:Text"/>
      </xsd:simpleType>
    </xsd:element>
    <xsd:element name="CultureName" ma:index="19" nillable="true" ma:displayName="Culture Name" ma:internalName="CultureName">
      <xsd:simpleType>
        <xsd:restriction base="dms:Text"/>
      </xsd:simpleType>
    </xsd:element>
    <xsd:element name="AppVersion" ma:index="20" nillable="true" ma:displayName="App Version" ma:internalName="AppVersion">
      <xsd:simpleType>
        <xsd:restriction base="dms:Text"/>
      </xsd:simpleType>
    </xsd:element>
    <xsd:element name="TeamsChannelId" ma:index="21" nillable="true" ma:displayName="Teams Channel Id" ma:internalName="TeamsChannelId">
      <xsd:simpleType>
        <xsd:restriction base="dms:Text"/>
      </xsd:simpleType>
    </xsd:element>
    <xsd:element name="Owner" ma:index="22"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3" nillable="true" ma:displayName="Math Settings" ma:internalName="Math_Settings">
      <xsd:simpleType>
        <xsd:restriction base="dms:Text"/>
      </xsd:simpleType>
    </xsd:element>
    <xsd:element name="DefaultSectionNames" ma:index="24" nillable="true" ma:displayName="Default Section Names" ma:internalName="DefaultSectionNames">
      <xsd:simpleType>
        <xsd:restriction base="dms:Note">
          <xsd:maxLength value="255"/>
        </xsd:restriction>
      </xsd:simpleType>
    </xsd:element>
    <xsd:element name="Templates" ma:index="25" nillable="true" ma:displayName="Templates" ma:internalName="Templates">
      <xsd:simpleType>
        <xsd:restriction base="dms:Note">
          <xsd:maxLength value="255"/>
        </xsd:restriction>
      </xsd:simpleType>
    </xsd:element>
    <xsd:element name="Teachers" ma:index="26"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7"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8"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9" nillable="true" ma:displayName="Distribution Groups" ma:internalName="Distribution_Groups">
      <xsd:simpleType>
        <xsd:restriction base="dms:Note">
          <xsd:maxLength value="255"/>
        </xsd:restriction>
      </xsd:simpleType>
    </xsd:element>
    <xsd:element name="LMS_Mappings" ma:index="30" nillable="true" ma:displayName="LMS Mappings" ma:internalName="LMS_Mappings">
      <xsd:simpleType>
        <xsd:restriction base="dms:Note">
          <xsd:maxLength value="255"/>
        </xsd:restriction>
      </xsd:simpleType>
    </xsd:element>
    <xsd:element name="Invited_Teachers" ma:index="31" nillable="true" ma:displayName="Invited Teachers" ma:internalName="Invited_Teachers">
      <xsd:simpleType>
        <xsd:restriction base="dms:Note">
          <xsd:maxLength value="255"/>
        </xsd:restriction>
      </xsd:simpleType>
    </xsd:element>
    <xsd:element name="Invited_Students" ma:index="32" nillable="true" ma:displayName="Invited Students" ma:internalName="Invited_Students">
      <xsd:simpleType>
        <xsd:restriction base="dms:Note">
          <xsd:maxLength value="255"/>
        </xsd:restriction>
      </xsd:simpleType>
    </xsd:element>
    <xsd:element name="Self_Registration_Enabled" ma:index="33" nillable="true" ma:displayName="Self Registration Enabled" ma:internalName="Self_Registration_Enabled">
      <xsd:simpleType>
        <xsd:restriction base="dms:Boolean"/>
      </xsd:simpleType>
    </xsd:element>
    <xsd:element name="Has_Teacher_Only_SectionGroup" ma:index="34" nillable="true" ma:displayName="Has Teacher Only SectionGroup" ma:internalName="Has_Teacher_Only_SectionGroup">
      <xsd:simpleType>
        <xsd:restriction base="dms:Boolean"/>
      </xsd:simpleType>
    </xsd:element>
    <xsd:element name="Is_Collaboration_Space_Locked" ma:index="35" nillable="true" ma:displayName="Is Collaboration Space Locked" ma:internalName="Is_Collaboration_Space_Locked">
      <xsd:simpleType>
        <xsd:restriction base="dms:Boolean"/>
      </xsd:simpleType>
    </xsd:element>
    <xsd:element name="IsNotebookLocked" ma:index="36" nillable="true" ma:displayName="Is Notebook Locked" ma:internalName="IsNotebookLocked">
      <xsd:simpleType>
        <xsd:restriction base="dms:Boolea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22E03-1FDC-40FB-84B4-E3C068C5E640}">
  <ds:schemaRefs>
    <ds:schemaRef ds:uri="http://schemas.microsoft.com/office/infopath/2007/PartnerControls"/>
    <ds:schemaRef ds:uri="9430067b-4163-4221-8736-913078b16f6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58838f33-fe43-4af7-b350-2b6bef58dd6d"/>
    <ds:schemaRef ds:uri="http://www.w3.org/XML/1998/namespace"/>
    <ds:schemaRef ds:uri="http://purl.org/dc/dcmitype/"/>
  </ds:schemaRefs>
</ds:datastoreItem>
</file>

<file path=customXml/itemProps2.xml><?xml version="1.0" encoding="utf-8"?>
<ds:datastoreItem xmlns:ds="http://schemas.openxmlformats.org/officeDocument/2006/customXml" ds:itemID="{8EBA8295-B5A3-46EE-B336-B77983D79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30067b-4163-4221-8736-913078b16f6e"/>
    <ds:schemaRef ds:uri="58838f33-fe43-4af7-b350-2b6bef58d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7CDCCF-D9E4-4F66-A8EC-4AFD3D277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Instructivo</vt:lpstr>
      <vt:lpstr>Matriz de Riesgos</vt:lpstr>
      <vt:lpstr>Resultado Mapa de Calor</vt:lpstr>
      <vt:lpstr>Clasificación</vt:lpstr>
      <vt:lpstr>Tipo y consecuencias</vt:lpstr>
      <vt:lpstr>Contexto</vt:lpstr>
      <vt:lpstr>Causas</vt:lpstr>
      <vt:lpstr>Identificación R.Fiscal</vt:lpstr>
      <vt:lpstr>Probabilidad</vt:lpstr>
      <vt:lpstr>Impacto</vt:lpstr>
      <vt:lpstr>Mapa de Calor</vt:lpstr>
      <vt:lpstr>Controles</vt:lpstr>
      <vt:lpstr>INF</vt:lpstr>
      <vt:lpstr>Matriz Calificación</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Sitio Web - Comunicación (2)</cp:lastModifiedBy>
  <cp:revision/>
  <cp:lastPrinted>2024-04-01T21:10:23Z</cp:lastPrinted>
  <dcterms:created xsi:type="dcterms:W3CDTF">2019-09-24T15:55:16Z</dcterms:created>
  <dcterms:modified xsi:type="dcterms:W3CDTF">2026-05-21T13:26:10Z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0x010100DEDDB6E912D96244A43B45278196AD8B</vt:lpwstr>
  </property>
</Properties>
</file>