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IS\Downloads\"/>
    </mc:Choice>
  </mc:AlternateContent>
  <xr:revisionPtr revIDLastSave="0" documentId="13_ncr:1_{5A64E921-A5C0-434A-83DE-AFF0A3647EA4}" xr6:coauthVersionLast="36" xr6:coauthVersionMax="47" xr10:uidLastSave="{00000000-0000-0000-0000-000000000000}"/>
  <bookViews>
    <workbookView xWindow="0" yWindow="0" windowWidth="17685" windowHeight="10695" firstSheet="1" activeTab="2" xr2:uid="{93AA9ACF-5F46-4970-96EC-967D83A6743C}"/>
  </bookViews>
  <sheets>
    <sheet name="L" sheetId="2" state="hidden" r:id="rId1"/>
    <sheet name="CRITERIOSPRIORIZACION" sheetId="3" r:id="rId2"/>
    <sheet name="TRAMITESPRIORIZADOS2026" sheetId="1" r:id="rId3"/>
  </sheets>
  <definedNames>
    <definedName name="_xlnm._FilterDatabase" localSheetId="2" hidden="1">TRAMITESPRIORIZADOS2026!$A$1:$AD$22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6" i="1" l="1"/>
  <c r="AC18" i="1"/>
  <c r="H5" i="1"/>
  <c r="H6" i="1"/>
  <c r="H7" i="1"/>
  <c r="H8" i="1"/>
  <c r="H9" i="1"/>
  <c r="H10" i="1"/>
  <c r="H11" i="1"/>
  <c r="H12" i="1"/>
  <c r="H13" i="1"/>
  <c r="H14" i="1"/>
  <c r="H15" i="1"/>
  <c r="H16" i="1"/>
  <c r="H17" i="1"/>
  <c r="H18" i="1"/>
  <c r="H19" i="1"/>
  <c r="H20" i="1"/>
  <c r="H21" i="1"/>
  <c r="H22" i="1"/>
  <c r="H4" i="1"/>
  <c r="U16" i="1" l="1"/>
  <c r="U17" i="1"/>
  <c r="U18" i="1"/>
  <c r="U19" i="1"/>
  <c r="U20" i="1"/>
  <c r="U21" i="1"/>
  <c r="U22" i="1"/>
  <c r="W5" i="1"/>
  <c r="W6" i="1"/>
  <c r="W7" i="1"/>
  <c r="W8" i="1"/>
  <c r="W9" i="1"/>
  <c r="W10" i="1"/>
  <c r="W11" i="1"/>
  <c r="W12" i="1"/>
  <c r="W13" i="1"/>
  <c r="W14" i="1"/>
  <c r="W15" i="1"/>
  <c r="W16" i="1"/>
  <c r="W17" i="1"/>
  <c r="W18" i="1"/>
  <c r="W19" i="1"/>
  <c r="W20" i="1"/>
  <c r="W21" i="1"/>
  <c r="W22" i="1"/>
  <c r="P5" i="1"/>
  <c r="Y5" i="1"/>
  <c r="Y6" i="1"/>
  <c r="Y7" i="1"/>
  <c r="Y8" i="1"/>
  <c r="Y9" i="1"/>
  <c r="Y10" i="1"/>
  <c r="Y11" i="1"/>
  <c r="Y12" i="1"/>
  <c r="Y13" i="1"/>
  <c r="Y14" i="1"/>
  <c r="Y15" i="1"/>
  <c r="Y16" i="1"/>
  <c r="Y17" i="1"/>
  <c r="Y18" i="1"/>
  <c r="Y19" i="1"/>
  <c r="Y20" i="1"/>
  <c r="Y21" i="1"/>
  <c r="Y22" i="1"/>
  <c r="U5" i="1"/>
  <c r="U6" i="1"/>
  <c r="U7" i="1"/>
  <c r="U8" i="1"/>
  <c r="U9" i="1"/>
  <c r="U10" i="1"/>
  <c r="U11" i="1"/>
  <c r="U12" i="1"/>
  <c r="U13" i="1"/>
  <c r="U14" i="1"/>
  <c r="U15" i="1"/>
  <c r="U4" i="1"/>
  <c r="AA5" i="1"/>
  <c r="AA6" i="1"/>
  <c r="AA7" i="1"/>
  <c r="AA8" i="1"/>
  <c r="AA9" i="1"/>
  <c r="AA10" i="1"/>
  <c r="AA11" i="1"/>
  <c r="AA12" i="1"/>
  <c r="AA13" i="1"/>
  <c r="AA14" i="1"/>
  <c r="AA15" i="1"/>
  <c r="AA16" i="1"/>
  <c r="AA17" i="1"/>
  <c r="AA18" i="1"/>
  <c r="AA19" i="1"/>
  <c r="AA20" i="1"/>
  <c r="AA21" i="1"/>
  <c r="AA22" i="1"/>
  <c r="Z5" i="1"/>
  <c r="Z6" i="1"/>
  <c r="Z7" i="1"/>
  <c r="Z8" i="1"/>
  <c r="Z9" i="1"/>
  <c r="Z10" i="1"/>
  <c r="Z11" i="1"/>
  <c r="Z12" i="1"/>
  <c r="Z13" i="1"/>
  <c r="Z14" i="1"/>
  <c r="Z15" i="1"/>
  <c r="Z16" i="1"/>
  <c r="Z17" i="1"/>
  <c r="Z18" i="1"/>
  <c r="Z19" i="1"/>
  <c r="Z20" i="1"/>
  <c r="Z21" i="1"/>
  <c r="Z22" i="1"/>
  <c r="X5" i="1"/>
  <c r="X6" i="1"/>
  <c r="X7" i="1"/>
  <c r="X8" i="1"/>
  <c r="X9" i="1"/>
  <c r="X10" i="1"/>
  <c r="X11" i="1"/>
  <c r="X12" i="1"/>
  <c r="X13" i="1"/>
  <c r="X14" i="1"/>
  <c r="X15" i="1"/>
  <c r="X16" i="1"/>
  <c r="X17" i="1"/>
  <c r="X18" i="1"/>
  <c r="X19" i="1"/>
  <c r="X20" i="1"/>
  <c r="X21" i="1"/>
  <c r="X22" i="1"/>
  <c r="V5" i="1"/>
  <c r="V6" i="1"/>
  <c r="V7" i="1"/>
  <c r="V8" i="1"/>
  <c r="V9" i="1"/>
  <c r="V10" i="1"/>
  <c r="V11" i="1"/>
  <c r="V12" i="1"/>
  <c r="V13" i="1"/>
  <c r="V14" i="1"/>
  <c r="V15" i="1"/>
  <c r="V16" i="1"/>
  <c r="V17" i="1"/>
  <c r="V18" i="1"/>
  <c r="V19" i="1"/>
  <c r="V20" i="1"/>
  <c r="V21" i="1"/>
  <c r="V22" i="1"/>
  <c r="T5" i="1"/>
  <c r="T6" i="1"/>
  <c r="T7" i="1"/>
  <c r="T8" i="1"/>
  <c r="T9" i="1"/>
  <c r="T10" i="1"/>
  <c r="T11" i="1"/>
  <c r="T12" i="1"/>
  <c r="T13" i="1"/>
  <c r="T14" i="1"/>
  <c r="T15" i="1"/>
  <c r="T16" i="1"/>
  <c r="T17" i="1"/>
  <c r="T18" i="1"/>
  <c r="T19" i="1"/>
  <c r="T20" i="1"/>
  <c r="T21" i="1"/>
  <c r="T22" i="1"/>
  <c r="S5" i="1"/>
  <c r="S6" i="1"/>
  <c r="S7" i="1"/>
  <c r="S8" i="1"/>
  <c r="S9" i="1"/>
  <c r="S10" i="1"/>
  <c r="S11" i="1"/>
  <c r="S12" i="1"/>
  <c r="S13" i="1"/>
  <c r="S14" i="1"/>
  <c r="S15" i="1"/>
  <c r="S16" i="1"/>
  <c r="S17" i="1"/>
  <c r="S18" i="1"/>
  <c r="S19" i="1"/>
  <c r="S20" i="1"/>
  <c r="S21" i="1"/>
  <c r="S22" i="1"/>
  <c r="R5" i="1"/>
  <c r="R6" i="1"/>
  <c r="R7" i="1"/>
  <c r="R8" i="1"/>
  <c r="R9" i="1"/>
  <c r="R10" i="1"/>
  <c r="R11" i="1"/>
  <c r="R12" i="1"/>
  <c r="R13" i="1"/>
  <c r="R14" i="1"/>
  <c r="R15" i="1"/>
  <c r="R16" i="1"/>
  <c r="R17" i="1"/>
  <c r="R18" i="1"/>
  <c r="R19" i="1"/>
  <c r="R20" i="1"/>
  <c r="R21" i="1"/>
  <c r="R22" i="1"/>
  <c r="Q5" i="1"/>
  <c r="Q6" i="1"/>
  <c r="Q7" i="1"/>
  <c r="Q8" i="1"/>
  <c r="Q9" i="1"/>
  <c r="Q10" i="1"/>
  <c r="Q11" i="1"/>
  <c r="Q12" i="1"/>
  <c r="Q13" i="1"/>
  <c r="Q14" i="1"/>
  <c r="Q15" i="1"/>
  <c r="Q16" i="1"/>
  <c r="Q17" i="1"/>
  <c r="Q18" i="1"/>
  <c r="Q19" i="1"/>
  <c r="Q20" i="1"/>
  <c r="Q21" i="1"/>
  <c r="Q22" i="1"/>
  <c r="P6" i="1"/>
  <c r="P7" i="1"/>
  <c r="P8" i="1"/>
  <c r="P9" i="1"/>
  <c r="P10" i="1"/>
  <c r="P11" i="1"/>
  <c r="P12" i="1"/>
  <c r="P13" i="1"/>
  <c r="P14" i="1"/>
  <c r="P15" i="1"/>
  <c r="P16" i="1"/>
  <c r="P17" i="1"/>
  <c r="P18" i="1"/>
  <c r="P19" i="1"/>
  <c r="P20" i="1"/>
  <c r="P21" i="1"/>
  <c r="P22" i="1"/>
  <c r="X4" i="1"/>
  <c r="AB4" i="1"/>
  <c r="Z4" i="1"/>
  <c r="Y4" i="1"/>
  <c r="T4" i="1"/>
  <c r="S4" i="1"/>
  <c r="R4" i="1"/>
  <c r="Q4" i="1"/>
  <c r="P4" i="1"/>
  <c r="AB22" i="1" l="1"/>
  <c r="AC22" i="1" s="1"/>
  <c r="AB21" i="1"/>
  <c r="AC21" i="1" s="1"/>
  <c r="AB20" i="1"/>
  <c r="AB19" i="1"/>
  <c r="AC19" i="1" s="1"/>
  <c r="AB18" i="1"/>
  <c r="AB17" i="1"/>
  <c r="AB16" i="1"/>
  <c r="AB15" i="1"/>
  <c r="AB14" i="1"/>
  <c r="AC14" i="1" s="1"/>
  <c r="AB13" i="1"/>
  <c r="AB12" i="1"/>
  <c r="AC12" i="1" s="1"/>
  <c r="AB11" i="1"/>
  <c r="AC11" i="1"/>
  <c r="AB10" i="1"/>
  <c r="AB9" i="1"/>
  <c r="AB8" i="1"/>
  <c r="AC8" i="1" s="1"/>
  <c r="AB7" i="1"/>
  <c r="AB6" i="1"/>
  <c r="AC6" i="1" s="1"/>
  <c r="AB5" i="1"/>
  <c r="AC5" i="1" s="1"/>
  <c r="AA4" i="1"/>
  <c r="W4" i="1"/>
  <c r="V4" i="1"/>
  <c r="AC4" i="1" s="1"/>
  <c r="AC17" i="1" l="1"/>
  <c r="AC15" i="1"/>
  <c r="AC7" i="1"/>
  <c r="AC13" i="1"/>
  <c r="AC9" i="1"/>
  <c r="AC10" i="1"/>
  <c r="AC20" i="1"/>
</calcChain>
</file>

<file path=xl/sharedStrings.xml><?xml version="1.0" encoding="utf-8"?>
<sst xmlns="http://schemas.openxmlformats.org/spreadsheetml/2006/main" count="265" uniqueCount="89">
  <si>
    <t>Totalmente en línea</t>
  </si>
  <si>
    <t>SI</t>
  </si>
  <si>
    <t>Parcialmente en línea</t>
  </si>
  <si>
    <t>NO</t>
  </si>
  <si>
    <t>Presencial</t>
  </si>
  <si>
    <t>CRITERIOS DE PRIORIZACIÓN PARA LA RACIONALIZACIÓN DE TRÁMITES INSCRITOS EN EL SUIT
UNIVERSIDAD INDUSTRIAL DE SANTANDER</t>
  </si>
  <si>
    <t>CRITERIOS</t>
  </si>
  <si>
    <t>DESCRIPCIÓN</t>
  </si>
  <si>
    <t>RANGOS DE CALIFICACIÓN</t>
  </si>
  <si>
    <t>CALIFICACIÓN</t>
  </si>
  <si>
    <t>Ciudadanía</t>
  </si>
  <si>
    <t>1. Número de solicitudes</t>
  </si>
  <si>
    <t>Hace referencia al número de solicitudes por trámite realizadas por la ciudadanía durante el año anterior.</t>
  </si>
  <si>
    <t>0 – 100</t>
  </si>
  <si>
    <t>100 &lt; 500</t>
  </si>
  <si>
    <t>&gt;500</t>
  </si>
  <si>
    <t>2. Costo</t>
  </si>
  <si>
    <t xml:space="preserve">Este criterio tiene en cuenta si el trámite tiene o no un valor en pesos asociado. </t>
  </si>
  <si>
    <t>3. Medio en el que se realiza el trámite (presencial, parcialmente en línea o totalmente en línea)</t>
  </si>
  <si>
    <t>Identificar las alternativas o medios establecidas para la realización del trámite.</t>
  </si>
  <si>
    <t>4.Número de quejas, reclamos y denuncias</t>
  </si>
  <si>
    <t>Cantidad de quejas, reclamos o denuncias recibidas por parte de los grupos de interés relacionadas con cada trámite en durante el año anterior.</t>
  </si>
  <si>
    <t xml:space="preserve"> 1 - 3</t>
  </si>
  <si>
    <t>&gt; 3</t>
  </si>
  <si>
    <t>5. Número de pasos para el trámite</t>
  </si>
  <si>
    <t>Pasos para realizar el trámite registrados en el formato integrado SUIT.</t>
  </si>
  <si>
    <t>&lt;=1</t>
  </si>
  <si>
    <t>2 &lt;= 3</t>
  </si>
  <si>
    <t>&gt;= 4</t>
  </si>
  <si>
    <t>6. Número de usuarios no satisfechos</t>
  </si>
  <si>
    <t>Identificar el número de usuarios no satisfechos del trámite durante el año anterior.</t>
  </si>
  <si>
    <t>1 - 10</t>
  </si>
  <si>
    <t>&gt;10</t>
  </si>
  <si>
    <t>Institución</t>
  </si>
  <si>
    <t>7. Cambios internos a nivel institucional que puedan impactar en el trámite</t>
  </si>
  <si>
    <t>Se refiere a los cambios institucionales (políticas, reglamentos, PDI, PI, estructura organizacional, planta de personal, procesos, entre otros) que tengan incidencia en el trámite en los casos que aplique.</t>
  </si>
  <si>
    <t>8. Suceptible de riesgos de corrupción</t>
  </si>
  <si>
    <t>Identificar si el trámite es suceptible a riesgos de corrupción.</t>
  </si>
  <si>
    <t>9. Estudio de caracterización</t>
  </si>
  <si>
    <t>El trámite cuenta con la  caracterización de sus usuarios o grupos de interés.</t>
  </si>
  <si>
    <t>10. Racionalización (el trámite fue racionalizado en vigencias anteriores)</t>
  </si>
  <si>
    <t>Identificar que el trámite se racionalizó según la estrategia aprobada en años anteriores,</t>
  </si>
  <si>
    <t>11. Documentación (el trámite se encuentra documentado)</t>
  </si>
  <si>
    <t>Se refiere a la descripción del trámite en los documentos Insititucionales (reglamentos, guías, manuales, procedimientos, entre otros)</t>
  </si>
  <si>
    <t xml:space="preserve">12. Tiempos de respuesta </t>
  </si>
  <si>
    <t>Corresponde al tiempo de respuesta desde el momento que se hace la solicitud hasta que finaliza el trámite, el cual debe ser conocido por los grupos de interés.</t>
  </si>
  <si>
    <t>0 - 15 días hábiles</t>
  </si>
  <si>
    <t>16 - 30 días hábiles</t>
  </si>
  <si>
    <t>&gt;30 días hábiles</t>
  </si>
  <si>
    <t>13 ¿Se han idenficado mejoras en el trámite?</t>
  </si>
  <si>
    <t>Corresponde a mejoras identificadas por el líder responsable del trámite</t>
  </si>
  <si>
    <t>NO
SI</t>
  </si>
  <si>
    <t>0
10</t>
  </si>
  <si>
    <r>
      <rPr>
        <b/>
        <sz val="18"/>
        <color rgb="FF000000"/>
        <rFont val="Humanst521 BT"/>
      </rPr>
      <t xml:space="preserve">FORMATO CRITERIOS DE PRIORIZACIÓN DE TRÁMITES INSCRITOS EN EL SUIT
 UNIVERSIDAD INDUSTRIAL DE SANTANDER
</t>
    </r>
    <r>
      <rPr>
        <b/>
        <u/>
        <sz val="18"/>
        <color rgb="FF000000"/>
        <rFont val="Humanst521 BT"/>
      </rPr>
      <t xml:space="preserve"> ESTRATEGIA 2026</t>
    </r>
  </si>
  <si>
    <t>Elaborado por: Mesa Técnica Racionalización de Trámites</t>
  </si>
  <si>
    <t>CRITERIOS CIUDADANÍA</t>
  </si>
  <si>
    <t>CRITERIOS INSTITUCIÓN</t>
  </si>
  <si>
    <t>RESULTADOS</t>
  </si>
  <si>
    <t>Fecha Elaboración: 11/12/2025</t>
  </si>
  <si>
    <t>No.</t>
  </si>
  <si>
    <t xml:space="preserve">
Nombre trámite</t>
  </si>
  <si>
    <t>3. Medio en el que se realiza el trámite</t>
  </si>
  <si>
    <t>4. Número de quejas, reclamos y denuncias</t>
  </si>
  <si>
    <t xml:space="preserve">9. Caracterización grupos de interés </t>
  </si>
  <si>
    <t>12. Tiempos de respuesta (días)</t>
  </si>
  <si>
    <t>TOTAL</t>
  </si>
  <si>
    <t>OBSERVACIONES</t>
  </si>
  <si>
    <t xml:space="preserve">Contenido del programa académico </t>
  </si>
  <si>
    <t>Transferencia de estudiantes de pregrado</t>
  </si>
  <si>
    <t>Carnetización</t>
  </si>
  <si>
    <t>Aplazamiento del semestre</t>
  </si>
  <si>
    <t>Renovación de matrícula de estudiantes</t>
  </si>
  <si>
    <t>Cancelación de la matrícula académica</t>
  </si>
  <si>
    <t>Inscripción aspirantes a programas de pregrados</t>
  </si>
  <si>
    <t>Registro de asignaturas</t>
  </si>
  <si>
    <t>Matrícula aspirantes admitidos a programas de pregrado</t>
  </si>
  <si>
    <t>Inscripción aspirantes a programas de posgrados</t>
  </si>
  <si>
    <t>Matrícula aspirantes admitidos a programas de posgrado</t>
  </si>
  <si>
    <t>Cursos intersemestrales</t>
  </si>
  <si>
    <t>Matrícula a cursos de idiomas</t>
  </si>
  <si>
    <t>Trámite priorizado  estrategia 2026</t>
  </si>
  <si>
    <t>Fraccionamiento de matrícula</t>
  </si>
  <si>
    <t>Movilidad académica</t>
  </si>
  <si>
    <t>Este trámite fue priorizado en 2025 para la mejora de los procedimientos de movilidad, sin embargo, su plan de acción se reprograma para la estrategia 2026.
Además, se hace la propuesta de establecer otro plan de acción para mejorar este trámite, el cual, también quedo registrado en la Estrategia 2026</t>
  </si>
  <si>
    <t>Reingreso a un programa académico</t>
  </si>
  <si>
    <t>Grado de pregrado y posgrado</t>
  </si>
  <si>
    <t>Devolución y/o compensación de pagos en exceso y pagos de lo no debido por conceptos no tributarios</t>
  </si>
  <si>
    <t>Inscripción y matrícula a programas de trabajo y desarrollo humano</t>
  </si>
  <si>
    <t>Según criterios de priorización para  la Estrategia 2026  UIS : Trámite de Matrícula a cursos de idiomas y Movilidad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</si>
</sst>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scheme val="minor"/>
    </font>
    <font>
      <sz val="11"/>
      <color theme="1"/>
      <name val="Calibri"/>
      <family val="2"/>
      <scheme val="minor"/>
    </font>
    <font>
      <sz val="11"/>
      <color theme="1"/>
      <name val="Humanst521 BT"/>
      <family val="2"/>
    </font>
    <font>
      <b/>
      <sz val="11"/>
      <color theme="1"/>
      <name val="Humanst521 BT"/>
      <family val="2"/>
    </font>
    <font>
      <sz val="11"/>
      <color rgb="FFFF0000"/>
      <name val="Humanst521 BT"/>
      <family val="2"/>
    </font>
    <font>
      <sz val="11"/>
      <name val="Humanst521 BT"/>
      <family val="2"/>
    </font>
    <font>
      <sz val="11"/>
      <color rgb="FF00B0F0"/>
      <name val="Humanst521 BT"/>
      <family val="2"/>
    </font>
    <font>
      <sz val="11"/>
      <color rgb="FF333333"/>
      <name val="Humanst521 BT"/>
      <family val="2"/>
    </font>
    <font>
      <sz val="11"/>
      <color rgb="FF000000"/>
      <name val="Humanst521 BT"/>
      <family val="2"/>
    </font>
    <font>
      <b/>
      <sz val="10"/>
      <color theme="1"/>
      <name val="Humanst521 BT"/>
      <family val="2"/>
    </font>
    <font>
      <b/>
      <sz val="20"/>
      <color theme="1"/>
      <name val="Humanst521 BT"/>
      <family val="2"/>
    </font>
    <font>
      <b/>
      <sz val="14"/>
      <color theme="0"/>
      <name val="Humanst521 BT"/>
      <family val="2"/>
    </font>
    <font>
      <b/>
      <sz val="16"/>
      <color theme="0"/>
      <name val="Humanst521 BT"/>
      <family val="2"/>
    </font>
    <font>
      <b/>
      <sz val="14"/>
      <color theme="1"/>
      <name val="Humanst521 BT"/>
      <family val="2"/>
    </font>
    <font>
      <sz val="14"/>
      <color theme="1"/>
      <name val="Humanst521 BT"/>
      <family val="2"/>
    </font>
    <font>
      <sz val="12"/>
      <color theme="1"/>
      <name val="Humanst521 BT"/>
      <family val="2"/>
    </font>
    <font>
      <b/>
      <sz val="12"/>
      <color theme="1"/>
      <name val="Humanst521 BT"/>
      <family val="2"/>
    </font>
    <font>
      <sz val="12"/>
      <color rgb="FF00B0F0"/>
      <name val="Humanst521 BT"/>
      <family val="2"/>
    </font>
    <font>
      <sz val="12"/>
      <color rgb="FF000000"/>
      <name val="Humanst521 BT"/>
      <family val="2"/>
    </font>
    <font>
      <b/>
      <sz val="12"/>
      <color theme="1"/>
      <name val="Humanst521 BT"/>
    </font>
    <font>
      <b/>
      <sz val="18"/>
      <name val="Humanst521 BT"/>
      <family val="2"/>
    </font>
    <font>
      <b/>
      <sz val="10"/>
      <color rgb="FF000000"/>
      <name val="Humanst521 BT"/>
      <family val="2"/>
    </font>
    <font>
      <sz val="10"/>
      <color theme="1"/>
      <name val="Humanst521 BT"/>
      <family val="2"/>
    </font>
    <font>
      <b/>
      <sz val="9"/>
      <name val="Humanst521 BT"/>
      <family val="2"/>
    </font>
    <font>
      <b/>
      <sz val="9"/>
      <color theme="1"/>
      <name val="Humanst521 BT"/>
      <family val="2"/>
    </font>
    <font>
      <b/>
      <sz val="18"/>
      <color rgb="FF000000"/>
      <name val="Humanst521 BT"/>
    </font>
    <font>
      <b/>
      <u/>
      <sz val="18"/>
      <color rgb="FF000000"/>
      <name val="Humanst521 BT"/>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49998474074526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59999389629810485"/>
        <bgColor indexed="64"/>
      </patternFill>
    </fill>
  </fills>
  <borders count="38">
    <border>
      <left/>
      <right/>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2" fillId="0" borderId="0" xfId="0" applyFont="1" applyAlignment="1">
      <alignment vertical="center"/>
    </xf>
    <xf numFmtId="0" fontId="3" fillId="4" borderId="3" xfId="0" applyFont="1" applyFill="1" applyBorder="1" applyAlignment="1">
      <alignment horizontal="center" vertical="center"/>
    </xf>
    <xf numFmtId="0" fontId="2" fillId="0" borderId="3" xfId="0" applyFont="1" applyBorder="1" applyAlignment="1">
      <alignment vertical="center" wrapText="1"/>
    </xf>
    <xf numFmtId="1" fontId="5" fillId="0" borderId="10" xfId="1" applyNumberFormat="1" applyFont="1" applyFill="1" applyBorder="1" applyAlignment="1">
      <alignment horizontal="center" vertical="center"/>
    </xf>
    <xf numFmtId="0" fontId="2" fillId="0" borderId="0" xfId="0" applyFont="1" applyAlignment="1">
      <alignment vertical="center" wrapText="1"/>
    </xf>
    <xf numFmtId="0" fontId="5" fillId="0" borderId="3"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49" fontId="8" fillId="0" borderId="20" xfId="0" applyNumberFormat="1" applyFont="1" applyBorder="1" applyAlignment="1">
      <alignment horizontal="center" vertical="center" wrapText="1"/>
    </xf>
    <xf numFmtId="0" fontId="2" fillId="0" borderId="14" xfId="0" applyFont="1" applyBorder="1" applyAlignment="1">
      <alignment horizontal="center" vertical="center" wrapText="1"/>
    </xf>
    <xf numFmtId="16" fontId="2" fillId="0" borderId="0" xfId="0" applyNumberFormat="1" applyFont="1" applyAlignment="1">
      <alignment horizontal="center" vertical="center" wrapText="1"/>
    </xf>
    <xf numFmtId="0" fontId="2"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14" fillId="0" borderId="6" xfId="0" applyFont="1" applyBorder="1" applyAlignment="1">
      <alignment horizontal="center" vertical="center"/>
    </xf>
    <xf numFmtId="0" fontId="9" fillId="0" borderId="26" xfId="0" applyFont="1" applyBorder="1" applyAlignment="1">
      <alignment horizontal="center" vertical="center" wrapText="1"/>
    </xf>
    <xf numFmtId="0" fontId="8" fillId="0" borderId="3" xfId="0" applyFont="1" applyBorder="1" applyAlignment="1">
      <alignment horizontal="justify" vertical="center" wrapText="1"/>
    </xf>
    <xf numFmtId="0" fontId="2" fillId="7" borderId="3" xfId="0" applyFont="1" applyFill="1" applyBorder="1" applyAlignment="1">
      <alignment vertical="center" wrapText="1"/>
    </xf>
    <xf numFmtId="0" fontId="14" fillId="7" borderId="6" xfId="0" applyFont="1" applyFill="1" applyBorder="1" applyAlignment="1">
      <alignment horizontal="center" vertical="center"/>
    </xf>
    <xf numFmtId="0" fontId="15" fillId="0" borderId="0" xfId="0" applyFont="1" applyAlignment="1">
      <alignment vertical="center"/>
    </xf>
    <xf numFmtId="0" fontId="15" fillId="0" borderId="6" xfId="0" applyFont="1" applyBorder="1" applyAlignment="1">
      <alignment vertical="center"/>
    </xf>
    <xf numFmtId="0" fontId="17" fillId="0" borderId="6" xfId="0" applyFont="1" applyBorder="1" applyAlignment="1">
      <alignment vertical="center"/>
    </xf>
    <xf numFmtId="0" fontId="15" fillId="0" borderId="6" xfId="0" applyFont="1" applyBorder="1" applyAlignment="1">
      <alignment vertical="center" wrapText="1"/>
    </xf>
    <xf numFmtId="0" fontId="2" fillId="0" borderId="0" xfId="0" applyFont="1"/>
    <xf numFmtId="9" fontId="2" fillId="0" borderId="0" xfId="2" applyFont="1"/>
    <xf numFmtId="0" fontId="2" fillId="9" borderId="6" xfId="0" applyFont="1" applyFill="1" applyBorder="1" applyAlignment="1">
      <alignment horizontal="center" vertical="center"/>
    </xf>
    <xf numFmtId="1" fontId="5" fillId="9" borderId="6" xfId="1"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0" borderId="6" xfId="0" applyFont="1" applyBorder="1" applyAlignment="1">
      <alignment horizontal="center" vertical="center" wrapText="1"/>
    </xf>
    <xf numFmtId="0" fontId="13" fillId="11" borderId="6" xfId="0" applyFont="1" applyFill="1" applyBorder="1" applyAlignment="1">
      <alignment horizontal="center" vertical="center"/>
    </xf>
    <xf numFmtId="0" fontId="7" fillId="0" borderId="3"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8" fillId="0" borderId="8" xfId="0"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0" xfId="0" applyFont="1" applyAlignment="1">
      <alignment horizontal="center" vertical="center"/>
    </xf>
    <xf numFmtId="1" fontId="23" fillId="9" borderId="6" xfId="1" applyNumberFormat="1" applyFont="1" applyFill="1" applyBorder="1" applyAlignment="1">
      <alignment horizontal="center" vertical="center" wrapText="1"/>
    </xf>
    <xf numFmtId="1" fontId="23" fillId="9" borderId="7" xfId="1" applyNumberFormat="1" applyFont="1" applyFill="1" applyBorder="1" applyAlignment="1">
      <alignment horizontal="center" vertical="center" wrapText="1"/>
    </xf>
    <xf numFmtId="1" fontId="23" fillId="9" borderId="9" xfId="1" applyNumberFormat="1" applyFont="1" applyFill="1" applyBorder="1" applyAlignment="1">
      <alignment horizontal="center" vertical="center" wrapText="1"/>
    </xf>
    <xf numFmtId="0" fontId="24" fillId="0" borderId="6" xfId="0" applyFont="1" applyBorder="1" applyAlignment="1">
      <alignment horizontal="center" vertical="center"/>
    </xf>
    <xf numFmtId="0" fontId="24" fillId="0" borderId="6" xfId="0" applyFont="1" applyBorder="1" applyAlignment="1">
      <alignment horizontal="center" vertical="center" wrapText="1"/>
    </xf>
    <xf numFmtId="0" fontId="2" fillId="10" borderId="10"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0" borderId="36" xfId="0" applyFont="1" applyBorder="1" applyAlignment="1">
      <alignment wrapText="1"/>
    </xf>
    <xf numFmtId="0" fontId="8" fillId="0" borderId="37" xfId="0" applyFont="1" applyBorder="1" applyAlignment="1">
      <alignment horizontal="center" wrapText="1"/>
    </xf>
    <xf numFmtId="0" fontId="5" fillId="0" borderId="3" xfId="0" applyFont="1" applyBorder="1" applyAlignment="1">
      <alignment vertical="center" wrapText="1"/>
    </xf>
    <xf numFmtId="1" fontId="8" fillId="0" borderId="10" xfId="1" applyNumberFormat="1" applyFont="1" applyFill="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8" fillId="0" borderId="3" xfId="0" applyFont="1" applyFill="1" applyBorder="1" applyAlignment="1">
      <alignment horizontal="center" vertical="center"/>
    </xf>
    <xf numFmtId="1" fontId="23" fillId="2" borderId="6" xfId="1" applyNumberFormat="1" applyFont="1" applyFill="1" applyBorder="1" applyAlignment="1">
      <alignment horizontal="center" vertical="center" wrapText="1"/>
    </xf>
    <xf numFmtId="1" fontId="23" fillId="3" borderId="8" xfId="1" applyNumberFormat="1" applyFont="1" applyFill="1" applyBorder="1" applyAlignment="1">
      <alignment horizontal="center" vertical="center" wrapText="1"/>
    </xf>
    <xf numFmtId="1" fontId="23" fillId="3" borderId="0" xfId="1" applyNumberFormat="1" applyFont="1" applyFill="1" applyBorder="1" applyAlignment="1">
      <alignment horizontal="center" vertical="center" wrapText="1"/>
    </xf>
    <xf numFmtId="1" fontId="23" fillId="3" borderId="6" xfId="1" applyNumberFormat="1"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6" xfId="0" applyFont="1" applyBorder="1" applyAlignment="1">
      <alignment horizontal="center" vertical="center" wrapText="1"/>
    </xf>
    <xf numFmtId="0" fontId="2" fillId="0" borderId="22" xfId="0" applyFont="1" applyBorder="1" applyAlignment="1">
      <alignment vertical="center" wrapText="1"/>
    </xf>
    <xf numFmtId="0" fontId="2" fillId="0" borderId="18" xfId="0" applyFont="1" applyBorder="1" applyAlignment="1">
      <alignment vertical="center" wrapText="1"/>
    </xf>
    <xf numFmtId="0" fontId="5" fillId="0" borderId="22" xfId="0" applyFont="1" applyBorder="1" applyAlignment="1">
      <alignment horizontal="justify" vertical="center" wrapText="1"/>
    </xf>
    <xf numFmtId="0" fontId="5" fillId="0" borderId="18" xfId="0" applyFont="1" applyBorder="1" applyAlignment="1">
      <alignment horizontal="justify" vertical="center" wrapText="1"/>
    </xf>
    <xf numFmtId="0" fontId="8" fillId="0" borderId="22" xfId="0" applyFont="1" applyBorder="1" applyAlignment="1">
      <alignment horizontal="left" vertical="center"/>
    </xf>
    <xf numFmtId="0" fontId="8" fillId="0" borderId="18" xfId="0" applyFont="1" applyBorder="1" applyAlignment="1">
      <alignment horizontal="left"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8" fillId="0" borderId="18" xfId="0" applyFont="1" applyBorder="1" applyAlignment="1">
      <alignment vertical="center" wrapText="1"/>
    </xf>
    <xf numFmtId="0" fontId="5" fillId="0" borderId="31" xfId="0" applyFont="1" applyBorder="1" applyAlignment="1">
      <alignment vertical="center" wrapText="1"/>
    </xf>
    <xf numFmtId="0" fontId="5" fillId="0" borderId="3" xfId="0" applyFont="1" applyBorder="1" applyAlignment="1">
      <alignment vertical="center" wrapText="1"/>
    </xf>
    <xf numFmtId="0" fontId="8" fillId="0" borderId="2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20" fillId="4" borderId="26"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 fillId="0" borderId="0" xfId="0" applyFont="1" applyAlignment="1">
      <alignment horizontal="center"/>
    </xf>
    <xf numFmtId="0" fontId="2" fillId="0" borderId="24" xfId="0" applyFont="1" applyBorder="1" applyAlignment="1">
      <alignment horizontal="center"/>
    </xf>
    <xf numFmtId="0" fontId="5" fillId="0" borderId="3" xfId="0" applyFont="1" applyBorder="1" applyAlignment="1">
      <alignment horizontal="left" vertical="center"/>
    </xf>
    <xf numFmtId="0" fontId="2"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9" fillId="0" borderId="3" xfId="0" applyFont="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9" xfId="0" applyFont="1" applyFill="1" applyBorder="1" applyAlignment="1">
      <alignment horizontal="center" vertical="center"/>
    </xf>
    <xf numFmtId="0" fontId="25" fillId="4" borderId="2" xfId="0" applyFont="1" applyFill="1" applyBorder="1" applyAlignment="1">
      <alignment horizontal="center" vertical="center" wrapText="1"/>
    </xf>
    <xf numFmtId="0" fontId="10" fillId="4" borderId="0" xfId="0" applyFont="1" applyFill="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77560</xdr:colOff>
      <xdr:row>0</xdr:row>
      <xdr:rowOff>283029</xdr:rowOff>
    </xdr:from>
    <xdr:to>
      <xdr:col>0</xdr:col>
      <xdr:colOff>1315810</xdr:colOff>
      <xdr:row>1</xdr:row>
      <xdr:rowOff>521154</xdr:rowOff>
    </xdr:to>
    <xdr:pic>
      <xdr:nvPicPr>
        <xdr:cNvPr id="2" name="Imagen 1" descr="Universidad Industrial de Santander - Wikipedia, la enciclopedia libre">
          <a:extLst>
            <a:ext uri="{FF2B5EF4-FFF2-40B4-BE49-F238E27FC236}">
              <a16:creationId xmlns:a16="http://schemas.microsoft.com/office/drawing/2014/main" id="{9DA35317-71C4-484A-8CFB-C91209BAED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560" y="283029"/>
          <a:ext cx="12382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203308</xdr:colOff>
      <xdr:row>0</xdr:row>
      <xdr:rowOff>17612</xdr:rowOff>
    </xdr:from>
    <xdr:to>
      <xdr:col>1</xdr:col>
      <xdr:colOff>1945821</xdr:colOff>
      <xdr:row>0</xdr:row>
      <xdr:rowOff>883428</xdr:rowOff>
    </xdr:to>
    <xdr:pic>
      <xdr:nvPicPr>
        <xdr:cNvPr id="2" name="Imagen 1" descr="Universidad Industrial de Santander - Wikipedia, la enciclopedia libre">
          <a:extLst>
            <a:ext uri="{FF2B5EF4-FFF2-40B4-BE49-F238E27FC236}">
              <a16:creationId xmlns:a16="http://schemas.microsoft.com/office/drawing/2014/main" id="{EA72C1CA-782A-4738-B071-29405D6D6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522" y="17612"/>
          <a:ext cx="1742513" cy="865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FDEA8-7A73-4310-A5F4-1E928F4A603A}">
  <dimension ref="B2:F4"/>
  <sheetViews>
    <sheetView topLeftCell="A4" workbookViewId="0">
      <selection activeCell="E36" sqref="E36"/>
    </sheetView>
  </sheetViews>
  <sheetFormatPr baseColWidth="10" defaultColWidth="11.42578125" defaultRowHeight="15" x14ac:dyDescent="0.25"/>
  <sheetData>
    <row r="2" spans="2:6" x14ac:dyDescent="0.25">
      <c r="B2" t="s">
        <v>0</v>
      </c>
      <c r="F2" t="s">
        <v>1</v>
      </c>
    </row>
    <row r="3" spans="2:6" x14ac:dyDescent="0.25">
      <c r="B3" t="s">
        <v>2</v>
      </c>
      <c r="F3" t="s">
        <v>3</v>
      </c>
    </row>
    <row r="4" spans="2:6" x14ac:dyDescent="0.25">
      <c r="B4"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0B81-A03F-4060-9B59-0A088FF5ED37}">
  <sheetPr>
    <tabColor rgb="FF00B050"/>
  </sheetPr>
  <dimension ref="A1:E36"/>
  <sheetViews>
    <sheetView showGridLines="0" topLeftCell="A10" zoomScale="85" zoomScaleNormal="85" workbookViewId="0">
      <selection activeCell="G2" sqref="G2"/>
    </sheetView>
  </sheetViews>
  <sheetFormatPr baseColWidth="10" defaultColWidth="11.42578125" defaultRowHeight="15" x14ac:dyDescent="0.25"/>
  <cols>
    <col min="1" max="1" width="20.28515625" style="36" customWidth="1"/>
    <col min="2" max="2" width="33.7109375" style="36" customWidth="1"/>
    <col min="3" max="3" width="52.140625" style="36" customWidth="1"/>
    <col min="4" max="4" width="23.5703125" style="36" customWidth="1"/>
    <col min="5" max="5" width="17.7109375" style="36" customWidth="1"/>
    <col min="6" max="16384" width="11.42578125" style="36"/>
  </cols>
  <sheetData>
    <row r="1" spans="1:5" ht="29.25" customHeight="1" x14ac:dyDescent="0.25">
      <c r="A1" s="101"/>
      <c r="B1" s="97" t="s">
        <v>5</v>
      </c>
      <c r="C1" s="97"/>
      <c r="D1" s="97"/>
      <c r="E1" s="98"/>
    </row>
    <row r="2" spans="1:5" ht="74.25" customHeight="1" x14ac:dyDescent="0.25">
      <c r="A2" s="102"/>
      <c r="B2" s="99"/>
      <c r="C2" s="99"/>
      <c r="D2" s="99"/>
      <c r="E2" s="100"/>
    </row>
    <row r="3" spans="1:5" ht="31.5" customHeight="1" x14ac:dyDescent="0.25">
      <c r="A3" s="81" t="s">
        <v>6</v>
      </c>
      <c r="B3" s="82"/>
      <c r="C3" s="28" t="s">
        <v>7</v>
      </c>
      <c r="D3" s="28" t="s">
        <v>8</v>
      </c>
      <c r="E3" s="26" t="s">
        <v>9</v>
      </c>
    </row>
    <row r="4" spans="1:5" ht="21" customHeight="1" x14ac:dyDescent="0.25">
      <c r="A4" s="108" t="s">
        <v>10</v>
      </c>
      <c r="B4" s="83" t="s">
        <v>11</v>
      </c>
      <c r="C4" s="104" t="s">
        <v>12</v>
      </c>
      <c r="D4" s="25" t="s">
        <v>13</v>
      </c>
      <c r="E4" s="18">
        <v>0</v>
      </c>
    </row>
    <row r="5" spans="1:5" ht="21" customHeight="1" x14ac:dyDescent="0.25">
      <c r="A5" s="109"/>
      <c r="B5" s="84"/>
      <c r="C5" s="105"/>
      <c r="D5" s="14" t="s">
        <v>14</v>
      </c>
      <c r="E5" s="17">
        <v>5</v>
      </c>
    </row>
    <row r="6" spans="1:5" ht="21" customHeight="1" x14ac:dyDescent="0.25">
      <c r="A6" s="109"/>
      <c r="B6" s="84"/>
      <c r="C6" s="105"/>
      <c r="D6" s="14" t="s">
        <v>15</v>
      </c>
      <c r="E6" s="17">
        <v>10</v>
      </c>
    </row>
    <row r="7" spans="1:5" ht="18" customHeight="1" x14ac:dyDescent="0.25">
      <c r="A7" s="109"/>
      <c r="B7" s="87" t="s">
        <v>16</v>
      </c>
      <c r="C7" s="106" t="s">
        <v>17</v>
      </c>
      <c r="D7" s="19" t="s">
        <v>1</v>
      </c>
      <c r="E7" s="18">
        <v>5</v>
      </c>
    </row>
    <row r="8" spans="1:5" ht="18" customHeight="1" x14ac:dyDescent="0.25">
      <c r="A8" s="109"/>
      <c r="B8" s="88"/>
      <c r="C8" s="107"/>
      <c r="D8" s="15" t="s">
        <v>3</v>
      </c>
      <c r="E8" s="17">
        <v>0</v>
      </c>
    </row>
    <row r="9" spans="1:5" ht="25.5" customHeight="1" x14ac:dyDescent="0.25">
      <c r="A9" s="109"/>
      <c r="B9" s="85" t="s">
        <v>18</v>
      </c>
      <c r="C9" s="106" t="s">
        <v>19</v>
      </c>
      <c r="D9" s="19" t="s">
        <v>0</v>
      </c>
      <c r="E9" s="18">
        <v>0</v>
      </c>
    </row>
    <row r="10" spans="1:5" ht="25.5" customHeight="1" x14ac:dyDescent="0.25">
      <c r="A10" s="109"/>
      <c r="B10" s="86"/>
      <c r="C10" s="107"/>
      <c r="D10" s="15" t="s">
        <v>2</v>
      </c>
      <c r="E10" s="17">
        <v>5</v>
      </c>
    </row>
    <row r="11" spans="1:5" ht="25.5" customHeight="1" x14ac:dyDescent="0.25">
      <c r="A11" s="109"/>
      <c r="B11" s="86"/>
      <c r="C11" s="107"/>
      <c r="D11" s="15" t="s">
        <v>4</v>
      </c>
      <c r="E11" s="17">
        <v>10</v>
      </c>
    </row>
    <row r="12" spans="1:5" ht="23.25" customHeight="1" x14ac:dyDescent="0.25">
      <c r="A12" s="109"/>
      <c r="B12" s="83" t="s">
        <v>20</v>
      </c>
      <c r="C12" s="104" t="s">
        <v>21</v>
      </c>
      <c r="D12" s="25">
        <v>0</v>
      </c>
      <c r="E12" s="18">
        <v>0</v>
      </c>
    </row>
    <row r="13" spans="1:5" ht="23.25" customHeight="1" x14ac:dyDescent="0.25">
      <c r="A13" s="109"/>
      <c r="B13" s="84"/>
      <c r="C13" s="105"/>
      <c r="D13" s="24" t="s">
        <v>22</v>
      </c>
      <c r="E13" s="17">
        <v>5</v>
      </c>
    </row>
    <row r="14" spans="1:5" ht="23.25" customHeight="1" x14ac:dyDescent="0.25">
      <c r="A14" s="109"/>
      <c r="B14" s="84"/>
      <c r="C14" s="105"/>
      <c r="D14" s="14" t="s">
        <v>23</v>
      </c>
      <c r="E14" s="17">
        <v>10</v>
      </c>
    </row>
    <row r="15" spans="1:5" ht="23.25" customHeight="1" x14ac:dyDescent="0.25">
      <c r="A15" s="109"/>
      <c r="B15" s="75" t="s">
        <v>24</v>
      </c>
      <c r="C15" s="94" t="s">
        <v>25</v>
      </c>
      <c r="D15" s="25" t="s">
        <v>26</v>
      </c>
      <c r="E15" s="18">
        <v>0</v>
      </c>
    </row>
    <row r="16" spans="1:5" ht="23.25" customHeight="1" x14ac:dyDescent="0.25">
      <c r="A16" s="109"/>
      <c r="B16" s="76"/>
      <c r="C16" s="95"/>
      <c r="D16" s="24" t="s">
        <v>27</v>
      </c>
      <c r="E16" s="17">
        <v>5</v>
      </c>
    </row>
    <row r="17" spans="1:5" ht="23.25" customHeight="1" x14ac:dyDescent="0.25">
      <c r="A17" s="109"/>
      <c r="B17" s="77"/>
      <c r="C17" s="96"/>
      <c r="D17" s="23" t="s">
        <v>28</v>
      </c>
      <c r="E17" s="16">
        <v>10</v>
      </c>
    </row>
    <row r="18" spans="1:5" ht="18" customHeight="1" x14ac:dyDescent="0.25">
      <c r="A18" s="109"/>
      <c r="B18" s="91" t="s">
        <v>29</v>
      </c>
      <c r="C18" s="95" t="s">
        <v>30</v>
      </c>
      <c r="D18" s="22" t="s">
        <v>31</v>
      </c>
      <c r="E18" s="20">
        <v>5</v>
      </c>
    </row>
    <row r="19" spans="1:5" ht="18" customHeight="1" x14ac:dyDescent="0.25">
      <c r="A19" s="109"/>
      <c r="B19" s="91"/>
      <c r="C19" s="95"/>
      <c r="D19" s="21" t="s">
        <v>32</v>
      </c>
      <c r="E19" s="20">
        <v>10</v>
      </c>
    </row>
    <row r="20" spans="1:5" ht="46.5" customHeight="1" x14ac:dyDescent="0.25">
      <c r="A20" s="78" t="s">
        <v>33</v>
      </c>
      <c r="B20" s="92" t="s">
        <v>34</v>
      </c>
      <c r="C20" s="110" t="s">
        <v>35</v>
      </c>
      <c r="D20" s="45" t="s">
        <v>1</v>
      </c>
      <c r="E20" s="46">
        <v>10</v>
      </c>
    </row>
    <row r="21" spans="1:5" ht="46.5" customHeight="1" x14ac:dyDescent="0.25">
      <c r="A21" s="79"/>
      <c r="B21" s="93"/>
      <c r="C21" s="89"/>
      <c r="D21" s="44" t="s">
        <v>3</v>
      </c>
      <c r="E21" s="47">
        <v>0</v>
      </c>
    </row>
    <row r="22" spans="1:5" ht="33" customHeight="1" x14ac:dyDescent="0.25">
      <c r="A22" s="79"/>
      <c r="B22" s="90" t="s">
        <v>36</v>
      </c>
      <c r="C22" s="89" t="s">
        <v>37</v>
      </c>
      <c r="D22" s="44" t="s">
        <v>1</v>
      </c>
      <c r="E22" s="47">
        <v>10</v>
      </c>
    </row>
    <row r="23" spans="1:5" ht="33" customHeight="1" x14ac:dyDescent="0.25">
      <c r="A23" s="79"/>
      <c r="B23" s="90"/>
      <c r="C23" s="89"/>
      <c r="D23" s="44" t="s">
        <v>3</v>
      </c>
      <c r="E23" s="47">
        <v>0</v>
      </c>
    </row>
    <row r="24" spans="1:5" ht="33" customHeight="1" x14ac:dyDescent="0.25">
      <c r="A24" s="79"/>
      <c r="B24" s="90" t="s">
        <v>38</v>
      </c>
      <c r="C24" s="89" t="s">
        <v>39</v>
      </c>
      <c r="D24" s="44" t="s">
        <v>1</v>
      </c>
      <c r="E24" s="47">
        <v>0</v>
      </c>
    </row>
    <row r="25" spans="1:5" ht="33" customHeight="1" x14ac:dyDescent="0.25">
      <c r="A25" s="79"/>
      <c r="B25" s="90"/>
      <c r="C25" s="89"/>
      <c r="D25" s="44" t="s">
        <v>3</v>
      </c>
      <c r="E25" s="47">
        <v>10</v>
      </c>
    </row>
    <row r="26" spans="1:5" ht="24.75" customHeight="1" x14ac:dyDescent="0.25">
      <c r="A26" s="79"/>
      <c r="B26" s="90" t="s">
        <v>40</v>
      </c>
      <c r="C26" s="89" t="s">
        <v>41</v>
      </c>
      <c r="D26" s="44" t="s">
        <v>1</v>
      </c>
      <c r="E26" s="48">
        <v>0</v>
      </c>
    </row>
    <row r="27" spans="1:5" ht="24.75" customHeight="1" x14ac:dyDescent="0.25">
      <c r="A27" s="79"/>
      <c r="B27" s="90"/>
      <c r="C27" s="89"/>
      <c r="D27" s="44" t="s">
        <v>3</v>
      </c>
      <c r="E27" s="48">
        <v>10</v>
      </c>
    </row>
    <row r="28" spans="1:5" ht="23.25" customHeight="1" x14ac:dyDescent="0.25">
      <c r="A28" s="79"/>
      <c r="B28" s="90" t="s">
        <v>42</v>
      </c>
      <c r="C28" s="89" t="s">
        <v>43</v>
      </c>
      <c r="D28" s="44" t="s">
        <v>1</v>
      </c>
      <c r="E28" s="48">
        <v>0</v>
      </c>
    </row>
    <row r="29" spans="1:5" ht="23.25" customHeight="1" x14ac:dyDescent="0.25">
      <c r="A29" s="79"/>
      <c r="B29" s="90"/>
      <c r="C29" s="89"/>
      <c r="D29" s="44" t="s">
        <v>3</v>
      </c>
      <c r="E29" s="48">
        <v>10</v>
      </c>
    </row>
    <row r="30" spans="1:5" ht="20.25" customHeight="1" x14ac:dyDescent="0.25">
      <c r="A30" s="79"/>
      <c r="B30" s="103" t="s">
        <v>44</v>
      </c>
      <c r="C30" s="89" t="s">
        <v>45</v>
      </c>
      <c r="D30" s="44" t="s">
        <v>46</v>
      </c>
      <c r="E30" s="48">
        <v>0</v>
      </c>
    </row>
    <row r="31" spans="1:5" ht="20.25" customHeight="1" x14ac:dyDescent="0.25">
      <c r="A31" s="79"/>
      <c r="B31" s="103"/>
      <c r="C31" s="89"/>
      <c r="D31" s="44" t="s">
        <v>47</v>
      </c>
      <c r="E31" s="48">
        <v>5</v>
      </c>
    </row>
    <row r="32" spans="1:5" ht="20.25" customHeight="1" x14ac:dyDescent="0.25">
      <c r="A32" s="79"/>
      <c r="B32" s="103"/>
      <c r="C32" s="89"/>
      <c r="D32" s="44" t="s">
        <v>48</v>
      </c>
      <c r="E32" s="48">
        <v>10</v>
      </c>
    </row>
    <row r="33" spans="1:5" ht="33" customHeight="1" x14ac:dyDescent="0.25">
      <c r="A33" s="80"/>
      <c r="B33" s="60" t="s">
        <v>49</v>
      </c>
      <c r="C33" s="60" t="s">
        <v>50</v>
      </c>
      <c r="D33" s="60" t="s">
        <v>51</v>
      </c>
      <c r="E33" s="61" t="s">
        <v>52</v>
      </c>
    </row>
    <row r="36" spans="1:5" x14ac:dyDescent="0.25">
      <c r="E36" s="37"/>
    </row>
  </sheetData>
  <mergeCells count="29">
    <mergeCell ref="C28:C29"/>
    <mergeCell ref="C15:C17"/>
    <mergeCell ref="B1:E2"/>
    <mergeCell ref="A1:A2"/>
    <mergeCell ref="B30:B32"/>
    <mergeCell ref="B28:B29"/>
    <mergeCell ref="C4:C6"/>
    <mergeCell ref="C12:C14"/>
    <mergeCell ref="C18:C19"/>
    <mergeCell ref="C7:C8"/>
    <mergeCell ref="A4:A19"/>
    <mergeCell ref="B22:B23"/>
    <mergeCell ref="C30:C32"/>
    <mergeCell ref="C20:C21"/>
    <mergeCell ref="C26:C27"/>
    <mergeCell ref="C9:C11"/>
    <mergeCell ref="C22:C23"/>
    <mergeCell ref="B24:B25"/>
    <mergeCell ref="C24:C25"/>
    <mergeCell ref="B26:B27"/>
    <mergeCell ref="B18:B19"/>
    <mergeCell ref="B20:B21"/>
    <mergeCell ref="B15:B17"/>
    <mergeCell ref="A20:A33"/>
    <mergeCell ref="A3:B3"/>
    <mergeCell ref="B4:B6"/>
    <mergeCell ref="B12:B14"/>
    <mergeCell ref="B9:B11"/>
    <mergeCell ref="B7:B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65E9-81FC-4DFE-B6C6-EB03331925A2}">
  <sheetPr>
    <tabColor theme="8" tint="0.59999389629810485"/>
    <pageSetUpPr fitToPage="1"/>
  </sheetPr>
  <dimension ref="A1:AE24"/>
  <sheetViews>
    <sheetView showGridLines="0" tabSelected="1" zoomScale="85" zoomScaleNormal="85" workbookViewId="0">
      <pane ySplit="3" topLeftCell="A4" activePane="bottomLeft" state="frozen"/>
      <selection pane="bottomLeft" activeCell="H22" sqref="H22"/>
    </sheetView>
  </sheetViews>
  <sheetFormatPr baseColWidth="10" defaultColWidth="11.42578125" defaultRowHeight="14.25" customHeight="1" x14ac:dyDescent="0.25"/>
  <cols>
    <col min="1" max="1" width="6.140625" style="1" customWidth="1"/>
    <col min="2" max="2" width="55.42578125" style="5" customWidth="1"/>
    <col min="3" max="4" width="14.140625" style="5" customWidth="1"/>
    <col min="5" max="5" width="23.42578125" style="5" customWidth="1"/>
    <col min="6" max="6" width="12.42578125" style="5" customWidth="1"/>
    <col min="7" max="7" width="10.5703125" style="5" customWidth="1"/>
    <col min="8" max="8" width="12.85546875" style="5" customWidth="1"/>
    <col min="9" max="9" width="12.5703125" style="1" customWidth="1"/>
    <col min="10" max="10" width="11.85546875" style="1" customWidth="1"/>
    <col min="11" max="11" width="10.5703125" style="1" customWidth="1"/>
    <col min="12" max="12" width="13.140625" style="1" customWidth="1"/>
    <col min="13" max="13" width="10.5703125" style="1" customWidth="1"/>
    <col min="14" max="14" width="12.140625" style="1" customWidth="1"/>
    <col min="15" max="15" width="12.42578125" style="8" customWidth="1"/>
    <col min="16" max="20" width="6" style="1" customWidth="1"/>
    <col min="21" max="21" width="5.5703125" style="1" customWidth="1"/>
    <col min="22" max="28" width="6" style="1" customWidth="1"/>
    <col min="29" max="29" width="14.28515625" style="1" customWidth="1"/>
    <col min="30" max="30" width="48.140625" style="32" customWidth="1"/>
    <col min="31" max="16383" width="11.42578125" style="1"/>
    <col min="16384" max="16384" width="11.42578125" style="1" bestFit="1" customWidth="1"/>
  </cols>
  <sheetData>
    <row r="1" spans="1:31" ht="87" customHeight="1" x14ac:dyDescent="0.25">
      <c r="A1" s="111"/>
      <c r="B1" s="112"/>
      <c r="C1" s="120" t="s">
        <v>53</v>
      </c>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1" ht="33.75" customHeight="1" x14ac:dyDescent="0.25">
      <c r="A2" s="113" t="s">
        <v>54</v>
      </c>
      <c r="B2" s="113"/>
      <c r="C2" s="114" t="s">
        <v>55</v>
      </c>
      <c r="D2" s="114"/>
      <c r="E2" s="114"/>
      <c r="F2" s="114"/>
      <c r="G2" s="114"/>
      <c r="H2" s="115"/>
      <c r="I2" s="117" t="s">
        <v>56</v>
      </c>
      <c r="J2" s="118"/>
      <c r="K2" s="118"/>
      <c r="L2" s="118"/>
      <c r="M2" s="118"/>
      <c r="N2" s="118"/>
      <c r="O2" s="119"/>
      <c r="P2" s="116" t="s">
        <v>57</v>
      </c>
      <c r="Q2" s="116"/>
      <c r="R2" s="116"/>
      <c r="S2" s="116"/>
      <c r="T2" s="116"/>
      <c r="U2" s="116"/>
      <c r="V2" s="116"/>
      <c r="W2" s="116"/>
      <c r="X2" s="116"/>
      <c r="Y2" s="116"/>
      <c r="Z2" s="116"/>
      <c r="AA2" s="116"/>
      <c r="AB2" s="116"/>
      <c r="AC2" s="116"/>
      <c r="AD2" s="42" t="s">
        <v>58</v>
      </c>
    </row>
    <row r="3" spans="1:31" s="52" customFormat="1" ht="104.25" customHeight="1" x14ac:dyDescent="0.25">
      <c r="A3" s="50" t="s">
        <v>59</v>
      </c>
      <c r="B3" s="51" t="s">
        <v>60</v>
      </c>
      <c r="C3" s="71" t="s">
        <v>11</v>
      </c>
      <c r="D3" s="71" t="s">
        <v>16</v>
      </c>
      <c r="E3" s="71" t="s">
        <v>61</v>
      </c>
      <c r="F3" s="71" t="s">
        <v>62</v>
      </c>
      <c r="G3" s="71" t="s">
        <v>24</v>
      </c>
      <c r="H3" s="71" t="s">
        <v>29</v>
      </c>
      <c r="I3" s="72" t="s">
        <v>34</v>
      </c>
      <c r="J3" s="72" t="s">
        <v>36</v>
      </c>
      <c r="K3" s="72" t="s">
        <v>63</v>
      </c>
      <c r="L3" s="72" t="s">
        <v>40</v>
      </c>
      <c r="M3" s="72" t="s">
        <v>42</v>
      </c>
      <c r="N3" s="73" t="s">
        <v>64</v>
      </c>
      <c r="O3" s="74" t="s">
        <v>49</v>
      </c>
      <c r="P3" s="53">
        <v>1</v>
      </c>
      <c r="Q3" s="53">
        <v>2</v>
      </c>
      <c r="R3" s="53">
        <v>3</v>
      </c>
      <c r="S3" s="53">
        <v>4</v>
      </c>
      <c r="T3" s="54">
        <v>5</v>
      </c>
      <c r="U3" s="53">
        <v>6</v>
      </c>
      <c r="V3" s="55">
        <v>7</v>
      </c>
      <c r="W3" s="54">
        <v>8</v>
      </c>
      <c r="X3" s="53">
        <v>9</v>
      </c>
      <c r="Y3" s="53">
        <v>10</v>
      </c>
      <c r="Z3" s="53">
        <v>11</v>
      </c>
      <c r="AA3" s="55">
        <v>12</v>
      </c>
      <c r="AB3" s="55">
        <v>13</v>
      </c>
      <c r="AC3" s="56" t="s">
        <v>65</v>
      </c>
      <c r="AD3" s="57" t="s">
        <v>66</v>
      </c>
    </row>
    <row r="4" spans="1:31" ht="48" customHeight="1" x14ac:dyDescent="0.25">
      <c r="A4" s="2">
        <v>1</v>
      </c>
      <c r="B4" s="3" t="s">
        <v>67</v>
      </c>
      <c r="C4" s="66">
        <v>440</v>
      </c>
      <c r="D4" s="4" t="s">
        <v>1</v>
      </c>
      <c r="E4" s="4" t="s">
        <v>2</v>
      </c>
      <c r="F4" s="67">
        <v>0</v>
      </c>
      <c r="G4" s="9">
        <v>2</v>
      </c>
      <c r="H4" s="67">
        <f>F4</f>
        <v>0</v>
      </c>
      <c r="I4" s="10" t="s">
        <v>3</v>
      </c>
      <c r="J4" s="10" t="s">
        <v>1</v>
      </c>
      <c r="K4" s="10" t="s">
        <v>1</v>
      </c>
      <c r="L4" s="10" t="s">
        <v>3</v>
      </c>
      <c r="M4" s="10" t="s">
        <v>1</v>
      </c>
      <c r="N4" s="11">
        <v>8</v>
      </c>
      <c r="O4" s="59" t="s">
        <v>3</v>
      </c>
      <c r="P4" s="38">
        <f>IF(C4&lt;=100,0,IF(C4&lt;=500,5,10))</f>
        <v>5</v>
      </c>
      <c r="Q4" s="39">
        <f>IF(D4="SI",5,0)</f>
        <v>5</v>
      </c>
      <c r="R4" s="40">
        <f>IF(E4="Presencial",10,IF(E4="Parcialmente en línea",5,0))</f>
        <v>5</v>
      </c>
      <c r="S4" s="38">
        <f>IF(F4&lt;=0,0,IF(F4&lt;=3,5,10))</f>
        <v>0</v>
      </c>
      <c r="T4" s="38">
        <f>IF(G4&lt;=1,0,IF(G4&lt;=3,5,10))</f>
        <v>5</v>
      </c>
      <c r="U4" s="38">
        <f>IF(ISBLANK(H4), 0, IF(H4&lt;=10, 5, 10))</f>
        <v>5</v>
      </c>
      <c r="V4" s="39">
        <f>IF(I4="SI",10,0)</f>
        <v>0</v>
      </c>
      <c r="W4" s="39">
        <f>IF(J4="SI",10,0)</f>
        <v>10</v>
      </c>
      <c r="X4" s="39">
        <f>IF(K4="SI",0,IF(K4="NO",10,0))</f>
        <v>0</v>
      </c>
      <c r="Y4" s="39">
        <f>IF(L4="SI",0,IF(L4="NO",10,0))</f>
        <v>10</v>
      </c>
      <c r="Z4" s="39">
        <f>IF(M4="SI",0,IF(M4="NO",10,0))</f>
        <v>0</v>
      </c>
      <c r="AA4" s="38">
        <f t="shared" ref="AA4:AA22" si="0">IF(N4&lt;=15,0,IF(N4&lt;=30,5,10))</f>
        <v>0</v>
      </c>
      <c r="AB4" s="39">
        <f>IF(O4="SI",10,0)</f>
        <v>0</v>
      </c>
      <c r="AC4" s="27">
        <f>SUM(P4:AB4)</f>
        <v>45</v>
      </c>
      <c r="AD4" s="41"/>
      <c r="AE4" s="5"/>
    </row>
    <row r="5" spans="1:31" ht="48" customHeight="1" x14ac:dyDescent="0.25">
      <c r="A5" s="2">
        <v>2</v>
      </c>
      <c r="B5" s="3" t="s">
        <v>68</v>
      </c>
      <c r="C5" s="49">
        <v>20</v>
      </c>
      <c r="D5" s="4" t="s">
        <v>3</v>
      </c>
      <c r="E5" s="4" t="s">
        <v>0</v>
      </c>
      <c r="F5" s="68">
        <v>0</v>
      </c>
      <c r="G5" s="12">
        <v>3</v>
      </c>
      <c r="H5" s="67">
        <f t="shared" ref="H5:H22" si="1">F5</f>
        <v>0</v>
      </c>
      <c r="I5" s="10" t="s">
        <v>3</v>
      </c>
      <c r="J5" s="10" t="s">
        <v>3</v>
      </c>
      <c r="K5" s="10" t="s">
        <v>1</v>
      </c>
      <c r="L5" s="10" t="s">
        <v>3</v>
      </c>
      <c r="M5" s="10" t="s">
        <v>1</v>
      </c>
      <c r="N5" s="11">
        <v>60</v>
      </c>
      <c r="O5" s="59" t="s">
        <v>3</v>
      </c>
      <c r="P5" s="38">
        <f t="shared" ref="P5:P22" si="2">IF(C5&lt;=100,0,IF(C5&lt;=500,5,10))</f>
        <v>0</v>
      </c>
      <c r="Q5" s="39">
        <f t="shared" ref="Q5:Q22" si="3">IF(D5="SI",5,0)</f>
        <v>0</v>
      </c>
      <c r="R5" s="40">
        <f t="shared" ref="R5:R22" si="4">IF(E5="Presencial",10,IF(E5="Parcialmente en línea",5,0))</f>
        <v>0</v>
      </c>
      <c r="S5" s="38">
        <f t="shared" ref="S5:S22" si="5">IF(F5&lt;=0,0,IF(F5&lt;=3,5,10))</f>
        <v>0</v>
      </c>
      <c r="T5" s="38">
        <f t="shared" ref="T5:T15" si="6">IF(G5&lt;=1,0,IF(G5&lt;=3,5,10))</f>
        <v>5</v>
      </c>
      <c r="U5" s="38">
        <f t="shared" ref="U5:U22" si="7">IF(ISBLANK(H5), 0, IF(H5&lt;=10, 5, 10))</f>
        <v>5</v>
      </c>
      <c r="V5" s="39">
        <f t="shared" ref="V5:V22" si="8">IF(I5="SI",10,0)</f>
        <v>0</v>
      </c>
      <c r="W5" s="39">
        <f t="shared" ref="W5:W22" si="9">IF(J5="SI",10,0)</f>
        <v>0</v>
      </c>
      <c r="X5" s="39">
        <f t="shared" ref="X5:X22" si="10">IF(K5="SI",0,IF(K5="NO",10,0))</f>
        <v>0</v>
      </c>
      <c r="Y5" s="39">
        <f t="shared" ref="Y5:Y22" si="11">IF(L5="SI",0,IF(L5="NO",10,0))</f>
        <v>10</v>
      </c>
      <c r="Z5" s="39">
        <f t="shared" ref="Z5:Z22" si="12">IF(M5="SI",0,IF(M5="NO",10,0))</f>
        <v>0</v>
      </c>
      <c r="AA5" s="38">
        <f t="shared" si="0"/>
        <v>10</v>
      </c>
      <c r="AB5" s="39">
        <f t="shared" ref="AB5:AB22" si="13">IF(O5="SI",10,0)</f>
        <v>0</v>
      </c>
      <c r="AC5" s="27">
        <f t="shared" ref="AC5:AC22" si="14">SUM(P5:AB5)</f>
        <v>30</v>
      </c>
      <c r="AD5" s="33"/>
    </row>
    <row r="6" spans="1:31" s="7" customFormat="1" ht="48" customHeight="1" x14ac:dyDescent="0.25">
      <c r="A6" s="2">
        <v>3</v>
      </c>
      <c r="B6" s="6" t="s">
        <v>69</v>
      </c>
      <c r="C6" s="49">
        <v>3349</v>
      </c>
      <c r="D6" s="4" t="s">
        <v>3</v>
      </c>
      <c r="E6" s="4" t="s">
        <v>0</v>
      </c>
      <c r="F6" s="69">
        <v>1</v>
      </c>
      <c r="G6" s="13">
        <v>3</v>
      </c>
      <c r="H6" s="67">
        <f t="shared" si="1"/>
        <v>1</v>
      </c>
      <c r="I6" s="10" t="s">
        <v>3</v>
      </c>
      <c r="J6" s="10" t="s">
        <v>3</v>
      </c>
      <c r="K6" s="10" t="s">
        <v>1</v>
      </c>
      <c r="L6" s="10" t="s">
        <v>3</v>
      </c>
      <c r="M6" s="10" t="s">
        <v>1</v>
      </c>
      <c r="N6" s="11">
        <v>0</v>
      </c>
      <c r="O6" s="59" t="s">
        <v>3</v>
      </c>
      <c r="P6" s="38">
        <f t="shared" si="2"/>
        <v>10</v>
      </c>
      <c r="Q6" s="39">
        <f t="shared" si="3"/>
        <v>0</v>
      </c>
      <c r="R6" s="40">
        <f t="shared" si="4"/>
        <v>0</v>
      </c>
      <c r="S6" s="38">
        <f t="shared" si="5"/>
        <v>5</v>
      </c>
      <c r="T6" s="38">
        <f t="shared" si="6"/>
        <v>5</v>
      </c>
      <c r="U6" s="38">
        <f t="shared" si="7"/>
        <v>5</v>
      </c>
      <c r="V6" s="39">
        <f t="shared" si="8"/>
        <v>0</v>
      </c>
      <c r="W6" s="39">
        <f t="shared" si="9"/>
        <v>0</v>
      </c>
      <c r="X6" s="39">
        <f t="shared" si="10"/>
        <v>0</v>
      </c>
      <c r="Y6" s="39">
        <f t="shared" si="11"/>
        <v>10</v>
      </c>
      <c r="Z6" s="39">
        <f t="shared" si="12"/>
        <v>0</v>
      </c>
      <c r="AA6" s="38">
        <f t="shared" si="0"/>
        <v>0</v>
      </c>
      <c r="AB6" s="39">
        <f t="shared" si="13"/>
        <v>0</v>
      </c>
      <c r="AC6" s="27">
        <f t="shared" si="14"/>
        <v>35</v>
      </c>
      <c r="AD6" s="34"/>
    </row>
    <row r="7" spans="1:31" ht="48" customHeight="1" x14ac:dyDescent="0.25">
      <c r="A7" s="2">
        <v>4</v>
      </c>
      <c r="B7" s="3" t="s">
        <v>70</v>
      </c>
      <c r="C7" s="49">
        <v>9</v>
      </c>
      <c r="D7" s="4" t="s">
        <v>3</v>
      </c>
      <c r="E7" s="4" t="s">
        <v>0</v>
      </c>
      <c r="F7" s="68">
        <v>0</v>
      </c>
      <c r="G7" s="12">
        <v>3</v>
      </c>
      <c r="H7" s="67">
        <f t="shared" si="1"/>
        <v>0</v>
      </c>
      <c r="I7" s="10" t="s">
        <v>3</v>
      </c>
      <c r="J7" s="10" t="s">
        <v>3</v>
      </c>
      <c r="K7" s="10" t="s">
        <v>1</v>
      </c>
      <c r="L7" s="10" t="s">
        <v>3</v>
      </c>
      <c r="M7" s="10" t="s">
        <v>1</v>
      </c>
      <c r="N7" s="11">
        <v>5</v>
      </c>
      <c r="O7" s="59" t="s">
        <v>3</v>
      </c>
      <c r="P7" s="38">
        <f t="shared" si="2"/>
        <v>0</v>
      </c>
      <c r="Q7" s="39">
        <f t="shared" si="3"/>
        <v>0</v>
      </c>
      <c r="R7" s="40">
        <f t="shared" si="4"/>
        <v>0</v>
      </c>
      <c r="S7" s="38">
        <f t="shared" si="5"/>
        <v>0</v>
      </c>
      <c r="T7" s="38">
        <f t="shared" si="6"/>
        <v>5</v>
      </c>
      <c r="U7" s="38">
        <f t="shared" si="7"/>
        <v>5</v>
      </c>
      <c r="V7" s="39">
        <f t="shared" si="8"/>
        <v>0</v>
      </c>
      <c r="W7" s="39">
        <f t="shared" si="9"/>
        <v>0</v>
      </c>
      <c r="X7" s="39">
        <f t="shared" si="10"/>
        <v>0</v>
      </c>
      <c r="Y7" s="39">
        <f t="shared" si="11"/>
        <v>10</v>
      </c>
      <c r="Z7" s="39">
        <f t="shared" si="12"/>
        <v>0</v>
      </c>
      <c r="AA7" s="38">
        <f t="shared" si="0"/>
        <v>0</v>
      </c>
      <c r="AB7" s="39">
        <f t="shared" si="13"/>
        <v>0</v>
      </c>
      <c r="AC7" s="27">
        <f t="shared" si="14"/>
        <v>20</v>
      </c>
      <c r="AD7" s="33"/>
    </row>
    <row r="8" spans="1:31" ht="78.75" customHeight="1" x14ac:dyDescent="0.25">
      <c r="A8" s="2">
        <v>5</v>
      </c>
      <c r="B8" s="3" t="s">
        <v>71</v>
      </c>
      <c r="C8" s="49">
        <v>30660</v>
      </c>
      <c r="D8" s="63" t="s">
        <v>1</v>
      </c>
      <c r="E8" s="63" t="s">
        <v>0</v>
      </c>
      <c r="F8" s="70">
        <v>0</v>
      </c>
      <c r="G8" s="64">
        <v>3</v>
      </c>
      <c r="H8" s="67">
        <f t="shared" si="1"/>
        <v>0</v>
      </c>
      <c r="I8" s="65" t="s">
        <v>3</v>
      </c>
      <c r="J8" s="10" t="s">
        <v>1</v>
      </c>
      <c r="K8" s="10" t="s">
        <v>1</v>
      </c>
      <c r="L8" s="10" t="s">
        <v>1</v>
      </c>
      <c r="M8" s="10" t="s">
        <v>1</v>
      </c>
      <c r="N8" s="11">
        <v>1</v>
      </c>
      <c r="O8" s="59" t="s">
        <v>3</v>
      </c>
      <c r="P8" s="38">
        <f t="shared" si="2"/>
        <v>10</v>
      </c>
      <c r="Q8" s="39">
        <f t="shared" si="3"/>
        <v>5</v>
      </c>
      <c r="R8" s="40">
        <f t="shared" si="4"/>
        <v>0</v>
      </c>
      <c r="S8" s="38">
        <f t="shared" si="5"/>
        <v>0</v>
      </c>
      <c r="T8" s="38">
        <f t="shared" si="6"/>
        <v>5</v>
      </c>
      <c r="U8" s="38">
        <f t="shared" si="7"/>
        <v>5</v>
      </c>
      <c r="V8" s="39">
        <f t="shared" si="8"/>
        <v>0</v>
      </c>
      <c r="W8" s="39">
        <f t="shared" si="9"/>
        <v>10</v>
      </c>
      <c r="X8" s="39">
        <f t="shared" si="10"/>
        <v>0</v>
      </c>
      <c r="Y8" s="39">
        <f t="shared" si="11"/>
        <v>0</v>
      </c>
      <c r="Z8" s="39">
        <f t="shared" si="12"/>
        <v>0</v>
      </c>
      <c r="AA8" s="38">
        <f t="shared" si="0"/>
        <v>0</v>
      </c>
      <c r="AB8" s="39">
        <f t="shared" si="13"/>
        <v>0</v>
      </c>
      <c r="AC8" s="27">
        <f t="shared" si="14"/>
        <v>35</v>
      </c>
      <c r="AD8" s="35"/>
    </row>
    <row r="9" spans="1:31" ht="48" customHeight="1" x14ac:dyDescent="0.25">
      <c r="A9" s="2">
        <v>6</v>
      </c>
      <c r="B9" s="3" t="s">
        <v>72</v>
      </c>
      <c r="C9" s="49">
        <v>895</v>
      </c>
      <c r="D9" s="63" t="s">
        <v>3</v>
      </c>
      <c r="E9" s="63" t="s">
        <v>0</v>
      </c>
      <c r="F9" s="70">
        <v>1</v>
      </c>
      <c r="G9" s="64">
        <v>2</v>
      </c>
      <c r="H9" s="67">
        <f t="shared" si="1"/>
        <v>1</v>
      </c>
      <c r="I9" s="65" t="s">
        <v>3</v>
      </c>
      <c r="J9" s="10" t="s">
        <v>3</v>
      </c>
      <c r="K9" s="10" t="s">
        <v>1</v>
      </c>
      <c r="L9" s="10" t="s">
        <v>3</v>
      </c>
      <c r="M9" s="10" t="s">
        <v>1</v>
      </c>
      <c r="N9" s="11">
        <v>15</v>
      </c>
      <c r="O9" s="59" t="s">
        <v>3</v>
      </c>
      <c r="P9" s="38">
        <f t="shared" si="2"/>
        <v>10</v>
      </c>
      <c r="Q9" s="39">
        <f t="shared" si="3"/>
        <v>0</v>
      </c>
      <c r="R9" s="40">
        <f t="shared" si="4"/>
        <v>0</v>
      </c>
      <c r="S9" s="38">
        <f t="shared" si="5"/>
        <v>5</v>
      </c>
      <c r="T9" s="38">
        <f t="shared" si="6"/>
        <v>5</v>
      </c>
      <c r="U9" s="38">
        <f t="shared" si="7"/>
        <v>5</v>
      </c>
      <c r="V9" s="39">
        <f t="shared" si="8"/>
        <v>0</v>
      </c>
      <c r="W9" s="39">
        <f t="shared" si="9"/>
        <v>0</v>
      </c>
      <c r="X9" s="39">
        <f t="shared" si="10"/>
        <v>0</v>
      </c>
      <c r="Y9" s="39">
        <f t="shared" si="11"/>
        <v>10</v>
      </c>
      <c r="Z9" s="39">
        <f t="shared" si="12"/>
        <v>0</v>
      </c>
      <c r="AA9" s="38">
        <f t="shared" si="0"/>
        <v>0</v>
      </c>
      <c r="AB9" s="39">
        <f t="shared" si="13"/>
        <v>0</v>
      </c>
      <c r="AC9" s="27">
        <f t="shared" si="14"/>
        <v>35</v>
      </c>
      <c r="AD9" s="33"/>
    </row>
    <row r="10" spans="1:31" ht="48" customHeight="1" x14ac:dyDescent="0.25">
      <c r="A10" s="2">
        <v>7</v>
      </c>
      <c r="B10" s="6" t="s">
        <v>73</v>
      </c>
      <c r="C10" s="49">
        <v>11375</v>
      </c>
      <c r="D10" s="63" t="s">
        <v>1</v>
      </c>
      <c r="E10" s="63" t="s">
        <v>0</v>
      </c>
      <c r="F10" s="70">
        <v>2</v>
      </c>
      <c r="G10" s="64">
        <v>3</v>
      </c>
      <c r="H10" s="67">
        <f t="shared" si="1"/>
        <v>2</v>
      </c>
      <c r="I10" s="65" t="s">
        <v>3</v>
      </c>
      <c r="J10" s="10" t="s">
        <v>1</v>
      </c>
      <c r="K10" s="10" t="s">
        <v>1</v>
      </c>
      <c r="L10" s="10" t="s">
        <v>3</v>
      </c>
      <c r="M10" s="10" t="s">
        <v>1</v>
      </c>
      <c r="N10" s="11">
        <v>15</v>
      </c>
      <c r="O10" s="59" t="s">
        <v>3</v>
      </c>
      <c r="P10" s="38">
        <f t="shared" si="2"/>
        <v>10</v>
      </c>
      <c r="Q10" s="39">
        <f t="shared" si="3"/>
        <v>5</v>
      </c>
      <c r="R10" s="40">
        <f t="shared" si="4"/>
        <v>0</v>
      </c>
      <c r="S10" s="38">
        <f t="shared" si="5"/>
        <v>5</v>
      </c>
      <c r="T10" s="38">
        <f t="shared" si="6"/>
        <v>5</v>
      </c>
      <c r="U10" s="38">
        <f t="shared" si="7"/>
        <v>5</v>
      </c>
      <c r="V10" s="39">
        <f t="shared" si="8"/>
        <v>0</v>
      </c>
      <c r="W10" s="39">
        <f t="shared" si="9"/>
        <v>10</v>
      </c>
      <c r="X10" s="39">
        <f t="shared" si="10"/>
        <v>0</v>
      </c>
      <c r="Y10" s="39">
        <f t="shared" si="11"/>
        <v>10</v>
      </c>
      <c r="Z10" s="39">
        <f t="shared" si="12"/>
        <v>0</v>
      </c>
      <c r="AA10" s="38">
        <f t="shared" si="0"/>
        <v>0</v>
      </c>
      <c r="AB10" s="39">
        <f t="shared" si="13"/>
        <v>0</v>
      </c>
      <c r="AC10" s="27">
        <f t="shared" si="14"/>
        <v>50</v>
      </c>
      <c r="AD10" s="33"/>
    </row>
    <row r="11" spans="1:31" ht="48" customHeight="1" x14ac:dyDescent="0.25">
      <c r="A11" s="2">
        <v>8</v>
      </c>
      <c r="B11" s="62" t="s">
        <v>74</v>
      </c>
      <c r="C11" s="49">
        <v>0</v>
      </c>
      <c r="D11" s="63" t="s">
        <v>3</v>
      </c>
      <c r="E11" s="63" t="s">
        <v>0</v>
      </c>
      <c r="F11" s="70">
        <v>0</v>
      </c>
      <c r="G11" s="64">
        <v>4</v>
      </c>
      <c r="H11" s="67">
        <f t="shared" si="1"/>
        <v>0</v>
      </c>
      <c r="I11" s="65" t="s">
        <v>3</v>
      </c>
      <c r="J11" s="10" t="s">
        <v>3</v>
      </c>
      <c r="K11" s="10" t="s">
        <v>1</v>
      </c>
      <c r="L11" s="10" t="s">
        <v>3</v>
      </c>
      <c r="M11" s="10" t="s">
        <v>1</v>
      </c>
      <c r="N11" s="11">
        <v>3</v>
      </c>
      <c r="O11" s="59" t="s">
        <v>3</v>
      </c>
      <c r="P11" s="38">
        <f t="shared" si="2"/>
        <v>0</v>
      </c>
      <c r="Q11" s="39">
        <f t="shared" si="3"/>
        <v>0</v>
      </c>
      <c r="R11" s="40">
        <f t="shared" si="4"/>
        <v>0</v>
      </c>
      <c r="S11" s="38">
        <f t="shared" si="5"/>
        <v>0</v>
      </c>
      <c r="T11" s="38">
        <f t="shared" si="6"/>
        <v>10</v>
      </c>
      <c r="U11" s="38">
        <f t="shared" si="7"/>
        <v>5</v>
      </c>
      <c r="V11" s="39">
        <f t="shared" si="8"/>
        <v>0</v>
      </c>
      <c r="W11" s="39">
        <f t="shared" si="9"/>
        <v>0</v>
      </c>
      <c r="X11" s="39">
        <f t="shared" si="10"/>
        <v>0</v>
      </c>
      <c r="Y11" s="39">
        <f t="shared" si="11"/>
        <v>10</v>
      </c>
      <c r="Z11" s="39">
        <f t="shared" si="12"/>
        <v>0</v>
      </c>
      <c r="AA11" s="38">
        <f t="shared" si="0"/>
        <v>0</v>
      </c>
      <c r="AB11" s="39">
        <f t="shared" si="13"/>
        <v>0</v>
      </c>
      <c r="AC11" s="27">
        <f t="shared" si="14"/>
        <v>25</v>
      </c>
      <c r="AD11" s="33"/>
    </row>
    <row r="12" spans="1:31" ht="48" customHeight="1" x14ac:dyDescent="0.25">
      <c r="A12" s="2">
        <v>9</v>
      </c>
      <c r="B12" s="6" t="s">
        <v>75</v>
      </c>
      <c r="C12" s="49">
        <v>3409</v>
      </c>
      <c r="D12" s="63" t="s">
        <v>1</v>
      </c>
      <c r="E12" s="63" t="s">
        <v>0</v>
      </c>
      <c r="F12" s="70">
        <v>1</v>
      </c>
      <c r="G12" s="64">
        <v>4</v>
      </c>
      <c r="H12" s="67">
        <f t="shared" si="1"/>
        <v>1</v>
      </c>
      <c r="I12" s="65" t="s">
        <v>3</v>
      </c>
      <c r="J12" s="10" t="s">
        <v>1</v>
      </c>
      <c r="K12" s="10" t="s">
        <v>1</v>
      </c>
      <c r="L12" s="10" t="s">
        <v>3</v>
      </c>
      <c r="M12" s="10" t="s">
        <v>1</v>
      </c>
      <c r="N12" s="11">
        <v>3</v>
      </c>
      <c r="O12" s="59" t="s">
        <v>3</v>
      </c>
      <c r="P12" s="38">
        <f t="shared" si="2"/>
        <v>10</v>
      </c>
      <c r="Q12" s="39">
        <f t="shared" si="3"/>
        <v>5</v>
      </c>
      <c r="R12" s="40">
        <f t="shared" si="4"/>
        <v>0</v>
      </c>
      <c r="S12" s="38">
        <f t="shared" si="5"/>
        <v>5</v>
      </c>
      <c r="T12" s="38">
        <f t="shared" si="6"/>
        <v>10</v>
      </c>
      <c r="U12" s="38">
        <f t="shared" si="7"/>
        <v>5</v>
      </c>
      <c r="V12" s="39">
        <f t="shared" si="8"/>
        <v>0</v>
      </c>
      <c r="W12" s="39">
        <f t="shared" si="9"/>
        <v>10</v>
      </c>
      <c r="X12" s="39">
        <f t="shared" si="10"/>
        <v>0</v>
      </c>
      <c r="Y12" s="39">
        <f t="shared" si="11"/>
        <v>10</v>
      </c>
      <c r="Z12" s="39">
        <f t="shared" si="12"/>
        <v>0</v>
      </c>
      <c r="AA12" s="38">
        <f t="shared" si="0"/>
        <v>0</v>
      </c>
      <c r="AB12" s="39">
        <f t="shared" si="13"/>
        <v>0</v>
      </c>
      <c r="AC12" s="27">
        <f t="shared" si="14"/>
        <v>55</v>
      </c>
      <c r="AD12" s="33"/>
    </row>
    <row r="13" spans="1:31" ht="48" customHeight="1" x14ac:dyDescent="0.25">
      <c r="A13" s="2">
        <v>10</v>
      </c>
      <c r="B13" s="3" t="s">
        <v>76</v>
      </c>
      <c r="C13" s="49">
        <v>1259</v>
      </c>
      <c r="D13" s="63" t="s">
        <v>1</v>
      </c>
      <c r="E13" s="63" t="s">
        <v>0</v>
      </c>
      <c r="F13" s="70">
        <v>0</v>
      </c>
      <c r="G13" s="64">
        <v>3</v>
      </c>
      <c r="H13" s="67">
        <f t="shared" si="1"/>
        <v>0</v>
      </c>
      <c r="I13" s="65" t="s">
        <v>3</v>
      </c>
      <c r="J13" s="10" t="s">
        <v>1</v>
      </c>
      <c r="K13" s="10" t="s">
        <v>1</v>
      </c>
      <c r="L13" s="10" t="s">
        <v>1</v>
      </c>
      <c r="M13" s="10" t="s">
        <v>1</v>
      </c>
      <c r="N13" s="11">
        <v>30</v>
      </c>
      <c r="O13" s="59" t="s">
        <v>3</v>
      </c>
      <c r="P13" s="38">
        <f t="shared" si="2"/>
        <v>10</v>
      </c>
      <c r="Q13" s="39">
        <f t="shared" si="3"/>
        <v>5</v>
      </c>
      <c r="R13" s="40">
        <f t="shared" si="4"/>
        <v>0</v>
      </c>
      <c r="S13" s="38">
        <f t="shared" si="5"/>
        <v>0</v>
      </c>
      <c r="T13" s="38">
        <f t="shared" si="6"/>
        <v>5</v>
      </c>
      <c r="U13" s="38">
        <f t="shared" si="7"/>
        <v>5</v>
      </c>
      <c r="V13" s="39">
        <f t="shared" si="8"/>
        <v>0</v>
      </c>
      <c r="W13" s="39">
        <f t="shared" si="9"/>
        <v>10</v>
      </c>
      <c r="X13" s="39">
        <f t="shared" si="10"/>
        <v>0</v>
      </c>
      <c r="Y13" s="39">
        <f t="shared" si="11"/>
        <v>0</v>
      </c>
      <c r="Z13" s="39">
        <f t="shared" si="12"/>
        <v>0</v>
      </c>
      <c r="AA13" s="38">
        <f t="shared" si="0"/>
        <v>5</v>
      </c>
      <c r="AB13" s="39">
        <f t="shared" si="13"/>
        <v>0</v>
      </c>
      <c r="AC13" s="27">
        <f t="shared" si="14"/>
        <v>40</v>
      </c>
      <c r="AD13" s="33"/>
    </row>
    <row r="14" spans="1:31" ht="48" customHeight="1" x14ac:dyDescent="0.25">
      <c r="A14" s="2">
        <v>11</v>
      </c>
      <c r="B14" s="3" t="s">
        <v>77</v>
      </c>
      <c r="C14" s="49">
        <v>612</v>
      </c>
      <c r="D14" s="63" t="s">
        <v>1</v>
      </c>
      <c r="E14" s="63" t="s">
        <v>0</v>
      </c>
      <c r="F14" s="70">
        <v>0</v>
      </c>
      <c r="G14" s="64">
        <v>3</v>
      </c>
      <c r="H14" s="67">
        <f t="shared" si="1"/>
        <v>0</v>
      </c>
      <c r="I14" s="65" t="s">
        <v>3</v>
      </c>
      <c r="J14" s="10" t="s">
        <v>1</v>
      </c>
      <c r="K14" s="10" t="s">
        <v>1</v>
      </c>
      <c r="L14" s="10" t="s">
        <v>3</v>
      </c>
      <c r="M14" s="10" t="s">
        <v>1</v>
      </c>
      <c r="N14" s="11">
        <v>2</v>
      </c>
      <c r="O14" s="59" t="s">
        <v>3</v>
      </c>
      <c r="P14" s="38">
        <f t="shared" si="2"/>
        <v>10</v>
      </c>
      <c r="Q14" s="39">
        <f t="shared" si="3"/>
        <v>5</v>
      </c>
      <c r="R14" s="40">
        <f t="shared" si="4"/>
        <v>0</v>
      </c>
      <c r="S14" s="38">
        <f t="shared" si="5"/>
        <v>0</v>
      </c>
      <c r="T14" s="38">
        <f t="shared" si="6"/>
        <v>5</v>
      </c>
      <c r="U14" s="38">
        <f t="shared" si="7"/>
        <v>5</v>
      </c>
      <c r="V14" s="39">
        <f t="shared" si="8"/>
        <v>0</v>
      </c>
      <c r="W14" s="39">
        <f t="shared" si="9"/>
        <v>10</v>
      </c>
      <c r="X14" s="39">
        <f t="shared" si="10"/>
        <v>0</v>
      </c>
      <c r="Y14" s="39">
        <f t="shared" si="11"/>
        <v>10</v>
      </c>
      <c r="Z14" s="39">
        <f t="shared" si="12"/>
        <v>0</v>
      </c>
      <c r="AA14" s="38">
        <f t="shared" si="0"/>
        <v>0</v>
      </c>
      <c r="AB14" s="39">
        <f t="shared" si="13"/>
        <v>0</v>
      </c>
      <c r="AC14" s="27">
        <f t="shared" si="14"/>
        <v>45</v>
      </c>
      <c r="AD14" s="33"/>
    </row>
    <row r="15" spans="1:31" ht="48" customHeight="1" x14ac:dyDescent="0.25">
      <c r="A15" s="2">
        <v>12</v>
      </c>
      <c r="B15" s="3" t="s">
        <v>78</v>
      </c>
      <c r="C15" s="49">
        <v>35</v>
      </c>
      <c r="D15" s="63" t="s">
        <v>1</v>
      </c>
      <c r="E15" s="63" t="s">
        <v>2</v>
      </c>
      <c r="F15" s="70">
        <v>0</v>
      </c>
      <c r="G15" s="64">
        <v>6</v>
      </c>
      <c r="H15" s="67">
        <f t="shared" si="1"/>
        <v>0</v>
      </c>
      <c r="I15" s="65" t="s">
        <v>3</v>
      </c>
      <c r="J15" s="10" t="s">
        <v>1</v>
      </c>
      <c r="K15" s="10" t="s">
        <v>1</v>
      </c>
      <c r="L15" s="10" t="s">
        <v>3</v>
      </c>
      <c r="M15" s="10" t="s">
        <v>1</v>
      </c>
      <c r="N15" s="11">
        <v>8</v>
      </c>
      <c r="O15" s="59" t="s">
        <v>3</v>
      </c>
      <c r="P15" s="38">
        <f t="shared" si="2"/>
        <v>0</v>
      </c>
      <c r="Q15" s="39">
        <f t="shared" si="3"/>
        <v>5</v>
      </c>
      <c r="R15" s="40">
        <f t="shared" si="4"/>
        <v>5</v>
      </c>
      <c r="S15" s="38">
        <f t="shared" si="5"/>
        <v>0</v>
      </c>
      <c r="T15" s="38">
        <f t="shared" si="6"/>
        <v>10</v>
      </c>
      <c r="U15" s="38">
        <f t="shared" si="7"/>
        <v>5</v>
      </c>
      <c r="V15" s="39">
        <f t="shared" si="8"/>
        <v>0</v>
      </c>
      <c r="W15" s="39">
        <f t="shared" si="9"/>
        <v>10</v>
      </c>
      <c r="X15" s="39">
        <f t="shared" si="10"/>
        <v>0</v>
      </c>
      <c r="Y15" s="39">
        <f t="shared" si="11"/>
        <v>10</v>
      </c>
      <c r="Z15" s="39">
        <f t="shared" si="12"/>
        <v>0</v>
      </c>
      <c r="AA15" s="38">
        <f t="shared" si="0"/>
        <v>0</v>
      </c>
      <c r="AB15" s="39">
        <f t="shared" si="13"/>
        <v>0</v>
      </c>
      <c r="AC15" s="27">
        <f t="shared" si="14"/>
        <v>45</v>
      </c>
      <c r="AD15" s="33"/>
    </row>
    <row r="16" spans="1:31" ht="48" customHeight="1" x14ac:dyDescent="0.25">
      <c r="A16" s="2">
        <v>13</v>
      </c>
      <c r="B16" s="30" t="s">
        <v>79</v>
      </c>
      <c r="C16" s="49">
        <v>19280</v>
      </c>
      <c r="D16" s="63" t="s">
        <v>3</v>
      </c>
      <c r="E16" s="63" t="s">
        <v>2</v>
      </c>
      <c r="F16" s="70">
        <v>4</v>
      </c>
      <c r="G16" s="64">
        <v>5</v>
      </c>
      <c r="H16" s="67">
        <f t="shared" si="1"/>
        <v>4</v>
      </c>
      <c r="I16" s="65" t="s">
        <v>1</v>
      </c>
      <c r="J16" s="10" t="s">
        <v>1</v>
      </c>
      <c r="K16" s="10" t="s">
        <v>1</v>
      </c>
      <c r="L16" s="58" t="s">
        <v>3</v>
      </c>
      <c r="M16" s="10" t="s">
        <v>1</v>
      </c>
      <c r="N16" s="11">
        <v>2</v>
      </c>
      <c r="O16" s="59" t="s">
        <v>1</v>
      </c>
      <c r="P16" s="38">
        <f t="shared" si="2"/>
        <v>10</v>
      </c>
      <c r="Q16" s="39">
        <f t="shared" si="3"/>
        <v>0</v>
      </c>
      <c r="R16" s="40">
        <f t="shared" si="4"/>
        <v>5</v>
      </c>
      <c r="S16" s="38">
        <f t="shared" si="5"/>
        <v>10</v>
      </c>
      <c r="T16" s="38">
        <f t="shared" ref="T16:T22" si="15">IF(H16&lt;=1,0,IF(H16&lt;=3,5,10))</f>
        <v>10</v>
      </c>
      <c r="U16" s="38">
        <f t="shared" si="7"/>
        <v>5</v>
      </c>
      <c r="V16" s="39">
        <f t="shared" si="8"/>
        <v>10</v>
      </c>
      <c r="W16" s="39">
        <f t="shared" si="9"/>
        <v>10</v>
      </c>
      <c r="X16" s="39">
        <f t="shared" si="10"/>
        <v>0</v>
      </c>
      <c r="Y16" s="39">
        <f t="shared" si="11"/>
        <v>10</v>
      </c>
      <c r="Z16" s="39">
        <f t="shared" si="12"/>
        <v>0</v>
      </c>
      <c r="AA16" s="38">
        <f t="shared" si="0"/>
        <v>0</v>
      </c>
      <c r="AB16" s="39">
        <f t="shared" si="13"/>
        <v>10</v>
      </c>
      <c r="AC16" s="31">
        <f>SUM(P16:AB16)</f>
        <v>80</v>
      </c>
      <c r="AD16" s="33" t="s">
        <v>80</v>
      </c>
    </row>
    <row r="17" spans="1:30" ht="48" customHeight="1" x14ac:dyDescent="0.25">
      <c r="A17" s="2">
        <v>14</v>
      </c>
      <c r="B17" s="3" t="s">
        <v>81</v>
      </c>
      <c r="C17" s="49">
        <v>0</v>
      </c>
      <c r="D17" s="63" t="s">
        <v>1</v>
      </c>
      <c r="E17" s="63" t="s">
        <v>2</v>
      </c>
      <c r="F17" s="70">
        <v>0</v>
      </c>
      <c r="G17" s="64">
        <v>4</v>
      </c>
      <c r="H17" s="67">
        <f t="shared" si="1"/>
        <v>0</v>
      </c>
      <c r="I17" s="65" t="s">
        <v>3</v>
      </c>
      <c r="J17" s="10" t="s">
        <v>1</v>
      </c>
      <c r="K17" s="10" t="s">
        <v>1</v>
      </c>
      <c r="L17" s="10" t="s">
        <v>3</v>
      </c>
      <c r="M17" s="10" t="s">
        <v>1</v>
      </c>
      <c r="N17" s="11">
        <v>10</v>
      </c>
      <c r="O17" s="59" t="s">
        <v>3</v>
      </c>
      <c r="P17" s="38">
        <f t="shared" si="2"/>
        <v>0</v>
      </c>
      <c r="Q17" s="39">
        <f t="shared" si="3"/>
        <v>5</v>
      </c>
      <c r="R17" s="40">
        <f t="shared" si="4"/>
        <v>5</v>
      </c>
      <c r="S17" s="38">
        <f t="shared" si="5"/>
        <v>0</v>
      </c>
      <c r="T17" s="38">
        <f t="shared" si="15"/>
        <v>0</v>
      </c>
      <c r="U17" s="38">
        <f t="shared" si="7"/>
        <v>5</v>
      </c>
      <c r="V17" s="39">
        <f t="shared" si="8"/>
        <v>0</v>
      </c>
      <c r="W17" s="39">
        <f t="shared" si="9"/>
        <v>10</v>
      </c>
      <c r="X17" s="39">
        <f t="shared" si="10"/>
        <v>0</v>
      </c>
      <c r="Y17" s="39">
        <f t="shared" si="11"/>
        <v>10</v>
      </c>
      <c r="Z17" s="39">
        <f t="shared" si="12"/>
        <v>0</v>
      </c>
      <c r="AA17" s="38">
        <f t="shared" si="0"/>
        <v>0</v>
      </c>
      <c r="AB17" s="39">
        <f t="shared" si="13"/>
        <v>0</v>
      </c>
      <c r="AC17" s="27">
        <f t="shared" si="14"/>
        <v>35</v>
      </c>
      <c r="AD17" s="33"/>
    </row>
    <row r="18" spans="1:30" ht="150.75" customHeight="1" x14ac:dyDescent="0.25">
      <c r="A18" s="2">
        <v>15</v>
      </c>
      <c r="B18" s="30" t="s">
        <v>82</v>
      </c>
      <c r="C18" s="49">
        <v>1606</v>
      </c>
      <c r="D18" s="63" t="s">
        <v>3</v>
      </c>
      <c r="E18" s="63" t="s">
        <v>2</v>
      </c>
      <c r="F18" s="70">
        <v>6</v>
      </c>
      <c r="G18" s="64">
        <v>7</v>
      </c>
      <c r="H18" s="67">
        <f t="shared" si="1"/>
        <v>6</v>
      </c>
      <c r="I18" s="65" t="s">
        <v>1</v>
      </c>
      <c r="J18" s="10" t="s">
        <v>3</v>
      </c>
      <c r="K18" s="10" t="s">
        <v>1</v>
      </c>
      <c r="L18" s="10" t="s">
        <v>3</v>
      </c>
      <c r="M18" s="10" t="s">
        <v>1</v>
      </c>
      <c r="N18" s="11">
        <v>60</v>
      </c>
      <c r="O18" s="59" t="s">
        <v>1</v>
      </c>
      <c r="P18" s="38">
        <f t="shared" si="2"/>
        <v>10</v>
      </c>
      <c r="Q18" s="39">
        <f t="shared" si="3"/>
        <v>0</v>
      </c>
      <c r="R18" s="40">
        <f t="shared" si="4"/>
        <v>5</v>
      </c>
      <c r="S18" s="38">
        <f t="shared" si="5"/>
        <v>10</v>
      </c>
      <c r="T18" s="38">
        <f t="shared" si="15"/>
        <v>10</v>
      </c>
      <c r="U18" s="38">
        <f t="shared" si="7"/>
        <v>5</v>
      </c>
      <c r="V18" s="39">
        <f t="shared" si="8"/>
        <v>10</v>
      </c>
      <c r="W18" s="39">
        <f t="shared" si="9"/>
        <v>0</v>
      </c>
      <c r="X18" s="39">
        <f t="shared" si="10"/>
        <v>0</v>
      </c>
      <c r="Y18" s="39">
        <f t="shared" si="11"/>
        <v>10</v>
      </c>
      <c r="Z18" s="39">
        <f t="shared" si="12"/>
        <v>0</v>
      </c>
      <c r="AA18" s="38">
        <f t="shared" si="0"/>
        <v>10</v>
      </c>
      <c r="AB18" s="39">
        <f t="shared" si="13"/>
        <v>10</v>
      </c>
      <c r="AC18" s="31">
        <f>SUM(P18:AB18)</f>
        <v>80</v>
      </c>
      <c r="AD18" s="35" t="s">
        <v>83</v>
      </c>
    </row>
    <row r="19" spans="1:30" ht="48" customHeight="1" x14ac:dyDescent="0.25">
      <c r="A19" s="2">
        <v>16</v>
      </c>
      <c r="B19" s="3" t="s">
        <v>84</v>
      </c>
      <c r="C19" s="49">
        <v>1072</v>
      </c>
      <c r="D19" s="63" t="s">
        <v>3</v>
      </c>
      <c r="E19" s="63" t="s">
        <v>0</v>
      </c>
      <c r="F19" s="70">
        <v>0</v>
      </c>
      <c r="G19" s="64">
        <v>1</v>
      </c>
      <c r="H19" s="67">
        <f t="shared" si="1"/>
        <v>0</v>
      </c>
      <c r="I19" s="65" t="s">
        <v>3</v>
      </c>
      <c r="J19" s="10" t="s">
        <v>3</v>
      </c>
      <c r="K19" s="10" t="s">
        <v>1</v>
      </c>
      <c r="L19" s="10" t="s">
        <v>3</v>
      </c>
      <c r="M19" s="10" t="s">
        <v>1</v>
      </c>
      <c r="N19" s="11">
        <v>15</v>
      </c>
      <c r="O19" s="59" t="s">
        <v>3</v>
      </c>
      <c r="P19" s="38">
        <f t="shared" si="2"/>
        <v>10</v>
      </c>
      <c r="Q19" s="39">
        <f t="shared" si="3"/>
        <v>0</v>
      </c>
      <c r="R19" s="40">
        <f t="shared" si="4"/>
        <v>0</v>
      </c>
      <c r="S19" s="38">
        <f t="shared" si="5"/>
        <v>0</v>
      </c>
      <c r="T19" s="38">
        <f t="shared" si="15"/>
        <v>0</v>
      </c>
      <c r="U19" s="38">
        <f t="shared" si="7"/>
        <v>5</v>
      </c>
      <c r="V19" s="39">
        <f t="shared" si="8"/>
        <v>0</v>
      </c>
      <c r="W19" s="39">
        <f t="shared" si="9"/>
        <v>0</v>
      </c>
      <c r="X19" s="39">
        <f t="shared" si="10"/>
        <v>0</v>
      </c>
      <c r="Y19" s="39">
        <f t="shared" si="11"/>
        <v>10</v>
      </c>
      <c r="Z19" s="39">
        <f t="shared" si="12"/>
        <v>0</v>
      </c>
      <c r="AA19" s="38">
        <f t="shared" si="0"/>
        <v>0</v>
      </c>
      <c r="AB19" s="39">
        <f t="shared" si="13"/>
        <v>0</v>
      </c>
      <c r="AC19" s="27">
        <f t="shared" si="14"/>
        <v>25</v>
      </c>
      <c r="AD19" s="33"/>
    </row>
    <row r="20" spans="1:30" ht="48" customHeight="1" x14ac:dyDescent="0.25">
      <c r="A20" s="2">
        <v>17</v>
      </c>
      <c r="B20" s="29" t="s">
        <v>85</v>
      </c>
      <c r="C20" s="49">
        <v>3810</v>
      </c>
      <c r="D20" s="63" t="s">
        <v>1</v>
      </c>
      <c r="E20" s="63" t="s">
        <v>2</v>
      </c>
      <c r="F20" s="70">
        <v>0</v>
      </c>
      <c r="G20" s="64">
        <v>4</v>
      </c>
      <c r="H20" s="67">
        <f t="shared" si="1"/>
        <v>0</v>
      </c>
      <c r="I20" s="65" t="s">
        <v>3</v>
      </c>
      <c r="J20" s="10" t="s">
        <v>1</v>
      </c>
      <c r="K20" s="10" t="s">
        <v>1</v>
      </c>
      <c r="L20" s="10" t="s">
        <v>3</v>
      </c>
      <c r="M20" s="10" t="s">
        <v>1</v>
      </c>
      <c r="N20" s="11">
        <v>60</v>
      </c>
      <c r="O20" s="59" t="s">
        <v>3</v>
      </c>
      <c r="P20" s="38">
        <f t="shared" si="2"/>
        <v>10</v>
      </c>
      <c r="Q20" s="39">
        <f t="shared" si="3"/>
        <v>5</v>
      </c>
      <c r="R20" s="40">
        <f t="shared" si="4"/>
        <v>5</v>
      </c>
      <c r="S20" s="38">
        <f t="shared" si="5"/>
        <v>0</v>
      </c>
      <c r="T20" s="38">
        <f t="shared" si="15"/>
        <v>0</v>
      </c>
      <c r="U20" s="38">
        <f t="shared" si="7"/>
        <v>5</v>
      </c>
      <c r="V20" s="39">
        <f t="shared" si="8"/>
        <v>0</v>
      </c>
      <c r="W20" s="39">
        <f t="shared" si="9"/>
        <v>10</v>
      </c>
      <c r="X20" s="39">
        <f t="shared" si="10"/>
        <v>0</v>
      </c>
      <c r="Y20" s="39">
        <f t="shared" si="11"/>
        <v>10</v>
      </c>
      <c r="Z20" s="39">
        <f t="shared" si="12"/>
        <v>0</v>
      </c>
      <c r="AA20" s="38">
        <f t="shared" si="0"/>
        <v>10</v>
      </c>
      <c r="AB20" s="39">
        <f t="shared" si="13"/>
        <v>0</v>
      </c>
      <c r="AC20" s="27">
        <f t="shared" si="14"/>
        <v>55</v>
      </c>
      <c r="AD20" s="33"/>
    </row>
    <row r="21" spans="1:30" ht="60.75" customHeight="1" x14ac:dyDescent="0.25">
      <c r="A21" s="2">
        <v>18</v>
      </c>
      <c r="B21" s="29" t="s">
        <v>86</v>
      </c>
      <c r="C21" s="49">
        <v>4323</v>
      </c>
      <c r="D21" s="63" t="s">
        <v>3</v>
      </c>
      <c r="E21" s="63" t="s">
        <v>2</v>
      </c>
      <c r="F21" s="70">
        <v>2</v>
      </c>
      <c r="G21" s="64">
        <v>3</v>
      </c>
      <c r="H21" s="67">
        <f t="shared" si="1"/>
        <v>2</v>
      </c>
      <c r="I21" s="65" t="s">
        <v>3</v>
      </c>
      <c r="J21" s="10" t="s">
        <v>3</v>
      </c>
      <c r="K21" s="10" t="s">
        <v>1</v>
      </c>
      <c r="L21" s="10" t="s">
        <v>3</v>
      </c>
      <c r="M21" s="10" t="s">
        <v>1</v>
      </c>
      <c r="N21" s="11">
        <v>30</v>
      </c>
      <c r="O21" s="59" t="s">
        <v>3</v>
      </c>
      <c r="P21" s="38">
        <f t="shared" si="2"/>
        <v>10</v>
      </c>
      <c r="Q21" s="39">
        <f t="shared" si="3"/>
        <v>0</v>
      </c>
      <c r="R21" s="40">
        <f t="shared" si="4"/>
        <v>5</v>
      </c>
      <c r="S21" s="38">
        <f t="shared" si="5"/>
        <v>5</v>
      </c>
      <c r="T21" s="38">
        <f t="shared" si="15"/>
        <v>5</v>
      </c>
      <c r="U21" s="38">
        <f t="shared" si="7"/>
        <v>5</v>
      </c>
      <c r="V21" s="39">
        <f t="shared" si="8"/>
        <v>0</v>
      </c>
      <c r="W21" s="39">
        <f t="shared" si="9"/>
        <v>0</v>
      </c>
      <c r="X21" s="39">
        <f t="shared" si="10"/>
        <v>0</v>
      </c>
      <c r="Y21" s="39">
        <f t="shared" si="11"/>
        <v>10</v>
      </c>
      <c r="Z21" s="39">
        <f t="shared" si="12"/>
        <v>0</v>
      </c>
      <c r="AA21" s="38">
        <f t="shared" si="0"/>
        <v>5</v>
      </c>
      <c r="AB21" s="39">
        <f t="shared" si="13"/>
        <v>0</v>
      </c>
      <c r="AC21" s="27">
        <f t="shared" si="14"/>
        <v>45</v>
      </c>
      <c r="AD21" s="33"/>
    </row>
    <row r="22" spans="1:30" ht="48" customHeight="1" x14ac:dyDescent="0.25">
      <c r="A22" s="2">
        <v>19</v>
      </c>
      <c r="B22" s="43" t="s">
        <v>87</v>
      </c>
      <c r="C22" s="49">
        <v>9818</v>
      </c>
      <c r="D22" s="63" t="s">
        <v>1</v>
      </c>
      <c r="E22" s="63" t="s">
        <v>2</v>
      </c>
      <c r="F22" s="70">
        <v>0</v>
      </c>
      <c r="G22" s="64">
        <v>3</v>
      </c>
      <c r="H22" s="67">
        <f t="shared" si="1"/>
        <v>0</v>
      </c>
      <c r="I22" s="65" t="s">
        <v>3</v>
      </c>
      <c r="J22" s="10" t="s">
        <v>1</v>
      </c>
      <c r="K22" s="10" t="s">
        <v>1</v>
      </c>
      <c r="L22" s="10" t="s">
        <v>1</v>
      </c>
      <c r="M22" s="58" t="s">
        <v>1</v>
      </c>
      <c r="N22" s="11">
        <v>50</v>
      </c>
      <c r="O22" s="59" t="s">
        <v>3</v>
      </c>
      <c r="P22" s="38">
        <f t="shared" si="2"/>
        <v>10</v>
      </c>
      <c r="Q22" s="39">
        <f t="shared" si="3"/>
        <v>5</v>
      </c>
      <c r="R22" s="40">
        <f t="shared" si="4"/>
        <v>5</v>
      </c>
      <c r="S22" s="38">
        <f t="shared" si="5"/>
        <v>0</v>
      </c>
      <c r="T22" s="38">
        <f t="shared" si="15"/>
        <v>0</v>
      </c>
      <c r="U22" s="38">
        <f t="shared" si="7"/>
        <v>5</v>
      </c>
      <c r="V22" s="39">
        <f t="shared" si="8"/>
        <v>0</v>
      </c>
      <c r="W22" s="39">
        <f t="shared" si="9"/>
        <v>10</v>
      </c>
      <c r="X22" s="39">
        <f t="shared" si="10"/>
        <v>0</v>
      </c>
      <c r="Y22" s="39">
        <f t="shared" si="11"/>
        <v>0</v>
      </c>
      <c r="Z22" s="39">
        <f t="shared" si="12"/>
        <v>0</v>
      </c>
      <c r="AA22" s="38">
        <f t="shared" si="0"/>
        <v>10</v>
      </c>
      <c r="AB22" s="39">
        <f t="shared" si="13"/>
        <v>0</v>
      </c>
      <c r="AC22" s="27">
        <f t="shared" si="14"/>
        <v>45</v>
      </c>
      <c r="AD22" s="33"/>
    </row>
    <row r="23" spans="1:30" ht="14.25" customHeight="1" x14ac:dyDescent="0.25">
      <c r="R23"/>
      <c r="W23"/>
    </row>
    <row r="24" spans="1:30" ht="58.5" customHeight="1" x14ac:dyDescent="0.25">
      <c r="B24" s="5" t="s">
        <v>88</v>
      </c>
      <c r="R24"/>
      <c r="W24"/>
    </row>
  </sheetData>
  <mergeCells count="6">
    <mergeCell ref="A1:B1"/>
    <mergeCell ref="A2:B2"/>
    <mergeCell ref="C2:H2"/>
    <mergeCell ref="P2:AC2"/>
    <mergeCell ref="I2:O2"/>
    <mergeCell ref="C1:AD1"/>
  </mergeCells>
  <pageMargins left="0.25" right="0.25" top="0.38" bottom="0.2" header="0.3" footer="0.3"/>
  <pageSetup scale="5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FEF3A8-3B7A-4FFB-8B18-1B87D819EB4C}">
          <x14:formula1>
            <xm:f>L!$F$2:$F$3</xm:f>
          </x14:formula1>
          <xm:sqref>D4:D22 O4:O22 I4:M22</xm:sqref>
        </x14:dataValidation>
        <x14:dataValidation type="list" allowBlank="1" showInputMessage="1" showErrorMessage="1" xr:uid="{572A54CC-3855-4E68-B3D4-CA2EE850B25F}">
          <x14:formula1>
            <xm:f>L!$B$2:$B$4</xm:f>
          </x14:formula1>
          <xm:sqref>E4:E22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84B92D89F15E4E95A7E6D33207DA2E" ma:contentTypeVersion="18" ma:contentTypeDescription="Crear nuevo documento." ma:contentTypeScope="" ma:versionID="8c0788f48c2fc9c543ada567e7d429c9">
  <xsd:schema xmlns:xsd="http://www.w3.org/2001/XMLSchema" xmlns:xs="http://www.w3.org/2001/XMLSchema" xmlns:p="http://schemas.microsoft.com/office/2006/metadata/properties" xmlns:ns3="10f8f4a0-7d65-4b9b-912b-6702db062c51" xmlns:ns4="55f3ee07-5749-4d00-858a-286e1791e60e" targetNamespace="http://schemas.microsoft.com/office/2006/metadata/properties" ma:root="true" ma:fieldsID="63ee683c4896e12e3140a15a34ec014b" ns3:_="" ns4:_="">
    <xsd:import namespace="10f8f4a0-7d65-4b9b-912b-6702db062c51"/>
    <xsd:import namespace="55f3ee07-5749-4d00-858a-286e1791e6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8f4a0-7d65-4b9b-912b-6702db062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f3ee07-5749-4d00-858a-286e1791e60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0f8f4a0-7d65-4b9b-912b-6702db062c51" xsi:nil="true"/>
  </documentManagement>
</p:properties>
</file>

<file path=customXml/itemProps1.xml><?xml version="1.0" encoding="utf-8"?>
<ds:datastoreItem xmlns:ds="http://schemas.openxmlformats.org/officeDocument/2006/customXml" ds:itemID="{9D594644-70C5-4230-8C05-80D094BEC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8f4a0-7d65-4b9b-912b-6702db062c51"/>
    <ds:schemaRef ds:uri="55f3ee07-5749-4d00-858a-286e1791e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41BF9C-1141-4E80-B511-3387681C51AB}">
  <ds:schemaRefs>
    <ds:schemaRef ds:uri="http://schemas.microsoft.com/sharepoint/v3/contenttype/forms"/>
  </ds:schemaRefs>
</ds:datastoreItem>
</file>

<file path=customXml/itemProps3.xml><?xml version="1.0" encoding="utf-8"?>
<ds:datastoreItem xmlns:ds="http://schemas.openxmlformats.org/officeDocument/2006/customXml" ds:itemID="{561C9EEB-1BAB-4F65-8337-C05F29F52FF0}">
  <ds:schemaRefs>
    <ds:schemaRef ds:uri="http://schemas.microsoft.com/office/2006/metadata/properties"/>
    <ds:schemaRef ds:uri="55f3ee07-5749-4d00-858a-286e1791e60e"/>
    <ds:schemaRef ds:uri="http://purl.org/dc/elements/1.1/"/>
    <ds:schemaRef ds:uri="10f8f4a0-7d65-4b9b-912b-6702db062c5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vt:lpstr>
      <vt:lpstr>CRITERIOSPRIORIZACION</vt:lpstr>
      <vt:lpstr>TRAMITESPRIORIZADOS2026</vt:lpstr>
    </vt:vector>
  </TitlesOfParts>
  <Manager/>
  <Company>UNVIVERSIDAD INDUSTRIAL DE SANTANDER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 VIE</dc:creator>
  <cp:keywords/>
  <dc:description/>
  <cp:lastModifiedBy>SISTEMA DE GESTION DE CALIDAD</cp:lastModifiedBy>
  <cp:revision/>
  <dcterms:created xsi:type="dcterms:W3CDTF">2024-08-28T19:07:26Z</dcterms:created>
  <dcterms:modified xsi:type="dcterms:W3CDTF">2026-03-17T16:08:36Z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0x0101009684B92D89F15E4E95A7E6D33207DA2E</vt:lpwstr>
  </property>
</Properties>
</file>