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IS\Downloads\"/>
    </mc:Choice>
  </mc:AlternateContent>
  <xr:revisionPtr revIDLastSave="0" documentId="13_ncr:1_{3DDBE3E6-79E0-49FA-A6DF-520925DAFF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ÁFICAS_UIS" sheetId="2" r:id="rId1"/>
    <sheet name="INVENTARIO_2025" sheetId="1" r:id="rId2"/>
    <sheet name="BUSCADOR" sheetId="3" r:id="rId3"/>
  </sheets>
  <definedNames>
    <definedName name="_xlnm._FilterDatabase" localSheetId="1" hidden="1">INVENTARIO_2025!$A$4:$AA$36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4" i="2" l="1"/>
  <c r="C23" i="2"/>
  <c r="C22" i="2"/>
  <c r="B33" i="3"/>
  <c r="Z37" i="2"/>
  <c r="Z36" i="2"/>
  <c r="Z25" i="2"/>
  <c r="Z24" i="2"/>
  <c r="Z23" i="2"/>
  <c r="Z22" i="2"/>
  <c r="E11" i="2"/>
  <c r="E10" i="2"/>
  <c r="Z11" i="2" s="1"/>
  <c r="E9" i="2"/>
  <c r="Z9" i="2" s="1"/>
  <c r="D11" i="2"/>
  <c r="D10" i="2"/>
  <c r="D9" i="2"/>
  <c r="C11" i="2"/>
  <c r="C10" i="2"/>
  <c r="C9" i="2"/>
  <c r="Z35" i="1" a="1"/>
  <c r="Z35" i="1" s="1"/>
  <c r="Z34" i="1" a="1"/>
  <c r="Z34" i="1" s="1"/>
  <c r="L34" i="3"/>
  <c r="K34" i="3"/>
  <c r="J34" i="3"/>
  <c r="J32" i="3"/>
  <c r="C35" i="3"/>
  <c r="F35" i="3"/>
  <c r="D35" i="3"/>
  <c r="K32" i="3"/>
  <c r="L32" i="3"/>
  <c r="F36" i="1"/>
  <c r="Z33" i="1" a="1"/>
  <c r="Z33" i="1" s="1"/>
  <c r="Z7" i="1" a="1"/>
  <c r="Z7" i="1" s="1"/>
  <c r="Z8" i="1" a="1"/>
  <c r="Z8" i="1" s="1"/>
  <c r="Z9" i="1" a="1"/>
  <c r="Z9" i="1" s="1"/>
  <c r="Z10" i="1" a="1"/>
  <c r="Z10" i="1" s="1"/>
  <c r="Z11" i="1" a="1"/>
  <c r="Z11" i="1" s="1"/>
  <c r="Z12" i="1" a="1"/>
  <c r="Z12" i="1" s="1"/>
  <c r="Z13" i="1" a="1"/>
  <c r="Z13" i="1" s="1"/>
  <c r="Z14" i="1" a="1"/>
  <c r="Z14" i="1" s="1"/>
  <c r="Z15" i="1" a="1"/>
  <c r="Z15" i="1" s="1"/>
  <c r="Z19" i="1" a="1"/>
  <c r="Z19" i="1" s="1"/>
  <c r="Z23" i="1" a="1"/>
  <c r="Z23" i="1" s="1"/>
  <c r="Z24" i="1" a="1"/>
  <c r="Z24" i="1" s="1"/>
  <c r="Z25" i="1" a="1"/>
  <c r="Z25" i="1" s="1"/>
  <c r="Z26" i="1" a="1"/>
  <c r="Z26" i="1" s="1"/>
  <c r="Z28" i="1" a="1"/>
  <c r="Z28" i="1" s="1"/>
  <c r="Z29" i="1" a="1"/>
  <c r="Z29" i="1" s="1"/>
  <c r="Z30" i="1" a="1"/>
  <c r="Z30" i="1" s="1"/>
  <c r="Z31" i="1" a="1"/>
  <c r="Z31" i="1" s="1"/>
  <c r="Z32" i="1" a="1"/>
  <c r="Z32" i="1" s="1"/>
  <c r="Z6" i="1" a="1"/>
  <c r="Z6" i="1" s="1"/>
  <c r="E35" i="3" l="1" a="1"/>
  <c r="E35" i="3" s="1"/>
  <c r="F30" i="3"/>
  <c r="L36" i="1"/>
  <c r="C33" i="3"/>
  <c r="E33" i="3"/>
  <c r="K36" i="1"/>
  <c r="J36" i="1"/>
  <c r="H36" i="1"/>
  <c r="G36" i="1"/>
  <c r="E36" i="1"/>
  <c r="D36" i="1"/>
  <c r="C25" i="2" l="1"/>
  <c r="C12" i="2"/>
  <c r="E12" i="2"/>
  <c r="D1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tc={2C6374F0-0F8C-42AE-9D3E-46FD06B048B6}</author>
    <author>tc={04873865-1E63-495D-8393-9CB1EC08BAA8}</author>
  </authors>
  <commentList>
    <comment ref="Z4" authorId="0" shapeId="0" xr:uid="{2C6374F0-0F8C-42AE-9D3E-46FD06B048B6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Los trámites Totalmente en Línea son Digitalizados y los trámites Parcialmente en Línea son Parialmente Digitalizados</t>
        </r>
      </text>
    </comment>
    <comment ref="C34" authorId="1" shapeId="0" xr:uid="{B26EB71C-7608-4BAF-991E-C84E15C7BF71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En la mayoría de las universidades su descripción también hace alusión al préstamo de material audiovisual, en la UIS, la biblioteca no hace ese tipo de préstamos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<sst xmlns="http://schemas.openxmlformats.org/spreadsheetml/2006/main" count="602" uniqueCount="278">
  <si>
    <r>
      <rPr>
        <b/>
        <sz val="26"/>
        <color rgb="FF000000"/>
        <rFont val="Humanst521 BT"/>
        <family val="2"/>
      </rPr>
      <t xml:space="preserve">BUSCADOR DE TRÁMITES, OPAS Y CONSULTAS
</t>
    </r>
    <r>
      <rPr>
        <sz val="24"/>
        <color rgb="FF000000"/>
        <rFont val="Humanst521 BT"/>
        <family val="2"/>
      </rPr>
      <t>Universidad Industrial de Santander</t>
    </r>
  </si>
  <si>
    <r>
      <rPr>
        <sz val="14"/>
        <color rgb="FF000000"/>
        <rFont val="Humanst521 BT"/>
        <family val="2"/>
      </rPr>
      <t xml:space="preserve">En el marco de la Política de Racionalización de Trámites de la Universidad Industrial de Santander, se elabora el presente documento, el cual contiene: 
</t>
    </r>
    <r>
      <rPr>
        <b/>
        <sz val="14"/>
        <color rgb="FF000000"/>
        <rFont val="Humanst521 BT"/>
        <family val="2"/>
      </rPr>
      <t xml:space="preserve">-Buscador: </t>
    </r>
    <r>
      <rPr>
        <sz val="14"/>
        <color rgb="FF000000"/>
        <rFont val="Humanst521 BT"/>
        <family val="2"/>
      </rPr>
      <t xml:space="preserve">Facilita la consulta de la información requerida del trámite, OPA o Consulta.
</t>
    </r>
    <r>
      <rPr>
        <b/>
        <sz val="14"/>
        <color rgb="FF000000"/>
        <rFont val="Humanst521 BT"/>
        <family val="2"/>
      </rPr>
      <t xml:space="preserve">-Gráficas: </t>
    </r>
    <r>
      <rPr>
        <sz val="14"/>
        <color rgb="FF000000"/>
        <rFont val="Humanst521 BT"/>
        <family val="2"/>
      </rPr>
      <t xml:space="preserve">Resume gráficamente información relevante asociada a los trámites, OPAS y Consultas.
</t>
    </r>
    <r>
      <rPr>
        <b/>
        <sz val="14"/>
        <color rgb="FF000000"/>
        <rFont val="Humanst521 BT"/>
        <family val="2"/>
      </rPr>
      <t>-Inventario:</t>
    </r>
    <r>
      <rPr>
        <sz val="14"/>
        <color rgb="FF000000"/>
        <rFont val="Humanst521 BT"/>
        <family val="2"/>
      </rPr>
      <t xml:space="preserve"> Detalla información general, atributos, documentación asociada, criterios, costos y normativa asociada al trámite, OPA o Consulta</t>
    </r>
  </si>
  <si>
    <t xml:space="preserve">Contenido del programa académico </t>
  </si>
  <si>
    <t>Transferencia de estudiantes de pregrado</t>
  </si>
  <si>
    <t>Carnetización</t>
  </si>
  <si>
    <r>
      <t xml:space="preserve">Aplazamiento del semestre
</t>
    </r>
    <r>
      <rPr>
        <sz val="11"/>
        <color rgb="FF2A9C24"/>
        <rFont val="Humanst521 BT"/>
        <family val="2"/>
      </rPr>
      <t>(Reserva de cupo)</t>
    </r>
  </si>
  <si>
    <t>Renovación de matrícula de estudiantes</t>
  </si>
  <si>
    <t>Cancelación de la matrícula académica</t>
  </si>
  <si>
    <t>Inscripción aspirantes a programas de pregrados</t>
  </si>
  <si>
    <t>Registro de asignaturas</t>
  </si>
  <si>
    <t>Matrícula aspirantes admitidos a programas de pregrado</t>
  </si>
  <si>
    <t>Inscripción aspirantes a programas de posgrados</t>
  </si>
  <si>
    <t>Matrícula aspirantes admitidos a programas de posgrado</t>
  </si>
  <si>
    <t>Cursos intersemestrales</t>
  </si>
  <si>
    <t>Matrícula a cursos de idiomas</t>
  </si>
  <si>
    <t>Fraccionamiento de matrícula</t>
  </si>
  <si>
    <t>Movilidad académica</t>
  </si>
  <si>
    <r>
      <t xml:space="preserve">Reingreso a un programa académico
</t>
    </r>
    <r>
      <rPr>
        <sz val="11"/>
        <color rgb="FF2A9C24"/>
        <rFont val="Humanst521 BT"/>
        <family val="2"/>
      </rPr>
      <t>(Re-admisión)</t>
    </r>
  </si>
  <si>
    <t>Grado de pregrado y posgrado</t>
  </si>
  <si>
    <t>Devolución y/o compensación de pagos en exceso y pagos de lo no debido por conceptos no tributarios</t>
  </si>
  <si>
    <t>Inscripción y matrícula a programas de trabajo y desarrollo humano</t>
  </si>
  <si>
    <t>Certificado de Paz y Salvo (Consulta)</t>
  </si>
  <si>
    <t>Consejería para la movilidad académica (OPA)</t>
  </si>
  <si>
    <t>Préstamo Bibliotecario</t>
  </si>
  <si>
    <t>Reserva de cubículo de estudio (OPA)</t>
  </si>
  <si>
    <t>Selecciona o escriba el Trámite, OPA o Consulta  que requiere buscar</t>
  </si>
  <si>
    <t>Tipo</t>
  </si>
  <si>
    <t>Reingreso a un programa académico
(Re-admisión)</t>
  </si>
  <si>
    <t>Trámite</t>
  </si>
  <si>
    <t>OPA</t>
  </si>
  <si>
    <t>Consulta</t>
  </si>
  <si>
    <t>Descripción</t>
  </si>
  <si>
    <t>LINK SUIT</t>
  </si>
  <si>
    <t>LINK PROCEDIMIENTO</t>
  </si>
  <si>
    <t>Presencial</t>
  </si>
  <si>
    <t>Totalmente en línea</t>
  </si>
  <si>
    <t>Parcialmente en línea</t>
  </si>
  <si>
    <t>Tiempo de respuesta</t>
  </si>
  <si>
    <t>¿Tiene costo?</t>
  </si>
  <si>
    <t>Medio</t>
  </si>
  <si>
    <t>PROCESO/UAA Responsable</t>
  </si>
  <si>
    <t>PROCESOS RESPONSABLES DE TRÁMITES, OPAS Y CONSULTAS INCRISTOS EN EL SUIT</t>
  </si>
  <si>
    <t xml:space="preserve">CONSOLIDADO DE TIPO Y MEDIO DE TRÁMITES, OPAS Y CONSULTAS EN SUIT </t>
  </si>
  <si>
    <t xml:space="preserve">Proceso  </t>
  </si>
  <si>
    <t>Trámites</t>
  </si>
  <si>
    <t>OPAS</t>
  </si>
  <si>
    <t>Consultas</t>
  </si>
  <si>
    <t>Parcialmente
 en línea</t>
  </si>
  <si>
    <t>Totalmente
en línea</t>
  </si>
  <si>
    <t>Admisiones y Registro Académico</t>
  </si>
  <si>
    <t>Cantidad de trámites y OPAS con seguimiento en línea (correo y página web)</t>
  </si>
  <si>
    <t>Financiero</t>
  </si>
  <si>
    <t xml:space="preserve">Trámites - Totalmente en línea </t>
  </si>
  <si>
    <t>Relaciones Exteriores</t>
  </si>
  <si>
    <t>Trámites - Parcialmente en línea</t>
  </si>
  <si>
    <t>Instituto de Lenguas</t>
  </si>
  <si>
    <t xml:space="preserve">OPAS - Totalmente en línea </t>
  </si>
  <si>
    <t>Total</t>
  </si>
  <si>
    <t xml:space="preserve">Extensión </t>
  </si>
  <si>
    <t>OPAS - Parcialmente en línea</t>
  </si>
  <si>
    <t>Biblioteca</t>
  </si>
  <si>
    <t xml:space="preserve"> </t>
  </si>
  <si>
    <t xml:space="preserve">ESTADO TRÁMITES, OPAS Y CONSULTAS </t>
  </si>
  <si>
    <t>Cantidad de trámites y OPAS que cumplen con criterios de usabilidad web</t>
  </si>
  <si>
    <t>Inscrito en el SUIT</t>
  </si>
  <si>
    <t>Trámite - Totalmente en línea</t>
  </si>
  <si>
    <t>Trámite - Parcialmente en línea</t>
  </si>
  <si>
    <t>OPAS - Totalmente en línea</t>
  </si>
  <si>
    <t xml:space="preserve"> TRÁMITES, OPAS Y CONSULTAS POR CARACTERIZACIÓN DE USUARIOS</t>
  </si>
  <si>
    <t>Trámites que requieren verificación de identidad</t>
  </si>
  <si>
    <t>Tipo de Usuarios</t>
  </si>
  <si>
    <t>Aspirantes</t>
  </si>
  <si>
    <t>Estudiantes</t>
  </si>
  <si>
    <t>SI</t>
  </si>
  <si>
    <t>Egresados</t>
  </si>
  <si>
    <t>NO</t>
  </si>
  <si>
    <t>Profesores</t>
  </si>
  <si>
    <t>Personal Administrativo</t>
  </si>
  <si>
    <t>Ciudadanía</t>
  </si>
  <si>
    <t>Comunidad de Extensión</t>
  </si>
  <si>
    <t>Proveedores/Contratistas</t>
  </si>
  <si>
    <t>Entidades Gubernamentales</t>
  </si>
  <si>
    <t xml:space="preserve">
INVENTARIO DE TRÁMITES, OPAS Y CONSULTAS UNIVERSIDAD INDUSTRIAL DE SANTANDER 
</t>
  </si>
  <si>
    <t>A continuación, se presenta el inventario de trámites, Otro procedimiento Administrativo (OPA) y Consultas de la Universidad Industrial de Santander. El presente cuadro contempla: descripción, tipo, medio, normativa, proceso, documento/procedimiento asociado y costo.</t>
  </si>
  <si>
    <t>INFORMACIÓN GENERAL</t>
  </si>
  <si>
    <t>ATRIBUTOS</t>
  </si>
  <si>
    <t>DOCUMENTACIÓN ASOCIADA</t>
  </si>
  <si>
    <t>CRITERIOS</t>
  </si>
  <si>
    <t xml:space="preserve">No. </t>
  </si>
  <si>
    <t xml:space="preserve">
Nombre
(Trámite/OPA/Consulta)
</t>
  </si>
  <si>
    <t>Proceso/UAA</t>
  </si>
  <si>
    <t>Seguimiento</t>
  </si>
  <si>
    <t>Tiempo</t>
  </si>
  <si>
    <t>Costo asociado</t>
  </si>
  <si>
    <t>Caracterización de Usuarios</t>
  </si>
  <si>
    <t>Normativa</t>
  </si>
  <si>
    <t>Procedimiento asociado</t>
  </si>
  <si>
    <t>Enlace SUIT</t>
  </si>
  <si>
    <t>Formatos y/o formularios asociados</t>
  </si>
  <si>
    <t>Usabilidad web</t>
  </si>
  <si>
    <t>Accesibilidad</t>
  </si>
  <si>
    <t>Intercambio de información</t>
  </si>
  <si>
    <t>Interoperabilidad</t>
  </si>
  <si>
    <t>Automatización</t>
  </si>
  <si>
    <t>Digitalización</t>
  </si>
  <si>
    <t>Verificación de identidad</t>
  </si>
  <si>
    <t>No.</t>
  </si>
  <si>
    <t>Si</t>
  </si>
  <si>
    <t>No</t>
  </si>
  <si>
    <t>Cosulta</t>
  </si>
  <si>
    <t>Obtener constancia del plan de estudios o programa académico cursado en una institución de educación superior.</t>
  </si>
  <si>
    <t>x</t>
  </si>
  <si>
    <t xml:space="preserve">Admisiones y Registro Académico </t>
  </si>
  <si>
    <t>8 días</t>
  </si>
  <si>
    <t>*Estudiantes
*Egresados</t>
  </si>
  <si>
    <t>•	Acuerdo 115 de 2011, (Artículo 1).
•	Ley 30 de 1992, (Artículos 7 – 15, 26, 81, 109, 122).
•	Decreto 2566 de 2003, (Artículo 21).</t>
  </si>
  <si>
    <t>https://www.uis.edu.co/intranet/calidad/documentos/admisiones/REGISTRO%20ACADEMICO/PROCEDIMIENTOS/PAR.24.pdf</t>
  </si>
  <si>
    <t>https://visorsuit.funcionpublica.gov.co/auth/visor?fi=47364</t>
  </si>
  <si>
    <t>•	Certificado del contenido programático según el tipo de solicitud
•	Sistema de solicitudes académicas</t>
  </si>
  <si>
    <t>Cambio de un programa académico a otro programa afín en la misma institución o a otra institución de educación superior, tanto en el ámbito nacional como internacional.</t>
  </si>
  <si>
    <t>X</t>
  </si>
  <si>
    <t>Telefónico
Correo
Presencial</t>
  </si>
  <si>
    <t>2 meses</t>
  </si>
  <si>
    <t xml:space="preserve">*Estudiantes  </t>
  </si>
  <si>
    <t>https://www.uis.edu.co/intranet/calidad/documentos/admisiones/ADMISIONES/PROCEDIMIENTOS/PAR.03.pdf</t>
  </si>
  <si>
    <t>https://visorsuit.funcionpublica.gov.co/auth/visor?fi=36075</t>
  </si>
  <si>
    <t xml:space="preserve">•	Reglamento Académico Estudiantil de Pregrado Presencial.
•	FAR. 04. Estudio de equivalencias 
•	FAR. 01. Hoja de vida del estudiante 
</t>
  </si>
  <si>
    <t>Obtener el documento que acredita al estudiante como miembro de la institución ya sea activo o egresado y que lo faculta para ejercer derechos y deberes dentro del establecimiento de educación superior.</t>
  </si>
  <si>
    <t>Página web</t>
  </si>
  <si>
    <t>Inmediato</t>
  </si>
  <si>
    <t>*Estudiantes
*Egresados
*Administrativos</t>
  </si>
  <si>
    <t>•	Ley 30 de 1992, (Artículos 108, 109, 122).</t>
  </si>
  <si>
    <t>https://www.uis.edu.co/intranet/calidad/documentos/admisiones/ADMISIONES/PROCEDIMIENTOS/PAR.06.pdf</t>
  </si>
  <si>
    <t>https://visorsuit.funcionpublica.gov.co/auth/visor?fi=36047</t>
  </si>
  <si>
    <t>•	App UIS</t>
  </si>
  <si>
    <t>Retiro voluntario que realiza el estudiante por motivo de fuerza mayor, el cual genera una reserva de cupo y permite retomar posteriormente los estudios al mismo programa académico.</t>
  </si>
  <si>
    <t xml:space="preserve">Correo </t>
  </si>
  <si>
    <t>5 días</t>
  </si>
  <si>
    <t>*Estudiantes</t>
  </si>
  <si>
    <t>•	Acuerdo 232 de 2013, (Artículo 1 - 3).
•	Acuerdo 072 de 1982, (Artículo 16).
•	Ley 30 de 1992, (Artículo 109).</t>
  </si>
  <si>
    <t>https://www.uis.edu.co/intranet/calidad/documentos/admisiones/ADMISIONES/PROCEDIMIENTOS/PAR.04.pdf</t>
  </si>
  <si>
    <t>https://visorsuit.funcionpublica.gov.co/auth/visor?fi=47294</t>
  </si>
  <si>
    <t>•	Calendario Académico vigente.</t>
  </si>
  <si>
    <t>Renovar la calidad de estudiante activo de un programa académico.</t>
  </si>
  <si>
    <t xml:space="preserve">Formación y Admisiones y Registro Académico </t>
  </si>
  <si>
    <t>1 día</t>
  </si>
  <si>
    <t>•Acuerdo 72 de 1982, (Título 3).
•Ley 30 de 1992, (Artículos 28 - 29, 109, 107, 122).</t>
  </si>
  <si>
    <t>https://www.uis.edu.co/intranet/calidad/documentos/formacion/procedimientos/PFO.15.pdf</t>
  </si>
  <si>
    <t>https://visorsuit.funcionpublica.gov.co/auth/visor?fi=38352</t>
  </si>
  <si>
    <t xml:space="preserve">•	Calendario Académico.
•	Reglamento Académico Estudiantil de Pregrado.
•	Listado para control de matrícula. </t>
  </si>
  <si>
    <t>Cancelación voluntaria y definitiva de la matrícula académica en una institución de educación superior.</t>
  </si>
  <si>
    <t>15 días hábiles</t>
  </si>
  <si>
    <t>•	Acuerdo 72 de 1982, (Capítulo IV, artículos 50 - 53).
•	Ley 30 de 1992, (Artículo 109).</t>
  </si>
  <si>
    <t>https://www.uis.edu.co/intranet/calidad/documentos/admisiones/REGISTRO%20ACADEMICO/PROCEDIMIENTOS/PAR.13.pdf</t>
  </si>
  <si>
    <t>https://visorsuit.funcionpublica.gov.co/auth/visor?fi=38241</t>
  </si>
  <si>
    <t>•	FAR 05 Solicitud de cancelación de matrícula.
•	PAR.08 Procedimiento de Readmisión de Estudiantes a Programas Académicos de Pregrado.
•	Módulo de estudiantes</t>
  </si>
  <si>
    <t>Postularse como aspirante para ingresar a los programas de pregrado, que lo formará como profesional capaz de ejercer actividades acordes a su propósito de vida, y que en un futuro contribuya en el desarrollo regional y social.</t>
  </si>
  <si>
    <t>*Aspirantes</t>
  </si>
  <si>
    <t>• Decreto 1295 de 2010, (Artículo 14).
• Acuerdo 115 de 2011, (Artículo 1).
• Acuerdo 72 de 1982, (Titulo 2, Capítulo 2, Artículos 10 - 16).
• Ley 30 de 1992, (Artículos 5, 28 - 29, 109, 122).
• Acuerdo 056 de 2023 (Todos)</t>
  </si>
  <si>
    <t>https://www.uis.edu.co/intranet/calidad/documentos/admisiones/ADMISIONES/PROCEDIMIENTOS/PAR.01.pdf</t>
  </si>
  <si>
    <t>https://visorsuit.funcionpublica.gov.co/auth/visor?fi=38250</t>
  </si>
  <si>
    <t>•	Cronograma de Actividades, aprobado por el Comité de Admisiones.
•	GAR.01 (Guía para la Divulgación de los Programas Académicos).
•	PAR.06 P. de Matricula de Estudiantes Nuevos a Programas Académicos de Pregrado Presencial.</t>
  </si>
  <si>
    <t>Realizar el proceso de adición y cancelación de asignaturas que deben ser cursadas durante un semestre académico, según el plan de estudios de la carrera a la cual este adscrito un estudiante activo en la institución de educación superior.</t>
  </si>
  <si>
    <t>Presencial
Página web</t>
  </si>
  <si>
    <t>3 días</t>
  </si>
  <si>
    <t>•	Acuerdo 51 de 2008, (Todos).
•	Acuerdo 40 de 2006, (Artículo 4).
•	Acuerdo 72 de 1982, (Artículos 48 - 53).
•	Ley 30 de 1992, (Artículos 107, 109).
•	Decreto 2566 de 2003, (Artículos 5, 17 – 21).</t>
  </si>
  <si>
    <t>https://www.uis.edu.co/intranet/calidad/documentos/admisiones/REGISTRO%20ACADEMICO/PROCEDIMIENTOS/PAR.14.pdf</t>
  </si>
  <si>
    <t>https://visorsuit.funcionpublica.gov.co/auth/visor?fi=47371</t>
  </si>
  <si>
    <t>•	Calendario Académico.
•	Solicitud Académica.
•	Certificado de Matrícula Académica.</t>
  </si>
  <si>
    <t>Adquirir la calidad de estudiante activo de un programa académico.</t>
  </si>
  <si>
    <t>3 días hábiles</t>
  </si>
  <si>
    <t>•	Ley 30 de 1992, (Artículos 28 - 29, 107, 109, 122). 
•	Acuerdo 72 de 1982, (Artículos 28,29,107,109,122). 
•Ley 2307 de 2023 ,(Todos) •Acuerdo 60 de 2008, (Artículo 26)".</t>
  </si>
  <si>
    <t>https://visorsuit.funcionpublica.gov.co/auth/visor?fi=38331</t>
  </si>
  <si>
    <t>•	FAR.01 Hoja de vida del estudiante.
•	FAR.03 Solicitud inclusión nota curso especial.
•	PAR.04 P. Reserva de Cupos de Programas Académicos de Pregrado Presencial.</t>
  </si>
  <si>
    <t>Postularse como aspirante para ingresar a programas académicos como especializaciones, maestrías, doctorados y post-doctorados.</t>
  </si>
  <si>
    <t>Página web
Presencial</t>
  </si>
  <si>
    <t>30 días</t>
  </si>
  <si>
    <t>•	Acuerdo 75 de 2013, (Artículos 47, 62, 89, 117).
•	Ley 30 de 1992, (Artículos 10 - 14, 28 - 29, 109, 122).</t>
  </si>
  <si>
    <t>https://www.uis.edu.co/intranet/calidad/documentos/admisiones/ADMISIONES/PROCEDIMIENTOS/PAR.27.pdf</t>
  </si>
  <si>
    <t>https://visorsuit.funcionpublica.gov.co/auth/visor?fi=38413</t>
  </si>
  <si>
    <t>•Reglamento General de Posgrados.</t>
  </si>
  <si>
    <t>https://www.uis.edu.co/intranet/calidad/documentos/admisiones/ADMISIONES/PROCEDIMIENTOS/PAR.28.pdf</t>
  </si>
  <si>
    <t>https://www.uis.edu.co/intranet/calidad/documentos/admisiones/ADMISIONES/PROCEDIMIENTOS/PAR.29.pdf</t>
  </si>
  <si>
    <t>https://www.uis.edu.co/intranet/calidad/documentos/admisiones/ADMISIONES/PROCEDIMIENTOS/PAR.30.pdf</t>
  </si>
  <si>
    <t>Adquirir la calidad de estudiante activo de un programa académico como especialización, maestría, doctorado y post-doctorado.</t>
  </si>
  <si>
    <t>2 días</t>
  </si>
  <si>
    <t>•	Ley 30 de 1992, (Artículos 28 - 29, 107, 109, 122).
•	Acuerdo 75 de 2013, (Título VII, Capítulo III).</t>
  </si>
  <si>
    <t>https://visorsuit.funcionpublica.gov.co/auth/visor?fi=38464</t>
  </si>
  <si>
    <t>Ingresar a los cursos que se desarrollan fuera del periodo académico normal con una programación especial, los cuales permiten al estudiante nivelarse o cubrir más rápidamente el programa académico.</t>
  </si>
  <si>
    <t>•	Ley 30 de 1992, (Artículos 28 - 29, 31 literal e, 85, 107, 109, 122 literal b).
•	Acuerdo 72 de 1982, (Artículo 203).
•	Acuerdo 29 de 2006, (Artículos 2 y 3).
•	Acuerdo 89 de 2006, (Artículos 1 -5).</t>
  </si>
  <si>
    <t>https://www.uis.edu.co/intranet/calidad/documentos/admisiones/REGISTRO%20ACADEMICO/PROCEDIMIENTOS/PAR.12.pdf</t>
  </si>
  <si>
    <t>https://visorsuit.funcionpublica.gov.co/auth/visor?fi=47328</t>
  </si>
  <si>
    <t xml:space="preserve">•	Calendario Académico </t>
  </si>
  <si>
    <t>Programas de educación permanente y cursos destinados a fomentar el estudio y aprendizaje de las lenguas extranjeras en cuanto a compresión auditiva, compresión de lectura, expresión oral y expresión escrita.</t>
  </si>
  <si>
    <t>*Estudiantes
*Profesores
*Personal Administrativo
*Egresados
*Ciudadanía</t>
  </si>
  <si>
    <t>https://www.uis.edu.co/intranet/calidad/documentos/extension/inst_Lenguas/Procedimientos/PEX-IL.02.pdf</t>
  </si>
  <si>
    <t>https://visorsuit.funcionpublica.gov.co/auth/visor?fi=38372</t>
  </si>
  <si>
    <t>•	Formato solicitud modificaciones a la matrícula FEX-IL 28.</t>
  </si>
  <si>
    <t>Establecer un mecanismo de pago fraccionado de los derechos de matrícula para el periodo académico a cursar.</t>
  </si>
  <si>
    <t>Financiero
Subproceso  Recaudos</t>
  </si>
  <si>
    <t xml:space="preserve">Presencial
</t>
  </si>
  <si>
    <t>10 días</t>
  </si>
  <si>
    <t>•	Acuerdo 72 de 1982, (Artículos 35-41).
•	Ley 30 de 1992, (Artículos 28 - 29, 31 literal e, 85, 107, 109 y 122 literal b).</t>
  </si>
  <si>
    <t>https://www.uis.edu.co/intranet/calidad/documentos/financieros/RECAUDOS/procedimientos/PFI.17.pdf</t>
  </si>
  <si>
    <t>https://visorsuit.funcionpublica.gov.co/auth/visor?fi=47485</t>
  </si>
  <si>
    <t>Desplazamiento temporal, en doble vía, de los miembros de una comunidad académica a otra, con un propósito específico de orden docente, investigativo, académico, administrativo o de extensión, acogiéndose a convenios establecidos por la institución.</t>
  </si>
  <si>
    <t xml:space="preserve">*Estudiantes
*Profesores </t>
  </si>
  <si>
    <t>https://www.uis.edu.co/intranet/calidad/documentos/interistitucionales/PROCEDIMIENTOS/PRE.09.pdf</t>
  </si>
  <si>
    <t>https://visorsuit.funcionpublica.gov.co/auth/visor?fi=47348</t>
  </si>
  <si>
    <t>•	Tutorial inscripción a movilidad.
•	Calendario movilidad.
•	Reglamento de movilidad académica estudiantil de pregrado.
•	FRE.06. Formato de Asistencia a conferencias 
•	FRE.15 Homologaciones y carta de permiso académico.
•	FRE.12 Formato de Solicitud de Apoyos Adicionales.
•	FRE.13 Formato de Solicitud de Tiquetes.
•	FFI.05 Formato Autorización para Pago por Transferencia Electrónica. 
•	FRE.16 Formato de Certificado de Llegada y Retorno de la Movilidad.
•	FRE.19 Formato de Cumplimiento de Compromisos Académicos o Certificado de Notas.
•	FRE.14 Formato de contraprestación de horas por apoyos recibidos.</t>
  </si>
  <si>
    <t>https://www.uis.edu.co/intranet/calidad/documentos/interistitucionales/PROCEDIMIENTOS/PRE.13.pdf</t>
  </si>
  <si>
    <t>Recuperar la calidad de estudiante activo cuando se ha cancelado un semestre, cumplido una sanción disciplinaria o voluntariamente no se haya renovado la matrícula.</t>
  </si>
  <si>
    <t>Correo</t>
  </si>
  <si>
    <t>https://www.uis.edu.co/intranet/calidad/documentos/admisiones/REGISTRO%20ACADEMICO/PROCEDIMIENTOS/PAR.08.pdf</t>
  </si>
  <si>
    <t>https://visorsuit.funcionpublica.gov.co/auth/visor?fi=36068</t>
  </si>
  <si>
    <t>Obtener el reconocimiento de carácter académico otorgado a los estudiantes que culminan un programa de pregrado o posgrado, al haber adquirido un saber determinado en una institución de educación superior.</t>
  </si>
  <si>
    <t>60 días</t>
  </si>
  <si>
    <t>https://www.uis.edu.co/intranet/calidad/documentos/formacion/procedimientos/PFO.09.pdf</t>
  </si>
  <si>
    <t>https://visorsuit.funcionpublica.gov.co/auth/visor?fi=38509</t>
  </si>
  <si>
    <t>•	Calendario Académico.</t>
  </si>
  <si>
    <t>Obtener la devolución y/o compensación de pagos en exceso o lo no debido, si ha cancelado sumas mayores por concepto de obligaciones no tributarias o ha efectuado pagos sin que exista causa legal para hacer exigible su cumplimiento.</t>
  </si>
  <si>
    <t>*Estudiantes
*Comunidad de Extensión
*Profesores
*Personal Administrativo
*Ciudadanía
*Proveedores/Contratistas
*Entidades gubernamentales</t>
  </si>
  <si>
    <t>•	Ley 57 de 1887, (Artículos 2313, 2315).
•	Ley 791 de 2002, (Artículo 8).</t>
  </si>
  <si>
    <t>https://www.uis.edu.co/intranet/calidad/documentos/financieros/TESORERIA/PROCEDIMIENTOS/PFI.32.pdf</t>
  </si>
  <si>
    <t>https://visorsuit.funcionpublica.gov.co/auth/visor?fi=47333</t>
  </si>
  <si>
    <t xml:space="preserve">•	PFI.05 Procedimiento Orden de Pago Manual 
•	PFI.08 Procedimiento de Egresos </t>
  </si>
  <si>
    <t>Realizar el proceso de registro para cursar programas de educación continuada cuyo objeto es la difusión de conocimientos, intercambio de expectativas y actividades de servicio tendientes a mejorar, elevar y actualizar destrezas o habilidades profesionales, tecnológicas y técnicas que no conducen a la obtención de un título profesional.</t>
  </si>
  <si>
    <t>Extensión</t>
  </si>
  <si>
    <t>50 días</t>
  </si>
  <si>
    <t>*Estudiantes
*Egresados
*Ciudadanía
*Profesores
*Personal administrativo</t>
  </si>
  <si>
    <t>•	Acuerdo 103 de 2010, (Artículos 36-55).
•	Ley 1064 de 2006, (Todos).
•	Ley 30 de 1992, (Artículos 109, 120, 122).</t>
  </si>
  <si>
    <t>No requiere</t>
  </si>
  <si>
    <t>https://visorsuit.funcionpublica.gov.co/auth/visor?fi=47404</t>
  </si>
  <si>
    <t>•	Formato de inscripción según programa de educación continua</t>
  </si>
  <si>
    <t>Acceso a la ciudadanía de manera digital, inmediata y gratuita para el ejercicio de un derecho, una actividad u obligación, que puede ser accedida utilizando o no un mecanismo de autenticación según sea la tipología de la información de que se trate</t>
  </si>
  <si>
    <t xml:space="preserve">Financiero </t>
  </si>
  <si>
    <t>página Web</t>
  </si>
  <si>
    <t xml:space="preserve">
*Estudiantes </t>
  </si>
  <si>
    <t>N/A</t>
  </si>
  <si>
    <t>https://visorsuit.funcionpublica.gov.co/auth/visor?fi=84222</t>
  </si>
  <si>
    <t xml:space="preserve">Brindar claridad sobre el proceso de movilidad académica a los estudiantes </t>
  </si>
  <si>
    <t>2 horas</t>
  </si>
  <si>
    <t>-Acuerdo 29 de 2014 (Cap. 15 - Art. 15 Lit a)</t>
  </si>
  <si>
    <t>https://visorsuit.funcionpublica.gov.co/auth/visor?fi=86556</t>
  </si>
  <si>
    <t>Préstamo bibliotecario</t>
  </si>
  <si>
    <t>Préstamo de material bibliográfico, audiovisual, informático y similares.</t>
  </si>
  <si>
    <t>Presencial 
Página web</t>
  </si>
  <si>
    <t>Estudiantes
Profesores
Administrativos</t>
  </si>
  <si>
    <t>-Ley 1379 de 2010
-Ley 30 de 1992 (art. 109)
-Decreto 1860 de 1994 (art. 42)
-Acuerdo 036 de 2018</t>
  </si>
  <si>
    <t>https://www.uis.edu.co/intranet/calidad/documentos/BIBLIOTECA/PROCEDIMIENTOS/PBI.11.pdf</t>
  </si>
  <si>
    <t>https://visorsuit.funcionpublica.gov.co/auth/visor?fi=87344</t>
  </si>
  <si>
    <t>Sistema unificado de recursos ALMA</t>
  </si>
  <si>
    <t>Acceso a cubículos de estudio en la Biblioteca de la Universidad, mediante una reserva en la plataforma "Primo"</t>
  </si>
  <si>
    <t>*Profesores
*Estudiantes
*Administrativos</t>
  </si>
  <si>
    <t xml:space="preserve"> -Resolución 1780 de 2024 de Rectoría</t>
  </si>
  <si>
    <t>https://www.uis.edu.co/intranet/calidad/documentos/BIBLIOTECA/PROCEDIMIENTOS/PBI.15.pdf</t>
  </si>
  <si>
    <t>https://visorsuit.funcionpublica.gov.co/auth/visor?fi=87488</t>
  </si>
  <si>
    <t>Plataforma Primo</t>
  </si>
  <si>
    <t>TOTALES</t>
  </si>
  <si>
    <t>Los trámites, OPAS y consultas de la Universidad registrados en el SUIT se pueden consultar en el siguiente enlace:</t>
  </si>
  <si>
    <t xml:space="preserve"> ENLACE SUIT</t>
  </si>
  <si>
    <t xml:space="preserve">Telefónico
Correo
Presencial
</t>
  </si>
  <si>
    <t>•	Acuerdo 71 de 2003, (Artículos 1 - 11)
•	Acuerdo 72 de 1982, (Artículos 57 - 60)
•	Ley 30 de 1992, (Artículos 28 - 29, 109, 122)
•	Acuerdo 115 de 2011 (Artículo 1)</t>
  </si>
  <si>
    <t>Aplazamiento del semestre
(Reserva de cupo)</t>
  </si>
  <si>
    <t xml:space="preserve">
Página web
Presencial</t>
  </si>
  <si>
    <t xml:space="preserve">
Página web 
Presencial</t>
  </si>
  <si>
    <t>Telefónico
Presencial
Página web</t>
  </si>
  <si>
    <t>2 días hábiles</t>
  </si>
  <si>
    <t xml:space="preserve">
•	Ley 30 de 1992, (Artículos 28 - 29, 107, 109, 120, 122).
•	Resolución 28 del 2024</t>
  </si>
  <si>
    <t>Correo
Presencial
Telefónico</t>
  </si>
  <si>
    <t>60 días hábiles</t>
  </si>
  <si>
    <t>•Ley 30 de 1992, (Artículos 28 - 29, 107, 109, 122).
•Acuerdo 72 de 1982, (Titulo 2, Capítulo 2, Artículos 17, 18, 19, 20 y 21).
•Acuerdo 91 de 2010, (Artículo 1).
•Acuerdo 048 de 1984,
•Acuerdo 007 del 2015.</t>
  </si>
  <si>
    <t xml:space="preserve">
Presencial 
Página web</t>
  </si>
  <si>
    <t>•  Acuerdo 115 de 2011, (Artículo 3).
•  Decreto 4216 de 2009, (Artículo 2).
•  Acuerdo 75 de 2013, (Artículos 59-61, 86-88, 114-116, 142-144).
•  Acuerdo 72 de 1982, (Artículos 141 - 149).
•  Ley 1324 de 2009, (Artículo 7 Literal b).
•  Ley 30 de 1992, (Artículos 24 - 27, 109, 122).
•  Decreto 3963 de 2009, (Todos).
•  Acuerdo 148 de 2004 del Consejo Académico</t>
  </si>
  <si>
    <t>•	FAR.04 Formato Estudio de Equivalencias 
•	Sistema de solicitudes académicas</t>
  </si>
  <si>
    <r>
      <t xml:space="preserve">• Decreto 1295 de 2010, (Artículo 11, 12, 13).
• Ley 30 de 1992, (Artículos 6 Literal h, 69 Literal b, 81 Literal b, 109, 125).
</t>
    </r>
    <r>
      <rPr>
        <sz val="11"/>
        <color theme="9"/>
        <rFont val="Humanst521 BT"/>
        <family val="2"/>
      </rPr>
      <t>• Acuerdo 9 de 2024 del Consejo Superior
• Resolución 1290 de 2024 de Rectoría</t>
    </r>
  </si>
  <si>
    <t>Información actualizada con corte a 24 de Noviembre de 2025</t>
  </si>
  <si>
    <r>
      <t xml:space="preserve">RESUMEN GRÁFICO DEL INVENTARIO CONSOLIDADO TRÁMITES, OPAS Y CONSULTAS 2025
</t>
    </r>
    <r>
      <rPr>
        <sz val="36"/>
        <color theme="1"/>
        <rFont val="Humanst521 BT"/>
        <family val="2"/>
      </rPr>
      <t>Universidad Industrial de Santander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</si>
</sst>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Humanst521 BT"/>
      <family val="2"/>
    </font>
    <font>
      <b/>
      <sz val="11"/>
      <color theme="1"/>
      <name val="Humanst521 BT"/>
      <family val="2"/>
    </font>
    <font>
      <sz val="11"/>
      <color rgb="FF333333"/>
      <name val="Humanst521 BT"/>
      <family val="2"/>
    </font>
    <font>
      <sz val="11"/>
      <name val="Humanst521 BT"/>
      <family val="2"/>
    </font>
    <font>
      <b/>
      <sz val="12"/>
      <color rgb="FF1A9614"/>
      <name val="Humanst521 BT"/>
      <family val="2"/>
    </font>
    <font>
      <sz val="11"/>
      <color rgb="FF000000"/>
      <name val="Humanst521 BT"/>
      <family val="2"/>
    </font>
    <font>
      <b/>
      <sz val="12"/>
      <color theme="1"/>
      <name val="Humanst521 BT"/>
      <family val="2"/>
    </font>
    <font>
      <b/>
      <sz val="14"/>
      <color theme="1"/>
      <name val="Humanst521 BT"/>
      <family val="2"/>
    </font>
    <font>
      <b/>
      <sz val="18"/>
      <name val="Humanst521 BT"/>
      <family val="2"/>
    </font>
    <font>
      <b/>
      <u/>
      <sz val="14"/>
      <color theme="10"/>
      <name val="Humanst521 BT"/>
      <family val="2"/>
    </font>
    <font>
      <u/>
      <sz val="11"/>
      <color theme="10"/>
      <name val="Humanst521 BT"/>
      <family val="2"/>
    </font>
    <font>
      <b/>
      <sz val="14"/>
      <color rgb="FF000000"/>
      <name val="Humanst521 BT"/>
      <family val="2"/>
    </font>
    <font>
      <b/>
      <sz val="18"/>
      <color theme="1"/>
      <name val="Humanst521 BT"/>
      <family val="2"/>
    </font>
    <font>
      <b/>
      <sz val="26"/>
      <color theme="1"/>
      <name val="Humanst521 BT"/>
      <family val="2"/>
    </font>
    <font>
      <sz val="14"/>
      <color theme="1"/>
      <name val="Humanst521 BT"/>
      <family val="2"/>
    </font>
    <font>
      <sz val="14"/>
      <color theme="2" tint="-0.89999084444715716"/>
      <name val="Humanst521 BT"/>
      <family val="2"/>
    </font>
    <font>
      <b/>
      <sz val="20"/>
      <name val="Humanst521 BT"/>
      <family val="2"/>
    </font>
    <font>
      <sz val="11"/>
      <color rgb="FF2A9C24"/>
      <name val="Humanst521 BT"/>
      <family val="2"/>
    </font>
    <font>
      <b/>
      <u/>
      <sz val="18"/>
      <color theme="10"/>
      <name val="Calibri"/>
      <family val="2"/>
      <scheme val="minor"/>
    </font>
    <font>
      <sz val="11"/>
      <color rgb="FFFF0000"/>
      <name val="Humanst521 BT"/>
      <family val="2"/>
    </font>
    <font>
      <b/>
      <sz val="14"/>
      <color theme="0"/>
      <name val="Humanst521 BT"/>
      <family val="2"/>
    </font>
    <font>
      <b/>
      <sz val="12"/>
      <color theme="0"/>
      <name val="Humanst521 BT"/>
      <family val="2"/>
    </font>
    <font>
      <b/>
      <sz val="11"/>
      <color theme="0"/>
      <name val="Humanst521 BT"/>
      <family val="2"/>
    </font>
    <font>
      <b/>
      <sz val="20"/>
      <color theme="0"/>
      <name val="Humanst521 BT"/>
      <family val="2"/>
    </font>
    <font>
      <sz val="16"/>
      <color theme="1"/>
      <name val="Humanst521 BT"/>
      <family val="2"/>
    </font>
    <font>
      <b/>
      <sz val="18"/>
      <color theme="0"/>
      <name val="Humanst521 BT"/>
      <family val="2"/>
    </font>
    <font>
      <sz val="20"/>
      <color theme="1"/>
      <name val="Humanst521 BT"/>
      <family val="2"/>
    </font>
    <font>
      <b/>
      <sz val="14"/>
      <name val="Humanst521 BT"/>
      <family val="2"/>
    </font>
    <font>
      <b/>
      <sz val="14"/>
      <color rgb="FF008000"/>
      <name val="Humanst521 BT"/>
      <family val="2"/>
    </font>
    <font>
      <sz val="11"/>
      <color rgb="FF008000"/>
      <name val="Humanst521 BT"/>
      <family val="2"/>
    </font>
    <font>
      <b/>
      <sz val="11"/>
      <color rgb="FF008000"/>
      <name val="Humanst521 BT"/>
      <family val="2"/>
    </font>
    <font>
      <b/>
      <u/>
      <sz val="14"/>
      <color rgb="FF008000"/>
      <name val="Humanst521 BT"/>
      <family val="2"/>
    </font>
    <font>
      <b/>
      <sz val="26"/>
      <color rgb="FF000000"/>
      <name val="Humanst521 BT"/>
      <family val="2"/>
    </font>
    <font>
      <sz val="11"/>
      <color theme="0"/>
      <name val="Humanst521 BT"/>
      <family val="2"/>
    </font>
    <font>
      <sz val="24"/>
      <color rgb="FF000000"/>
      <name val="Humanst521 BT"/>
      <family val="2"/>
    </font>
    <font>
      <sz val="26"/>
      <color rgb="FF000000"/>
      <name val="Humanst521 BT"/>
      <family val="2"/>
    </font>
    <font>
      <b/>
      <sz val="11"/>
      <name val="Humanst521 BT"/>
      <family val="2"/>
    </font>
    <font>
      <b/>
      <sz val="36"/>
      <color theme="1"/>
      <name val="Humanst521 BT"/>
      <family val="2"/>
    </font>
    <font>
      <sz val="36"/>
      <color theme="1"/>
      <name val="Humanst521 BT"/>
      <family val="2"/>
    </font>
    <font>
      <sz val="14"/>
      <color rgb="FF000000"/>
      <name val="Humanst521 BT"/>
      <family val="2"/>
    </font>
    <font>
      <b/>
      <sz val="16"/>
      <name val="Humanst521 BT"/>
      <family val="2"/>
    </font>
    <font>
      <sz val="11"/>
      <color theme="4"/>
      <name val="Humanst521 BT"/>
      <family val="2"/>
    </font>
    <font>
      <u/>
      <sz val="11"/>
      <color theme="4"/>
      <name val="Calibri"/>
      <family val="2"/>
      <scheme val="minor"/>
    </font>
    <font>
      <u/>
      <sz val="11"/>
      <color theme="4"/>
      <name val="Humanst521 BT"/>
      <family val="2"/>
    </font>
    <font>
      <sz val="11"/>
      <color theme="9"/>
      <name val="Humanst521 BT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12A80A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28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5" borderId="0" xfId="0" applyFont="1" applyFill="1" applyAlignment="1">
      <alignment vertical="center" wrapText="1"/>
    </xf>
    <xf numFmtId="0" fontId="12" fillId="0" borderId="3" xfId="2" applyFont="1" applyBorder="1" applyAlignment="1">
      <alignment horizontal="center" vertical="center" wrapText="1"/>
    </xf>
    <xf numFmtId="0" fontId="12" fillId="2" borderId="3" xfId="2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vertical="center"/>
    </xf>
    <xf numFmtId="0" fontId="14" fillId="0" borderId="11" xfId="0" applyFont="1" applyBorder="1" applyAlignment="1">
      <alignment vertical="center"/>
    </xf>
    <xf numFmtId="0" fontId="2" fillId="0" borderId="0" xfId="0" applyFont="1"/>
    <xf numFmtId="0" fontId="9" fillId="0" borderId="0" xfId="0" applyFont="1"/>
    <xf numFmtId="0" fontId="2" fillId="0" borderId="0" xfId="0" applyFont="1" applyAlignment="1">
      <alignment horizontal="center"/>
    </xf>
    <xf numFmtId="0" fontId="2" fillId="0" borderId="23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17" xfId="0" applyFont="1" applyBorder="1"/>
    <xf numFmtId="0" fontId="2" fillId="0" borderId="15" xfId="0" applyFont="1" applyBorder="1"/>
    <xf numFmtId="0" fontId="2" fillId="0" borderId="16" xfId="0" applyFont="1" applyBorder="1"/>
    <xf numFmtId="0" fontId="9" fillId="10" borderId="24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center" vertical="center"/>
    </xf>
    <xf numFmtId="0" fontId="9" fillId="9" borderId="25" xfId="0" applyFont="1" applyFill="1" applyBorder="1" applyAlignment="1">
      <alignment horizontal="center" vertical="center" wrapText="1"/>
    </xf>
    <xf numFmtId="0" fontId="16" fillId="10" borderId="20" xfId="0" applyFont="1" applyFill="1" applyBorder="1"/>
    <xf numFmtId="0" fontId="16" fillId="6" borderId="1" xfId="0" applyFont="1" applyFill="1" applyBorder="1" applyAlignment="1">
      <alignment horizontal="center"/>
    </xf>
    <xf numFmtId="0" fontId="16" fillId="8" borderId="1" xfId="0" applyFont="1" applyFill="1" applyBorder="1" applyAlignment="1">
      <alignment horizontal="center"/>
    </xf>
    <xf numFmtId="0" fontId="16" fillId="4" borderId="21" xfId="0" applyFont="1" applyFill="1" applyBorder="1" applyAlignment="1">
      <alignment horizontal="center"/>
    </xf>
    <xf numFmtId="0" fontId="16" fillId="10" borderId="28" xfId="0" applyFont="1" applyFill="1" applyBorder="1"/>
    <xf numFmtId="0" fontId="16" fillId="8" borderId="27" xfId="0" applyFont="1" applyFill="1" applyBorder="1" applyAlignment="1">
      <alignment horizontal="center"/>
    </xf>
    <xf numFmtId="0" fontId="16" fillId="4" borderId="26" xfId="0" applyFont="1" applyFill="1" applyBorder="1" applyAlignment="1">
      <alignment horizontal="center"/>
    </xf>
    <xf numFmtId="0" fontId="9" fillId="10" borderId="24" xfId="0" applyFont="1" applyFill="1" applyBorder="1"/>
    <xf numFmtId="0" fontId="16" fillId="10" borderId="22" xfId="0" applyFont="1" applyFill="1" applyBorder="1"/>
    <xf numFmtId="0" fontId="16" fillId="6" borderId="27" xfId="0" applyFont="1" applyFill="1" applyBorder="1" applyAlignment="1">
      <alignment horizontal="center"/>
    </xf>
    <xf numFmtId="0" fontId="9" fillId="10" borderId="24" xfId="0" applyFont="1" applyFill="1" applyBorder="1" applyAlignment="1">
      <alignment horizontal="left"/>
    </xf>
    <xf numFmtId="0" fontId="9" fillId="9" borderId="25" xfId="0" applyFont="1" applyFill="1" applyBorder="1" applyAlignment="1">
      <alignment horizontal="center"/>
    </xf>
    <xf numFmtId="0" fontId="11" fillId="0" borderId="0" xfId="2" applyFont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1" fillId="0" borderId="0" xfId="2" applyFont="1" applyBorder="1" applyAlignment="1">
      <alignment horizontal="left" vertical="center" wrapText="1"/>
    </xf>
    <xf numFmtId="0" fontId="22" fillId="7" borderId="7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22" fillId="7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9" borderId="35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0" fontId="16" fillId="4" borderId="2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 wrapText="1"/>
    </xf>
    <xf numFmtId="0" fontId="11" fillId="0" borderId="0" xfId="2" applyFont="1" applyBorder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" fillId="0" borderId="3" xfId="1" applyBorder="1" applyAlignment="1">
      <alignment vertical="center" wrapText="1"/>
    </xf>
    <xf numFmtId="0" fontId="27" fillId="7" borderId="3" xfId="0" applyFont="1" applyFill="1" applyBorder="1" applyAlignment="1">
      <alignment horizontal="center" vertical="center" wrapText="1"/>
    </xf>
    <xf numFmtId="0" fontId="23" fillId="7" borderId="3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justify" vertical="center" wrapText="1"/>
    </xf>
    <xf numFmtId="0" fontId="4" fillId="2" borderId="3" xfId="0" applyFont="1" applyFill="1" applyBorder="1" applyAlignment="1">
      <alignment horizontal="justify" vertical="center" wrapText="1"/>
    </xf>
    <xf numFmtId="0" fontId="4" fillId="2" borderId="3" xfId="0" applyFont="1" applyFill="1" applyBorder="1" applyAlignment="1">
      <alignment vertical="center" wrapText="1"/>
    </xf>
    <xf numFmtId="0" fontId="8" fillId="6" borderId="40" xfId="0" applyFont="1" applyFill="1" applyBorder="1" applyAlignment="1">
      <alignment horizontal="center" vertical="center"/>
    </xf>
    <xf numFmtId="0" fontId="8" fillId="6" borderId="36" xfId="0" applyFont="1" applyFill="1" applyBorder="1" applyAlignment="1">
      <alignment horizontal="center" vertical="center"/>
    </xf>
    <xf numFmtId="0" fontId="8" fillId="8" borderId="36" xfId="0" applyFont="1" applyFill="1" applyBorder="1" applyAlignment="1">
      <alignment horizontal="center" vertical="center"/>
    </xf>
    <xf numFmtId="0" fontId="9" fillId="2" borderId="0" xfId="0" applyFont="1" applyFill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0" fontId="9" fillId="2" borderId="16" xfId="0" applyFont="1" applyFill="1" applyBorder="1" applyAlignment="1">
      <alignment vertical="center" wrapText="1"/>
    </xf>
    <xf numFmtId="0" fontId="2" fillId="2" borderId="0" xfId="0" applyFont="1" applyFill="1"/>
    <xf numFmtId="0" fontId="9" fillId="10" borderId="10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 wrapText="1"/>
    </xf>
    <xf numFmtId="0" fontId="1" fillId="19" borderId="3" xfId="1" applyFill="1" applyBorder="1" applyAlignment="1">
      <alignment vertical="center" wrapText="1"/>
    </xf>
    <xf numFmtId="0" fontId="12" fillId="19" borderId="3" xfId="2" applyFont="1" applyFill="1" applyBorder="1" applyAlignment="1">
      <alignment horizontal="center" vertical="center" wrapText="1"/>
    </xf>
    <xf numFmtId="0" fontId="29" fillId="11" borderId="3" xfId="0" applyFont="1" applyFill="1" applyBorder="1" applyAlignment="1">
      <alignment horizontal="center" vertical="center" textRotation="90" wrapText="1"/>
    </xf>
    <xf numFmtId="0" fontId="29" fillId="17" borderId="3" xfId="0" applyFont="1" applyFill="1" applyBorder="1" applyAlignment="1">
      <alignment horizontal="center" vertical="center" textRotation="90" wrapText="1"/>
    </xf>
    <xf numFmtId="0" fontId="7" fillId="19" borderId="3" xfId="0" applyFont="1" applyFill="1" applyBorder="1" applyAlignment="1">
      <alignment horizontal="center" vertical="center"/>
    </xf>
    <xf numFmtId="0" fontId="32" fillId="0" borderId="0" xfId="0" applyFont="1" applyAlignment="1">
      <alignment vertical="center" wrapText="1"/>
    </xf>
    <xf numFmtId="0" fontId="31" fillId="0" borderId="0" xfId="0" applyFont="1" applyAlignment="1">
      <alignment horizontal="center" vertical="center"/>
    </xf>
    <xf numFmtId="0" fontId="33" fillId="0" borderId="0" xfId="2" applyFont="1" applyBorder="1" applyAlignment="1">
      <alignment vertical="center" wrapText="1"/>
    </xf>
    <xf numFmtId="0" fontId="31" fillId="0" borderId="0" xfId="0" applyFont="1" applyAlignment="1">
      <alignment vertical="center"/>
    </xf>
    <xf numFmtId="0" fontId="16" fillId="10" borderId="20" xfId="0" applyFont="1" applyFill="1" applyBorder="1" applyAlignment="1">
      <alignment vertical="center"/>
    </xf>
    <xf numFmtId="0" fontId="16" fillId="10" borderId="1" xfId="0" applyFont="1" applyFill="1" applyBorder="1" applyAlignment="1">
      <alignment vertical="center"/>
    </xf>
    <xf numFmtId="0" fontId="21" fillId="0" borderId="0" xfId="0" applyFont="1"/>
    <xf numFmtId="0" fontId="2" fillId="0" borderId="0" xfId="0" applyFont="1" applyAlignment="1">
      <alignment wrapText="1"/>
    </xf>
    <xf numFmtId="0" fontId="27" fillId="2" borderId="2" xfId="0" applyFont="1" applyFill="1" applyBorder="1" applyAlignment="1">
      <alignment horizontal="center" vertical="center" wrapText="1"/>
    </xf>
    <xf numFmtId="0" fontId="7" fillId="2" borderId="56" xfId="0" applyFont="1" applyFill="1" applyBorder="1" applyAlignment="1">
      <alignment horizontal="justify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5" fillId="0" borderId="0" xfId="0" applyFont="1"/>
    <xf numFmtId="0" fontId="16" fillId="6" borderId="6" xfId="0" applyFont="1" applyFill="1" applyBorder="1" applyAlignment="1">
      <alignment horizontal="center" vertical="center"/>
    </xf>
    <xf numFmtId="0" fontId="16" fillId="8" borderId="27" xfId="0" applyFont="1" applyFill="1" applyBorder="1" applyAlignment="1">
      <alignment horizontal="center" vertical="center"/>
    </xf>
    <xf numFmtId="0" fontId="16" fillId="4" borderId="26" xfId="0" applyFont="1" applyFill="1" applyBorder="1" applyAlignment="1">
      <alignment horizontal="center" vertical="center"/>
    </xf>
    <xf numFmtId="0" fontId="16" fillId="10" borderId="20" xfId="0" applyFont="1" applyFill="1" applyBorder="1" applyAlignment="1">
      <alignment horizontal="left" vertical="center"/>
    </xf>
    <xf numFmtId="0" fontId="16" fillId="10" borderId="28" xfId="0" applyFont="1" applyFill="1" applyBorder="1" applyAlignment="1">
      <alignment horizontal="left" vertical="center"/>
    </xf>
    <xf numFmtId="0" fontId="8" fillId="20" borderId="39" xfId="0" applyFont="1" applyFill="1" applyBorder="1" applyAlignment="1">
      <alignment horizontal="center" vertical="center"/>
    </xf>
    <xf numFmtId="0" fontId="8" fillId="22" borderId="39" xfId="0" applyFont="1" applyFill="1" applyBorder="1" applyAlignment="1">
      <alignment horizontal="center" vertical="center"/>
    </xf>
    <xf numFmtId="0" fontId="8" fillId="23" borderId="40" xfId="0" applyFont="1" applyFill="1" applyBorder="1" applyAlignment="1">
      <alignment horizontal="center" vertical="center"/>
    </xf>
    <xf numFmtId="0" fontId="8" fillId="4" borderId="39" xfId="0" applyFont="1" applyFill="1" applyBorder="1" applyAlignment="1">
      <alignment horizontal="center" vertical="center"/>
    </xf>
    <xf numFmtId="0" fontId="41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7" fillId="0" borderId="5" xfId="0" applyFont="1" applyBorder="1"/>
    <xf numFmtId="0" fontId="1" fillId="0" borderId="3" xfId="2" applyBorder="1" applyAlignment="1">
      <alignment vertical="center" wrapText="1"/>
    </xf>
    <xf numFmtId="0" fontId="9" fillId="8" borderId="11" xfId="0" applyFont="1" applyFill="1" applyBorder="1" applyAlignment="1">
      <alignment horizontal="center" vertical="center"/>
    </xf>
    <xf numFmtId="0" fontId="9" fillId="6" borderId="11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1" fillId="19" borderId="3" xfId="2" applyFill="1" applyBorder="1" applyAlignment="1">
      <alignment horizontal="left" vertical="center" wrapText="1"/>
    </xf>
    <xf numFmtId="0" fontId="1" fillId="19" borderId="3" xfId="2" applyFill="1" applyBorder="1" applyAlignment="1">
      <alignment horizontal="center" vertical="center" wrapText="1"/>
    </xf>
    <xf numFmtId="0" fontId="5" fillId="19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justify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19" borderId="3" xfId="0" applyFont="1" applyFill="1" applyBorder="1" applyAlignment="1">
      <alignment horizontal="center" vertical="center"/>
    </xf>
    <xf numFmtId="0" fontId="5" fillId="19" borderId="3" xfId="0" applyFont="1" applyFill="1" applyBorder="1" applyAlignment="1">
      <alignment vertical="center" wrapText="1"/>
    </xf>
    <xf numFmtId="0" fontId="5" fillId="19" borderId="3" xfId="0" applyFont="1" applyFill="1" applyBorder="1" applyAlignment="1">
      <alignment horizontal="justify" vertical="center" wrapText="1"/>
    </xf>
    <xf numFmtId="0" fontId="18" fillId="19" borderId="3" xfId="0" applyFont="1" applyFill="1" applyBorder="1" applyAlignment="1">
      <alignment horizontal="center" vertical="center" wrapText="1"/>
    </xf>
    <xf numFmtId="0" fontId="29" fillId="19" borderId="3" xfId="0" applyFont="1" applyFill="1" applyBorder="1" applyAlignment="1">
      <alignment horizontal="center" vertical="center" wrapText="1"/>
    </xf>
    <xf numFmtId="0" fontId="42" fillId="19" borderId="3" xfId="0" applyFont="1" applyFill="1" applyBorder="1" applyAlignment="1">
      <alignment horizontal="center" vertical="center" wrapText="1"/>
    </xf>
    <xf numFmtId="0" fontId="5" fillId="19" borderId="3" xfId="0" applyFont="1" applyFill="1" applyBorder="1" applyAlignment="1">
      <alignment horizontal="left" vertical="center" wrapText="1"/>
    </xf>
    <xf numFmtId="0" fontId="18" fillId="19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justify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 wrapText="1"/>
    </xf>
    <xf numFmtId="0" fontId="5" fillId="19" borderId="3" xfId="0" applyFont="1" applyFill="1" applyBorder="1" applyAlignment="1">
      <alignment horizontal="left" vertical="center"/>
    </xf>
    <xf numFmtId="0" fontId="5" fillId="0" borderId="56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/>
    </xf>
    <xf numFmtId="0" fontId="29" fillId="2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justify" vertical="center" wrapText="1"/>
    </xf>
    <xf numFmtId="0" fontId="5" fillId="2" borderId="3" xfId="0" applyFont="1" applyFill="1" applyBorder="1" applyAlignment="1">
      <alignment horizontal="center" vertical="center"/>
    </xf>
    <xf numFmtId="0" fontId="38" fillId="0" borderId="48" xfId="0" applyFont="1" applyBorder="1" applyAlignment="1">
      <alignment horizontal="center" vertical="center"/>
    </xf>
    <xf numFmtId="0" fontId="38" fillId="0" borderId="49" xfId="0" applyFont="1" applyBorder="1" applyAlignment="1">
      <alignment horizontal="center" vertical="center"/>
    </xf>
    <xf numFmtId="0" fontId="38" fillId="0" borderId="50" xfId="0" applyFont="1" applyBorder="1" applyAlignment="1">
      <alignment horizontal="center" vertical="center"/>
    </xf>
    <xf numFmtId="0" fontId="38" fillId="0" borderId="51" xfId="0" applyFont="1" applyBorder="1" applyAlignment="1">
      <alignment horizontal="center" vertical="center"/>
    </xf>
    <xf numFmtId="0" fontId="38" fillId="0" borderId="52" xfId="0" applyFont="1" applyBorder="1" applyAlignment="1">
      <alignment horizontal="center" vertical="center"/>
    </xf>
    <xf numFmtId="0" fontId="38" fillId="0" borderId="0" xfId="0" applyFont="1" applyAlignment="1">
      <alignment vertical="center" wrapText="1"/>
    </xf>
    <xf numFmtId="0" fontId="38" fillId="0" borderId="53" xfId="0" applyFont="1" applyBorder="1" applyAlignment="1">
      <alignment horizontal="center" vertical="center"/>
    </xf>
    <xf numFmtId="0" fontId="38" fillId="0" borderId="54" xfId="0" applyFont="1" applyBorder="1" applyAlignment="1">
      <alignment horizontal="center" vertical="center"/>
    </xf>
    <xf numFmtId="0" fontId="38" fillId="0" borderId="0" xfId="0" applyFont="1" applyAlignment="1">
      <alignment horizontal="center" vertical="center" wrapText="1"/>
    </xf>
    <xf numFmtId="0" fontId="38" fillId="0" borderId="0" xfId="0" applyFont="1" applyAlignment="1">
      <alignment horizontal="left" vertical="center" wrapText="1"/>
    </xf>
    <xf numFmtId="0" fontId="5" fillId="19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 wrapText="1"/>
    </xf>
    <xf numFmtId="0" fontId="43" fillId="0" borderId="3" xfId="0" applyFont="1" applyBorder="1" applyAlignment="1">
      <alignment horizontal="center" vertical="center"/>
    </xf>
    <xf numFmtId="0" fontId="44" fillId="0" borderId="3" xfId="2" applyFont="1" applyFill="1" applyBorder="1" applyAlignment="1">
      <alignment horizontal="center" vertical="center" wrapText="1"/>
    </xf>
    <xf numFmtId="0" fontId="44" fillId="19" borderId="3" xfId="2" applyFont="1" applyFill="1" applyBorder="1" applyAlignment="1">
      <alignment horizontal="center" vertical="center" wrapText="1"/>
    </xf>
    <xf numFmtId="0" fontId="45" fillId="19" borderId="3" xfId="2" applyFont="1" applyFill="1" applyBorder="1" applyAlignment="1">
      <alignment horizontal="center" vertical="center" wrapText="1"/>
    </xf>
    <xf numFmtId="0" fontId="44" fillId="2" borderId="3" xfId="2" applyFont="1" applyFill="1" applyBorder="1" applyAlignment="1">
      <alignment vertical="center" wrapText="1"/>
    </xf>
    <xf numFmtId="0" fontId="44" fillId="2" borderId="3" xfId="2" applyFont="1" applyFill="1" applyBorder="1" applyAlignment="1">
      <alignment horizontal="center" vertical="center" wrapText="1"/>
    </xf>
    <xf numFmtId="0" fontId="44" fillId="0" borderId="3" xfId="2" applyFont="1" applyBorder="1" applyAlignment="1">
      <alignment horizontal="center" vertical="center" wrapText="1"/>
    </xf>
    <xf numFmtId="0" fontId="44" fillId="0" borderId="3" xfId="2" applyFont="1" applyBorder="1" applyAlignment="1">
      <alignment horizontal="left" vertical="center" wrapText="1"/>
    </xf>
    <xf numFmtId="0" fontId="45" fillId="0" borderId="3" xfId="2" applyFont="1" applyBorder="1" applyAlignment="1">
      <alignment horizontal="center" vertical="center" wrapText="1"/>
    </xf>
    <xf numFmtId="0" fontId="44" fillId="19" borderId="3" xfId="1" applyFont="1" applyFill="1" applyBorder="1" applyAlignment="1">
      <alignment vertical="center" wrapText="1"/>
    </xf>
    <xf numFmtId="0" fontId="44" fillId="0" borderId="3" xfId="1" applyFont="1" applyBorder="1" applyAlignment="1">
      <alignment vertical="center" wrapText="1"/>
    </xf>
    <xf numFmtId="0" fontId="45" fillId="0" borderId="3" xfId="0" applyFont="1" applyBorder="1" applyAlignment="1">
      <alignment horizontal="justify" vertical="center" wrapText="1"/>
    </xf>
    <xf numFmtId="0" fontId="45" fillId="0" borderId="3" xfId="1" applyFont="1" applyBorder="1" applyAlignment="1">
      <alignment horizontal="center" vertical="center" wrapText="1"/>
    </xf>
    <xf numFmtId="0" fontId="45" fillId="0" borderId="3" xfId="0" applyFont="1" applyBorder="1" applyAlignment="1">
      <alignment horizontal="center" vertical="center" wrapText="1"/>
    </xf>
    <xf numFmtId="0" fontId="44" fillId="2" borderId="3" xfId="1" applyFont="1" applyFill="1" applyBorder="1" applyAlignment="1">
      <alignment vertical="center" wrapText="1"/>
    </xf>
    <xf numFmtId="0" fontId="44" fillId="0" borderId="3" xfId="1" applyFont="1" applyBorder="1" applyAlignment="1">
      <alignment horizontal="left" vertical="center" wrapText="1"/>
    </xf>
    <xf numFmtId="0" fontId="24" fillId="7" borderId="20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4" fillId="7" borderId="2" xfId="0" applyFont="1" applyFill="1" applyBorder="1" applyAlignment="1">
      <alignment horizontal="center" vertical="center" wrapText="1"/>
    </xf>
    <xf numFmtId="0" fontId="3" fillId="3" borderId="34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9" fillId="10" borderId="30" xfId="0" applyFont="1" applyFill="1" applyBorder="1" applyAlignment="1">
      <alignment horizontal="center" vertical="center" wrapText="1"/>
    </xf>
    <xf numFmtId="0" fontId="9" fillId="10" borderId="31" xfId="0" applyFont="1" applyFill="1" applyBorder="1" applyAlignment="1">
      <alignment horizontal="center" vertical="center" wrapText="1"/>
    </xf>
    <xf numFmtId="0" fontId="9" fillId="10" borderId="32" xfId="0" applyFont="1" applyFill="1" applyBorder="1" applyAlignment="1">
      <alignment horizontal="center" vertical="center" wrapText="1"/>
    </xf>
    <xf numFmtId="0" fontId="9" fillId="10" borderId="33" xfId="0" applyFont="1" applyFill="1" applyBorder="1" applyAlignment="1">
      <alignment horizontal="center" vertical="center" wrapText="1"/>
    </xf>
    <xf numFmtId="0" fontId="9" fillId="10" borderId="3" xfId="0" applyFont="1" applyFill="1" applyBorder="1" applyAlignment="1">
      <alignment horizontal="center" vertical="center" wrapText="1"/>
    </xf>
    <xf numFmtId="0" fontId="9" fillId="10" borderId="36" xfId="0" applyFont="1" applyFill="1" applyBorder="1" applyAlignment="1">
      <alignment horizontal="center" vertical="center" wrapText="1"/>
    </xf>
    <xf numFmtId="0" fontId="9" fillId="10" borderId="37" xfId="0" applyFont="1" applyFill="1" applyBorder="1" applyAlignment="1">
      <alignment horizontal="center" vertical="center" wrapText="1"/>
    </xf>
    <xf numFmtId="0" fontId="9" fillId="10" borderId="38" xfId="0" applyFont="1" applyFill="1" applyBorder="1" applyAlignment="1">
      <alignment horizontal="center" vertical="center" wrapText="1"/>
    </xf>
    <xf numFmtId="0" fontId="9" fillId="10" borderId="39" xfId="0" applyFont="1" applyFill="1" applyBorder="1" applyAlignment="1">
      <alignment horizontal="center" vertical="center" wrapText="1"/>
    </xf>
    <xf numFmtId="0" fontId="24" fillId="7" borderId="45" xfId="0" applyFont="1" applyFill="1" applyBorder="1" applyAlignment="1">
      <alignment horizontal="center" vertical="center" wrapText="1"/>
    </xf>
    <xf numFmtId="0" fontId="24" fillId="7" borderId="46" xfId="0" applyFont="1" applyFill="1" applyBorder="1" applyAlignment="1">
      <alignment horizontal="center" vertical="center" wrapText="1"/>
    </xf>
    <xf numFmtId="0" fontId="24" fillId="7" borderId="47" xfId="0" applyFont="1" applyFill="1" applyBorder="1" applyAlignment="1">
      <alignment horizontal="center" vertical="center" wrapText="1"/>
    </xf>
    <xf numFmtId="0" fontId="38" fillId="21" borderId="28" xfId="0" applyFont="1" applyFill="1" applyBorder="1" applyAlignment="1">
      <alignment horizontal="center" vertical="center" wrapText="1"/>
    </xf>
    <xf numFmtId="0" fontId="38" fillId="21" borderId="27" xfId="0" applyFont="1" applyFill="1" applyBorder="1" applyAlignment="1">
      <alignment horizontal="center" vertical="center" wrapText="1"/>
    </xf>
    <xf numFmtId="0" fontId="38" fillId="21" borderId="4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9" fillId="10" borderId="23" xfId="0" applyFont="1" applyFill="1" applyBorder="1" applyAlignment="1">
      <alignment horizontal="center" vertical="center" wrapText="1"/>
    </xf>
    <xf numFmtId="0" fontId="9" fillId="10" borderId="18" xfId="0" applyFont="1" applyFill="1" applyBorder="1" applyAlignment="1">
      <alignment horizontal="center" vertical="center" wrapText="1"/>
    </xf>
    <xf numFmtId="0" fontId="9" fillId="10" borderId="19" xfId="0" applyFont="1" applyFill="1" applyBorder="1" applyAlignment="1">
      <alignment horizontal="center" vertical="center" wrapText="1"/>
    </xf>
    <xf numFmtId="0" fontId="9" fillId="10" borderId="23" xfId="0" applyFont="1" applyFill="1" applyBorder="1" applyAlignment="1">
      <alignment horizontal="center" vertical="center"/>
    </xf>
    <xf numFmtId="0" fontId="9" fillId="10" borderId="18" xfId="0" applyFont="1" applyFill="1" applyBorder="1" applyAlignment="1">
      <alignment horizontal="center" vertical="center"/>
    </xf>
    <xf numFmtId="0" fontId="9" fillId="10" borderId="19" xfId="0" applyFont="1" applyFill="1" applyBorder="1" applyAlignment="1">
      <alignment horizontal="center" vertical="center"/>
    </xf>
    <xf numFmtId="0" fontId="3" fillId="3" borderId="45" xfId="0" applyFont="1" applyFill="1" applyBorder="1" applyAlignment="1">
      <alignment horizontal="center" vertical="center" wrapText="1"/>
    </xf>
    <xf numFmtId="0" fontId="3" fillId="3" borderId="46" xfId="0" applyFont="1" applyFill="1" applyBorder="1" applyAlignment="1">
      <alignment horizontal="center" vertical="center" wrapText="1"/>
    </xf>
    <xf numFmtId="0" fontId="3" fillId="3" borderId="47" xfId="0" applyFont="1" applyFill="1" applyBorder="1" applyAlignment="1">
      <alignment horizontal="center" vertical="center" wrapText="1"/>
    </xf>
    <xf numFmtId="0" fontId="38" fillId="9" borderId="28" xfId="0" applyFont="1" applyFill="1" applyBorder="1" applyAlignment="1">
      <alignment horizontal="center" vertical="center" wrapText="1"/>
    </xf>
    <xf numFmtId="0" fontId="38" fillId="9" borderId="27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9" fillId="10" borderId="15" xfId="0" applyFont="1" applyFill="1" applyBorder="1" applyAlignment="1">
      <alignment horizontal="center" vertical="center" wrapText="1"/>
    </xf>
    <xf numFmtId="0" fontId="9" fillId="10" borderId="16" xfId="0" applyFont="1" applyFill="1" applyBorder="1" applyAlignment="1">
      <alignment horizontal="center" vertical="center" wrapText="1"/>
    </xf>
    <xf numFmtId="0" fontId="9" fillId="10" borderId="17" xfId="0" applyFont="1" applyFill="1" applyBorder="1" applyAlignment="1">
      <alignment horizontal="center" vertical="center" wrapText="1"/>
    </xf>
    <xf numFmtId="0" fontId="22" fillId="7" borderId="7" xfId="0" applyFont="1" applyFill="1" applyBorder="1" applyAlignment="1">
      <alignment horizontal="center" vertical="center" wrapText="1"/>
    </xf>
    <xf numFmtId="0" fontId="22" fillId="7" borderId="25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/>
    </xf>
    <xf numFmtId="0" fontId="16" fillId="8" borderId="21" xfId="0" applyFont="1" applyFill="1" applyBorder="1" applyAlignment="1">
      <alignment horizontal="center"/>
    </xf>
    <xf numFmtId="0" fontId="16" fillId="8" borderId="27" xfId="0" applyFont="1" applyFill="1" applyBorder="1" applyAlignment="1">
      <alignment horizontal="center"/>
    </xf>
    <xf numFmtId="0" fontId="16" fillId="8" borderId="26" xfId="0" applyFont="1" applyFill="1" applyBorder="1" applyAlignment="1">
      <alignment horizontal="center"/>
    </xf>
    <xf numFmtId="0" fontId="9" fillId="8" borderId="11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horizontal="center" vertical="center"/>
    </xf>
    <xf numFmtId="0" fontId="39" fillId="3" borderId="11" xfId="0" applyFont="1" applyFill="1" applyBorder="1" applyAlignment="1">
      <alignment horizontal="center" vertical="center" wrapText="1"/>
    </xf>
    <xf numFmtId="0" fontId="39" fillId="3" borderId="12" xfId="0" applyFont="1" applyFill="1" applyBorder="1" applyAlignment="1">
      <alignment horizontal="center" vertical="center" wrapText="1"/>
    </xf>
    <xf numFmtId="0" fontId="9" fillId="10" borderId="10" xfId="0" applyFont="1" applyFill="1" applyBorder="1" applyAlignment="1">
      <alignment horizontal="center" vertical="center" wrapText="1"/>
    </xf>
    <xf numFmtId="0" fontId="9" fillId="10" borderId="11" xfId="0" applyFont="1" applyFill="1" applyBorder="1" applyAlignment="1">
      <alignment horizontal="center" vertical="center" wrapText="1"/>
    </xf>
    <xf numFmtId="0" fontId="9" fillId="10" borderId="12" xfId="0" applyFont="1" applyFill="1" applyBorder="1" applyAlignment="1">
      <alignment horizontal="center" vertical="center" wrapText="1"/>
    </xf>
    <xf numFmtId="0" fontId="9" fillId="10" borderId="20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9" fillId="10" borderId="41" xfId="0" applyFont="1" applyFill="1" applyBorder="1" applyAlignment="1">
      <alignment horizontal="center" vertical="center" wrapText="1"/>
    </xf>
    <xf numFmtId="0" fontId="9" fillId="10" borderId="42" xfId="0" applyFont="1" applyFill="1" applyBorder="1" applyAlignment="1">
      <alignment horizontal="center" vertical="center" wrapText="1"/>
    </xf>
    <xf numFmtId="0" fontId="9" fillId="10" borderId="43" xfId="0" applyFont="1" applyFill="1" applyBorder="1" applyAlignment="1">
      <alignment horizontal="center" vertical="center" wrapText="1"/>
    </xf>
    <xf numFmtId="0" fontId="29" fillId="11" borderId="3" xfId="0" applyFont="1" applyFill="1" applyBorder="1" applyAlignment="1">
      <alignment horizontal="center" vertical="center" wrapText="1"/>
    </xf>
    <xf numFmtId="0" fontId="5" fillId="19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5" fillId="12" borderId="3" xfId="1" applyFont="1" applyFill="1" applyBorder="1" applyAlignment="1">
      <alignment horizontal="center" vertical="center"/>
    </xf>
    <xf numFmtId="0" fontId="18" fillId="19" borderId="3" xfId="0" applyFont="1" applyFill="1" applyBorder="1" applyAlignment="1">
      <alignment horizontal="center" vertical="center" wrapText="1"/>
    </xf>
    <xf numFmtId="0" fontId="18" fillId="19" borderId="3" xfId="0" applyFont="1" applyFill="1" applyBorder="1" applyAlignment="1">
      <alignment horizontal="center" vertical="center"/>
    </xf>
    <xf numFmtId="0" fontId="5" fillId="19" borderId="3" xfId="0" applyFont="1" applyFill="1" applyBorder="1" applyAlignment="1">
      <alignment horizontal="left" vertical="center" wrapText="1"/>
    </xf>
    <xf numFmtId="0" fontId="5" fillId="19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justify" vertical="center" wrapText="1"/>
    </xf>
    <xf numFmtId="0" fontId="25" fillId="16" borderId="3" xfId="1" applyFont="1" applyFill="1" applyBorder="1" applyAlignment="1">
      <alignment horizontal="center" vertical="center"/>
    </xf>
    <xf numFmtId="0" fontId="25" fillId="13" borderId="3" xfId="1" applyFont="1" applyFill="1" applyBorder="1" applyAlignment="1">
      <alignment horizontal="center" vertical="center"/>
    </xf>
    <xf numFmtId="0" fontId="29" fillId="4" borderId="3" xfId="0" applyFont="1" applyFill="1" applyBorder="1" applyAlignment="1">
      <alignment horizontal="center" vertical="center" wrapText="1"/>
    </xf>
    <xf numFmtId="0" fontId="30" fillId="18" borderId="3" xfId="0" applyFont="1" applyFill="1" applyBorder="1" applyAlignment="1">
      <alignment horizontal="center" vertical="center" textRotation="90" wrapText="1"/>
    </xf>
    <xf numFmtId="0" fontId="30" fillId="18" borderId="56" xfId="0" applyFont="1" applyFill="1" applyBorder="1" applyAlignment="1">
      <alignment horizontal="center" vertical="center" textRotation="90" wrapText="1"/>
    </xf>
    <xf numFmtId="0" fontId="30" fillId="18" borderId="4" xfId="0" applyFont="1" applyFill="1" applyBorder="1" applyAlignment="1">
      <alignment horizontal="center" vertical="center" textRotation="90" wrapText="1"/>
    </xf>
    <xf numFmtId="0" fontId="5" fillId="19" borderId="56" xfId="0" applyFont="1" applyFill="1" applyBorder="1" applyAlignment="1">
      <alignment horizontal="center" vertical="center" wrapText="1"/>
    </xf>
    <xf numFmtId="0" fontId="5" fillId="19" borderId="57" xfId="0" applyFont="1" applyFill="1" applyBorder="1" applyAlignment="1">
      <alignment horizontal="center" vertical="center" wrapText="1"/>
    </xf>
    <xf numFmtId="0" fontId="5" fillId="19" borderId="4" xfId="0" applyFont="1" applyFill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 wrapText="1"/>
    </xf>
    <xf numFmtId="0" fontId="44" fillId="0" borderId="3" xfId="2" applyFont="1" applyFill="1" applyBorder="1" applyAlignment="1">
      <alignment horizontal="center" vertical="center" wrapText="1"/>
    </xf>
    <xf numFmtId="0" fontId="44" fillId="19" borderId="3" xfId="2" applyFont="1" applyFill="1" applyBorder="1" applyAlignment="1">
      <alignment horizontal="center" vertical="center" wrapText="1"/>
    </xf>
    <xf numFmtId="0" fontId="25" fillId="14" borderId="3" xfId="1" applyFont="1" applyFill="1" applyBorder="1" applyAlignment="1">
      <alignment horizontal="center" vertical="center"/>
    </xf>
    <xf numFmtId="0" fontId="29" fillId="17" borderId="3" xfId="0" applyFont="1" applyFill="1" applyBorder="1" applyAlignment="1">
      <alignment horizontal="center" vertical="center" textRotation="90" wrapText="1"/>
    </xf>
    <xf numFmtId="0" fontId="29" fillId="17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center" vertical="center"/>
    </xf>
    <xf numFmtId="0" fontId="20" fillId="0" borderId="0" xfId="2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8" fillId="0" borderId="0" xfId="1" applyFont="1" applyBorder="1" applyAlignment="1">
      <alignment horizontal="center" vertical="center" wrapText="1"/>
    </xf>
    <xf numFmtId="0" fontId="38" fillId="0" borderId="29" xfId="0" applyFont="1" applyBorder="1" applyAlignment="1">
      <alignment horizontal="center" vertical="center" wrapText="1"/>
    </xf>
    <xf numFmtId="0" fontId="38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 wrapText="1"/>
    </xf>
    <xf numFmtId="0" fontId="29" fillId="17" borderId="3" xfId="0" applyFont="1" applyFill="1" applyBorder="1" applyAlignment="1">
      <alignment horizontal="center" vertical="center"/>
    </xf>
    <xf numFmtId="0" fontId="29" fillId="11" borderId="3" xfId="0" applyFont="1" applyFill="1" applyBorder="1" applyAlignment="1">
      <alignment horizontal="center" vertical="center"/>
    </xf>
    <xf numFmtId="0" fontId="17" fillId="0" borderId="0" xfId="1" applyFont="1" applyAlignment="1">
      <alignment horizontal="left" vertical="center"/>
    </xf>
    <xf numFmtId="0" fontId="37" fillId="3" borderId="11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7" fillId="7" borderId="3" xfId="0" applyFont="1" applyFill="1" applyBorder="1" applyAlignment="1">
      <alignment horizontal="center" vertical="center" wrapText="1"/>
    </xf>
    <xf numFmtId="0" fontId="26" fillId="15" borderId="55" xfId="0" applyFont="1" applyFill="1" applyBorder="1" applyAlignment="1">
      <alignment horizontal="center" vertical="center" wrapText="1"/>
    </xf>
    <xf numFmtId="0" fontId="26" fillId="15" borderId="1" xfId="0" applyFont="1" applyFill="1" applyBorder="1" applyAlignment="1">
      <alignment horizontal="center" vertical="center" wrapText="1"/>
    </xf>
    <xf numFmtId="0" fontId="26" fillId="15" borderId="2" xfId="0" applyFont="1" applyFill="1" applyBorder="1" applyAlignment="1">
      <alignment horizontal="center" vertical="center" wrapText="1"/>
    </xf>
    <xf numFmtId="0" fontId="23" fillId="7" borderId="3" xfId="0" applyFont="1" applyFill="1" applyBorder="1" applyAlignment="1">
      <alignment horizontal="center" vertical="center"/>
    </xf>
    <xf numFmtId="0" fontId="23" fillId="7" borderId="3" xfId="0" applyFont="1" applyFill="1" applyBorder="1" applyAlignment="1">
      <alignment horizontal="center" vertical="center" wrapText="1"/>
    </xf>
    <xf numFmtId="0" fontId="1" fillId="0" borderId="3" xfId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41" fillId="0" borderId="10" xfId="0" applyFont="1" applyBorder="1" applyAlignment="1">
      <alignment horizontal="justify" wrapText="1"/>
    </xf>
    <xf numFmtId="0" fontId="41" fillId="0" borderId="11" xfId="0" applyFont="1" applyBorder="1" applyAlignment="1">
      <alignment horizontal="justify" wrapText="1"/>
    </xf>
    <xf numFmtId="0" fontId="16" fillId="0" borderId="11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</cellXfs>
  <cellStyles count="3">
    <cellStyle name="Hipervínculo" xfId="1" builtinId="8"/>
    <cellStyle name="Hyperlink" xfId="2" xr:uid="{00000000-000B-0000-0000-000008000000}"/>
    <cellStyle name="Normal" xfId="0" builtinId="0"/>
  </cellStyles>
  <dxfs count="0"/>
  <tableStyles count="0" defaultTableStyle="TableStyleMedium2" defaultPivotStyle="PivotStyleLight16"/>
  <colors>
    <mruColors>
      <color rgb="FF1A9614"/>
      <color rgb="FF12A80A"/>
      <color rgb="FF2A9C24"/>
      <color rgb="FF179410"/>
      <color rgb="FF008000"/>
      <color rgb="FF0563C1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r>
              <a:rPr lang="en-US"/>
              <a:t>CONSOLIDADO DE TIPO Y MEDIO DE TRÁMITES, OPAS Y CONSULTAS EN SUIT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umanst521 BT" panose="020B060202020402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2.0183350642807935E-2"/>
          <c:y val="0.15836989823596029"/>
          <c:w val="0.95559662858582251"/>
          <c:h val="0.6485782454823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GRÁFICAS_UIS!$C$8</c:f>
              <c:strCache>
                <c:ptCount val="1"/>
                <c:pt idx="0">
                  <c:v>Presencial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GRÁFICAS_UIS!$B$9:$B$11</c:f>
              <c:strCache>
                <c:ptCount val="3"/>
                <c:pt idx="0">
                  <c:v>Trámites</c:v>
                </c:pt>
                <c:pt idx="1">
                  <c:v>OPAS</c:v>
                </c:pt>
                <c:pt idx="2">
                  <c:v>Consultas</c:v>
                </c:pt>
              </c:strCache>
            </c:strRef>
          </c:cat>
          <c:val>
            <c:numRef>
              <c:f>GRÁFICAS_UIS!$C$9:$C$11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01-48AB-82B7-EE30DDADEF33}"/>
            </c:ext>
          </c:extLst>
        </c:ser>
        <c:ser>
          <c:idx val="1"/>
          <c:order val="1"/>
          <c:tx>
            <c:strRef>
              <c:f>GRÁFICAS_UIS!$D$8</c:f>
              <c:strCache>
                <c:ptCount val="1"/>
                <c:pt idx="0">
                  <c:v>Parcialmente
 en línea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156-4E39-BA0A-6FC39E2A45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GRÁFICAS_UIS!$B$9:$B$11</c:f>
              <c:strCache>
                <c:ptCount val="3"/>
                <c:pt idx="0">
                  <c:v>Trámites</c:v>
                </c:pt>
                <c:pt idx="1">
                  <c:v>OPAS</c:v>
                </c:pt>
                <c:pt idx="2">
                  <c:v>Consultas</c:v>
                </c:pt>
              </c:strCache>
            </c:strRef>
          </c:cat>
          <c:val>
            <c:numRef>
              <c:f>GRÁFICAS_UIS!$D$9:$D$11</c:f>
              <c:numCache>
                <c:formatCode>General</c:formatCode>
                <c:ptCount val="3"/>
                <c:pt idx="0">
                  <c:v>8</c:v>
                </c:pt>
                <c:pt idx="1">
                  <c:v>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01-48AB-82B7-EE30DDADEF33}"/>
            </c:ext>
          </c:extLst>
        </c:ser>
        <c:ser>
          <c:idx val="2"/>
          <c:order val="2"/>
          <c:tx>
            <c:strRef>
              <c:f>GRÁFICAS_UIS!$E$8</c:f>
              <c:strCache>
                <c:ptCount val="1"/>
                <c:pt idx="0">
                  <c:v>Totalmente
en línea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GRÁFICAS_UIS!$B$9:$B$11</c:f>
              <c:strCache>
                <c:ptCount val="3"/>
                <c:pt idx="0">
                  <c:v>Trámites</c:v>
                </c:pt>
                <c:pt idx="1">
                  <c:v>OPAS</c:v>
                </c:pt>
                <c:pt idx="2">
                  <c:v>Consultas</c:v>
                </c:pt>
              </c:strCache>
            </c:strRef>
          </c:cat>
          <c:val>
            <c:numRef>
              <c:f>GRÁFICAS_UIS!$E$9:$E$11</c:f>
              <c:numCache>
                <c:formatCode>General</c:formatCode>
                <c:ptCount val="3"/>
                <c:pt idx="0">
                  <c:v>11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501-48AB-82B7-EE30DDADEF3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51315760"/>
        <c:axId val="1551309104"/>
      </c:barChart>
      <c:catAx>
        <c:axId val="155131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endParaRPr lang="es-CO"/>
          </a:p>
        </c:txPr>
        <c:crossAx val="1551309104"/>
        <c:crosses val="autoZero"/>
        <c:auto val="1"/>
        <c:lblAlgn val="ctr"/>
        <c:lblOffset val="100"/>
        <c:noMultiLvlLbl val="0"/>
      </c:catAx>
      <c:valAx>
        <c:axId val="155130910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551315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Humanst521 BT" panose="020B06020202040202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Humanst521 BT" panose="020B06020202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r>
              <a:rPr lang="en-US"/>
              <a:t>ESTADO TRÁMITES,</a:t>
            </a:r>
            <a:r>
              <a:rPr lang="en-US" baseline="0"/>
              <a:t> OPAS Y CONSULTAS</a:t>
            </a:r>
          </a:p>
          <a:p>
            <a:pPr>
              <a:defRPr sz="1600"/>
            </a:pPr>
            <a:r>
              <a:rPr lang="en-US" baseline="0"/>
              <a:t>INSCRITOS EN EL SUIT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umanst521 BT" panose="020B060202020402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GRÁFICAS_UIS!$C$21</c:f>
              <c:strCache>
                <c:ptCount val="1"/>
                <c:pt idx="0">
                  <c:v>Inscrito en el SUIT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0" i="0" u="none" strike="noStrike" kern="1200" baseline="0">
                    <a:solidFill>
                      <a:sysClr val="windowText" lastClr="000000"/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GRÁFICAS_UIS!$B$22:$B$24</c:f>
              <c:strCache>
                <c:ptCount val="3"/>
                <c:pt idx="0">
                  <c:v>Trámites</c:v>
                </c:pt>
                <c:pt idx="1">
                  <c:v>OPAS</c:v>
                </c:pt>
                <c:pt idx="2">
                  <c:v>Consultas</c:v>
                </c:pt>
              </c:strCache>
            </c:strRef>
          </c:cat>
          <c:val>
            <c:numRef>
              <c:f>GRÁFICAS_UIS!$C$22:$C$24</c:f>
              <c:numCache>
                <c:formatCode>General</c:formatCode>
                <c:ptCount val="3"/>
                <c:pt idx="0">
                  <c:v>19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9D-4FEB-94B0-0B8DBFE650A0}"/>
            </c:ext>
          </c:extLst>
        </c:ser>
        <c:ser>
          <c:idx val="1"/>
          <c:order val="1"/>
          <c:tx>
            <c:strRef>
              <c:f>GRÁFICAS_UIS!$C$21</c:f>
              <c:strCache>
                <c:ptCount val="1"/>
                <c:pt idx="0">
                  <c:v>Inscrito en el SUIT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GRÁFICAS_UIS!$B$22:$B$24</c:f>
              <c:strCache>
                <c:ptCount val="3"/>
                <c:pt idx="0">
                  <c:v>Trámites</c:v>
                </c:pt>
                <c:pt idx="1">
                  <c:v>OPAS</c:v>
                </c:pt>
                <c:pt idx="2">
                  <c:v>Consultas</c:v>
                </c:pt>
              </c:strCache>
            </c:strRef>
          </c:cat>
          <c:val>
            <c:numRef>
              <c:f>GRÁFICAS_UIS!$D$22:$D$24</c:f>
              <c:numCache>
                <c:formatCode>General</c:formatCode>
                <c:ptCount val="3"/>
              </c:numCache>
            </c:numRef>
          </c:val>
          <c:extLst>
            <c:ext xmlns:c16="http://schemas.microsoft.com/office/drawing/2014/chart" uri="{C3380CC4-5D6E-409C-BE32-E72D297353CC}">
              <c16:uniqueId val="{00000001-E19D-4FEB-94B0-0B8DBFE6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54143792"/>
        <c:axId val="1754152528"/>
      </c:barChart>
      <c:catAx>
        <c:axId val="175414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endParaRPr lang="es-CO"/>
          </a:p>
        </c:txPr>
        <c:crossAx val="1754152528"/>
        <c:crosses val="autoZero"/>
        <c:auto val="1"/>
        <c:lblAlgn val="ctr"/>
        <c:lblOffset val="100"/>
        <c:noMultiLvlLbl val="0"/>
      </c:catAx>
      <c:valAx>
        <c:axId val="175415252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75414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Humanst521 BT" panose="020B06020202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r>
              <a:rPr lang="en-US"/>
              <a:t>Usuarios</a:t>
            </a:r>
            <a:r>
              <a:rPr lang="en-US" baseline="0"/>
              <a:t> de </a:t>
            </a:r>
            <a:r>
              <a:rPr lang="en-US"/>
              <a:t>Trámites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umanst521 BT" panose="020B060202020402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GRÁFICAS_UIS!$C$34</c:f>
              <c:strCache>
                <c:ptCount val="1"/>
                <c:pt idx="0">
                  <c:v>Trámites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GRÁFICAS_UIS!$B$35:$B$43</c:f>
              <c:strCache>
                <c:ptCount val="9"/>
                <c:pt idx="0">
                  <c:v>Aspirantes</c:v>
                </c:pt>
                <c:pt idx="1">
                  <c:v>Estudiantes</c:v>
                </c:pt>
                <c:pt idx="2">
                  <c:v>Egresados</c:v>
                </c:pt>
                <c:pt idx="3">
                  <c:v>Profesores</c:v>
                </c:pt>
                <c:pt idx="4">
                  <c:v>Personal Administrativo</c:v>
                </c:pt>
                <c:pt idx="5">
                  <c:v>Ciudadanía</c:v>
                </c:pt>
                <c:pt idx="6">
                  <c:v>Comunidad de Extensión</c:v>
                </c:pt>
                <c:pt idx="7">
                  <c:v>Proveedores/Contratistas</c:v>
                </c:pt>
                <c:pt idx="8">
                  <c:v>Entidades Gubernamentales</c:v>
                </c:pt>
              </c:strCache>
            </c:strRef>
          </c:cat>
          <c:val>
            <c:numRef>
              <c:f>GRÁFICAS_UIS!$C$35:$C$43</c:f>
              <c:numCache>
                <c:formatCode>General</c:formatCode>
                <c:ptCount val="9"/>
                <c:pt idx="0">
                  <c:v>2</c:v>
                </c:pt>
                <c:pt idx="1">
                  <c:v>17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A1-49D5-8D2E-E3B91F9406A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848824256"/>
        <c:axId val="1848809280"/>
      </c:barChart>
      <c:catAx>
        <c:axId val="18488242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endParaRPr lang="es-CO"/>
          </a:p>
        </c:txPr>
        <c:crossAx val="1848809280"/>
        <c:crosses val="autoZero"/>
        <c:auto val="1"/>
        <c:lblAlgn val="ctr"/>
        <c:lblOffset val="100"/>
        <c:noMultiLvlLbl val="0"/>
      </c:catAx>
      <c:valAx>
        <c:axId val="1848809280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184882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Humanst521 BT" panose="020B06020202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r>
              <a:rPr lang="en-US"/>
              <a:t>Usuarios</a:t>
            </a:r>
            <a:r>
              <a:rPr lang="en-US" baseline="0"/>
              <a:t> de </a:t>
            </a:r>
            <a:r>
              <a:rPr lang="en-US"/>
              <a:t>OPAS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umanst521 BT" panose="020B060202020402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GRÁFICAS_UIS!$D$34</c:f>
              <c:strCache>
                <c:ptCount val="1"/>
                <c:pt idx="0">
                  <c:v>OPAS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GRÁFICAS_UIS!$B$35:$B$43</c:f>
              <c:strCache>
                <c:ptCount val="9"/>
                <c:pt idx="0">
                  <c:v>Aspirantes</c:v>
                </c:pt>
                <c:pt idx="1">
                  <c:v>Estudiantes</c:v>
                </c:pt>
                <c:pt idx="2">
                  <c:v>Egresados</c:v>
                </c:pt>
                <c:pt idx="3">
                  <c:v>Profesores</c:v>
                </c:pt>
                <c:pt idx="4">
                  <c:v>Personal Administrativo</c:v>
                </c:pt>
                <c:pt idx="5">
                  <c:v>Ciudadanía</c:v>
                </c:pt>
                <c:pt idx="6">
                  <c:v>Comunidad de Extensión</c:v>
                </c:pt>
                <c:pt idx="7">
                  <c:v>Proveedores/Contratistas</c:v>
                </c:pt>
                <c:pt idx="8">
                  <c:v>Entidades Gubernamentales</c:v>
                </c:pt>
              </c:strCache>
            </c:strRef>
          </c:cat>
          <c:val>
            <c:numRef>
              <c:f>GRÁFICAS_UIS!$D$35:$D$43</c:f>
              <c:numCache>
                <c:formatCode>General</c:formatCode>
                <c:ptCount val="9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5F-4B05-98F7-578D6D58FCF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848824256"/>
        <c:axId val="1848809280"/>
      </c:barChart>
      <c:catAx>
        <c:axId val="18488242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endParaRPr lang="es-CO"/>
          </a:p>
        </c:txPr>
        <c:crossAx val="1848809280"/>
        <c:crosses val="autoZero"/>
        <c:auto val="1"/>
        <c:lblAlgn val="ctr"/>
        <c:lblOffset val="100"/>
        <c:noMultiLvlLbl val="0"/>
      </c:catAx>
      <c:valAx>
        <c:axId val="1848809280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184882425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Humanst521 BT" panose="020B06020202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r>
              <a:rPr lang="en-US"/>
              <a:t>Usuarios</a:t>
            </a:r>
            <a:r>
              <a:rPr lang="en-US" baseline="0"/>
              <a:t> de </a:t>
            </a:r>
            <a:r>
              <a:rPr lang="en-US"/>
              <a:t>Consultas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umanst521 BT" panose="020B060202020402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GRÁFICAS_UIS!$E$34</c:f>
              <c:strCache>
                <c:ptCount val="1"/>
                <c:pt idx="0">
                  <c:v>Consultas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3F0-463E-91AF-9B436929352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GRÁFICAS_UIS!$B$35:$B$43</c:f>
              <c:strCache>
                <c:ptCount val="9"/>
                <c:pt idx="0">
                  <c:v>Aspirantes</c:v>
                </c:pt>
                <c:pt idx="1">
                  <c:v>Estudiantes</c:v>
                </c:pt>
                <c:pt idx="2">
                  <c:v>Egresados</c:v>
                </c:pt>
                <c:pt idx="3">
                  <c:v>Profesores</c:v>
                </c:pt>
                <c:pt idx="4">
                  <c:v>Personal Administrativo</c:v>
                </c:pt>
                <c:pt idx="5">
                  <c:v>Ciudadanía</c:v>
                </c:pt>
                <c:pt idx="6">
                  <c:v>Comunidad de Extensión</c:v>
                </c:pt>
                <c:pt idx="7">
                  <c:v>Proveedores/Contratistas</c:v>
                </c:pt>
                <c:pt idx="8">
                  <c:v>Entidades Gubernamentales</c:v>
                </c:pt>
              </c:strCache>
            </c:strRef>
          </c:cat>
          <c:val>
            <c:numRef>
              <c:f>GRÁFICAS_UIS!$E$35:$E$43</c:f>
              <c:numCache>
                <c:formatCode>General</c:formatCode>
                <c:ptCount val="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1-4908-AB1B-D13E1C65438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848824256"/>
        <c:axId val="1848809280"/>
      </c:barChart>
      <c:catAx>
        <c:axId val="18488242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endParaRPr lang="es-CO"/>
          </a:p>
        </c:txPr>
        <c:crossAx val="1848809280"/>
        <c:crosses val="autoZero"/>
        <c:auto val="1"/>
        <c:lblAlgn val="ctr"/>
        <c:lblOffset val="100"/>
        <c:noMultiLvlLbl val="0"/>
      </c:catAx>
      <c:valAx>
        <c:axId val="1848809280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184882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Humanst521 BT" panose="020B06020202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solidFill>
              <a:srgbClr val="92D050"/>
            </a:solidFill>
          </c:spPr>
          <c:dPt>
            <c:idx val="0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4AE-46AD-9A60-75748414BE8C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E6D1-4A74-86FA-E42CF251BC61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83A-472B-AF0F-994D3DF0EB0F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83A-472B-AF0F-994D3DF0EB0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GRÁFICAS_UIS!$W$9:$W$12</c:f>
              <c:strCache>
                <c:ptCount val="4"/>
                <c:pt idx="0">
                  <c:v>Trámites - Totalmente en línea </c:v>
                </c:pt>
                <c:pt idx="1">
                  <c:v>Trámites - Parcialmente en línea</c:v>
                </c:pt>
                <c:pt idx="2">
                  <c:v>OPAS - Totalmente en línea </c:v>
                </c:pt>
                <c:pt idx="3">
                  <c:v>OPAS - Parcialmente en línea</c:v>
                </c:pt>
              </c:strCache>
            </c:strRef>
          </c:cat>
          <c:val>
            <c:numRef>
              <c:f>GRÁFICAS_UIS!$Z$9:$Z$12</c:f>
              <c:numCache>
                <c:formatCode>General</c:formatCode>
                <c:ptCount val="4"/>
                <c:pt idx="0">
                  <c:v>11</c:v>
                </c:pt>
                <c:pt idx="1">
                  <c:v>6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D1-4A74-86FA-E42CF251BC6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Humanst521 BT" panose="020B06020202040202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818-468F-8A8D-3AD40BE84ECA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818-468F-8A8D-3AD40BE84ECA}"/>
              </c:ext>
            </c:extLst>
          </c:dPt>
          <c:dPt>
            <c:idx val="2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5818-468F-8A8D-3AD40BE84ECA}"/>
              </c:ext>
            </c:extLst>
          </c:dPt>
          <c:dPt>
            <c:idx val="3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818-468F-8A8D-3AD40BE84EC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GRÁFICAS_UIS!$W$22:$W$25</c:f>
              <c:strCache>
                <c:ptCount val="4"/>
                <c:pt idx="0">
                  <c:v>Trámite - Totalmente en línea</c:v>
                </c:pt>
                <c:pt idx="1">
                  <c:v>Trámite - Parcialmente en línea</c:v>
                </c:pt>
                <c:pt idx="2">
                  <c:v>OPAS - Totalmente en línea</c:v>
                </c:pt>
                <c:pt idx="3">
                  <c:v>OPAS - Parcialmente en línea</c:v>
                </c:pt>
              </c:strCache>
            </c:strRef>
          </c:cat>
          <c:val>
            <c:numRef>
              <c:f>GRÁFICAS_UIS!$Z$22:$Z$25</c:f>
              <c:numCache>
                <c:formatCode>General</c:formatCode>
                <c:ptCount val="4"/>
                <c:pt idx="0">
                  <c:v>8</c:v>
                </c:pt>
                <c:pt idx="1">
                  <c:v>4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18-468F-8A8D-3AD40BE84EC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Humanst521 BT" panose="020B06020202040202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696-4019-85DA-FA783E3984F9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696-4019-85DA-FA783E3984F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GRÁFICAS_UIS!$W$36:$W$37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GRÁFICAS_UIS!$Z$36:$Z$37</c:f>
              <c:numCache>
                <c:formatCode>General</c:formatCode>
                <c:ptCount val="2"/>
                <c:pt idx="0">
                  <c:v>19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696-4019-85DA-FA783E3984F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Humanst521 BT" panose="020B06020202040202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r>
              <a:rPr lang="es-CO"/>
              <a:t>PROCESOS RESPONSABLES DE TRÁMITES,</a:t>
            </a:r>
            <a:r>
              <a:rPr lang="es-CO" baseline="0"/>
              <a:t> OPAS Y CONSULTAS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umanst521 BT" panose="020B0602020204020204" pitchFamily="34" charset="0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GRÁFICAS_UIS!$R$7</c:f>
              <c:strCache>
                <c:ptCount val="1"/>
                <c:pt idx="0">
                  <c:v>Trámites</c:v>
                </c:pt>
              </c:strCache>
            </c:strRef>
          </c:tx>
          <c:spPr>
            <a:solidFill>
              <a:srgbClr val="179410"/>
            </a:solidFill>
            <a:ln w="0">
              <a:solidFill>
                <a:schemeClr val="bg1">
                  <a:alpha val="9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GRÁFICAS_UIS!$O$8:$O$13</c:f>
              <c:strCache>
                <c:ptCount val="6"/>
                <c:pt idx="0">
                  <c:v>Admisiones y Registro Académico</c:v>
                </c:pt>
                <c:pt idx="1">
                  <c:v>Financiero</c:v>
                </c:pt>
                <c:pt idx="2">
                  <c:v>Relaciones Exteriores</c:v>
                </c:pt>
                <c:pt idx="3">
                  <c:v>Instituto de Lenguas</c:v>
                </c:pt>
                <c:pt idx="4">
                  <c:v>Extensión </c:v>
                </c:pt>
                <c:pt idx="5">
                  <c:v>Biblioteca</c:v>
                </c:pt>
              </c:strCache>
            </c:strRef>
          </c:cat>
          <c:val>
            <c:numRef>
              <c:f>GRÁFICAS_UIS!$R$8:$R$13</c:f>
              <c:numCache>
                <c:formatCode>General</c:formatCode>
                <c:ptCount val="6"/>
                <c:pt idx="0">
                  <c:v>14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A9-477D-A826-3CD77DA42C99}"/>
            </c:ext>
          </c:extLst>
        </c:ser>
        <c:ser>
          <c:idx val="1"/>
          <c:order val="1"/>
          <c:tx>
            <c:strRef>
              <c:f>GRÁFICAS_UIS!$S$7</c:f>
              <c:strCache>
                <c:ptCount val="1"/>
                <c:pt idx="0">
                  <c:v>OPAS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GRÁFICAS_UIS!$O$8:$O$13</c:f>
              <c:strCache>
                <c:ptCount val="6"/>
                <c:pt idx="0">
                  <c:v>Admisiones y Registro Académico</c:v>
                </c:pt>
                <c:pt idx="1">
                  <c:v>Financiero</c:v>
                </c:pt>
                <c:pt idx="2">
                  <c:v>Relaciones Exteriores</c:v>
                </c:pt>
                <c:pt idx="3">
                  <c:v>Instituto de Lenguas</c:v>
                </c:pt>
                <c:pt idx="4">
                  <c:v>Extensión </c:v>
                </c:pt>
                <c:pt idx="5">
                  <c:v>Biblioteca</c:v>
                </c:pt>
              </c:strCache>
            </c:strRef>
          </c:cat>
          <c:val>
            <c:numRef>
              <c:f>GRÁFICAS_UIS!$S$8:$S$13</c:f>
              <c:numCache>
                <c:formatCode>General</c:formatCode>
                <c:ptCount val="6"/>
                <c:pt idx="2">
                  <c:v>1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A9-477D-A826-3CD77DA42C99}"/>
            </c:ext>
          </c:extLst>
        </c:ser>
        <c:ser>
          <c:idx val="2"/>
          <c:order val="2"/>
          <c:tx>
            <c:strRef>
              <c:f>GRÁFICAS_UIS!$T$7</c:f>
              <c:strCache>
                <c:ptCount val="1"/>
                <c:pt idx="0">
                  <c:v>Consultas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Humanst521 BT" panose="020B0602020204020204" pitchFamily="34" charset="0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GRÁFICAS_UIS!$O$8:$O$13</c:f>
              <c:strCache>
                <c:ptCount val="6"/>
                <c:pt idx="0">
                  <c:v>Admisiones y Registro Académico</c:v>
                </c:pt>
                <c:pt idx="1">
                  <c:v>Financiero</c:v>
                </c:pt>
                <c:pt idx="2">
                  <c:v>Relaciones Exteriores</c:v>
                </c:pt>
                <c:pt idx="3">
                  <c:v>Instituto de Lenguas</c:v>
                </c:pt>
                <c:pt idx="4">
                  <c:v>Extensión </c:v>
                </c:pt>
                <c:pt idx="5">
                  <c:v>Biblioteca</c:v>
                </c:pt>
              </c:strCache>
            </c:strRef>
          </c:cat>
          <c:val>
            <c:numRef>
              <c:f>GRÁFICAS_UIS!$T$8:$T$13</c:f>
              <c:numCache>
                <c:formatCode>General</c:formatCode>
                <c:ptCount val="6"/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A9-477D-A826-3CD77DA42C9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0"/>
        <c:overlap val="100"/>
        <c:axId val="424469519"/>
        <c:axId val="511862783"/>
      </c:barChart>
      <c:catAx>
        <c:axId val="424469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ysClr val="windowText" lastClr="000000"/>
                </a:solidFill>
                <a:latin typeface="Humanst521 BT" panose="020B0602020204020204" pitchFamily="34" charset="0"/>
                <a:ea typeface="+mn-ea"/>
                <a:cs typeface="+mn-cs"/>
              </a:defRPr>
            </a:pPr>
            <a:endParaRPr lang="es-CO"/>
          </a:p>
        </c:txPr>
        <c:crossAx val="511862783"/>
        <c:crosses val="autoZero"/>
        <c:auto val="1"/>
        <c:lblAlgn val="ctr"/>
        <c:lblOffset val="80"/>
        <c:noMultiLvlLbl val="0"/>
      </c:catAx>
      <c:valAx>
        <c:axId val="511862783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424469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Humanst521 BT" panose="020B06020202040202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22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Humanst521 BT" panose="020B0602020204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6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VENTARIO_2024!A1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12" Type="http://schemas.openxmlformats.org/officeDocument/2006/relationships/chart" Target="../charts/chart9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11" Type="http://schemas.openxmlformats.org/officeDocument/2006/relationships/chart" Target="../charts/chart8.xml"/><Relationship Id="rId5" Type="http://schemas.openxmlformats.org/officeDocument/2006/relationships/chart" Target="../charts/chart4.xml"/><Relationship Id="rId10" Type="http://schemas.openxmlformats.org/officeDocument/2006/relationships/chart" Target="../charts/chart7.xml"/><Relationship Id="rId4" Type="http://schemas.openxmlformats.org/officeDocument/2006/relationships/chart" Target="../charts/chart3.xml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sv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INVENTARIO_2024!A1"/><Relationship Id="rId1" Type="http://schemas.openxmlformats.org/officeDocument/2006/relationships/image" Target="../media/image1.png"/><Relationship Id="rId4" Type="http://schemas.openxmlformats.org/officeDocument/2006/relationships/hyperlink" Target="#GR&#193;FICAS_UI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283481</xdr:colOff>
      <xdr:row>0</xdr:row>
      <xdr:rowOff>24493</xdr:rowOff>
    </xdr:from>
    <xdr:to>
      <xdr:col>1</xdr:col>
      <xdr:colOff>1699984</xdr:colOff>
      <xdr:row>0</xdr:row>
      <xdr:rowOff>943941</xdr:rowOff>
    </xdr:to>
    <xdr:pic>
      <xdr:nvPicPr>
        <xdr:cNvPr id="2" name="Imagen 1" descr="Universidad Industrial de Santander - Wikipedia, la enciclopedia libre">
          <a:extLst>
            <a:ext uri="{FF2B5EF4-FFF2-40B4-BE49-F238E27FC236}">
              <a16:creationId xmlns:a16="http://schemas.microsoft.com/office/drawing/2014/main" id="{7503F057-C2D0-4EBE-8FFF-F3D078CD4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3481" y="24493"/>
          <a:ext cx="1876878" cy="9194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498021</xdr:colOff>
      <xdr:row>2</xdr:row>
      <xdr:rowOff>110897</xdr:rowOff>
    </xdr:from>
    <xdr:to>
      <xdr:col>12</xdr:col>
      <xdr:colOff>140154</xdr:colOff>
      <xdr:row>13</xdr:row>
      <xdr:rowOff>144236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0F2B746-04C6-4E3A-AEDA-0BBDE68F1328}"/>
            </a:ext>
            <a:ext uri="{147F2762-F138-4A5C-976F-8EAC2B608ADB}">
              <a16:predDERef xmlns:a16="http://schemas.microsoft.com/office/drawing/2014/main" pred="{7503F057-C2D0-4EBE-8FFF-F3D078CD46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511628</xdr:colOff>
      <xdr:row>16</xdr:row>
      <xdr:rowOff>159884</xdr:rowOff>
    </xdr:from>
    <xdr:to>
      <xdr:col>12</xdr:col>
      <xdr:colOff>134710</xdr:colOff>
      <xdr:row>27</xdr:row>
      <xdr:rowOff>78922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02D549F-CD1D-42D1-82B7-FA15ACF14899}"/>
            </a:ext>
            <a:ext uri="{147F2762-F138-4A5C-976F-8EAC2B608ADB}">
              <a16:predDERef xmlns:a16="http://schemas.microsoft.com/office/drawing/2014/main" pred="{40F2B746-04C6-4E3A-AEDA-0BBDE68F13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161342</xdr:colOff>
      <xdr:row>30</xdr:row>
      <xdr:rowOff>100634</xdr:rowOff>
    </xdr:from>
    <xdr:to>
      <xdr:col>8</xdr:col>
      <xdr:colOff>526762</xdr:colOff>
      <xdr:row>43</xdr:row>
      <xdr:rowOff>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7E32BCC-DD6C-4812-BC94-07C89F700654}"/>
            </a:ext>
            <a:ext uri="{147F2762-F138-4A5C-976F-8EAC2B608ADB}">
              <a16:predDERef xmlns:a16="http://schemas.microsoft.com/office/drawing/2014/main" pred="{D02D549F-CD1D-42D1-82B7-FA15ACF148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33471</xdr:colOff>
      <xdr:row>30</xdr:row>
      <xdr:rowOff>110742</xdr:rowOff>
    </xdr:from>
    <xdr:to>
      <xdr:col>16</xdr:col>
      <xdr:colOff>167965</xdr:colOff>
      <xdr:row>43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D3E6A7D-D5CB-4175-BF5A-3BBC89ED9D4E}"/>
            </a:ext>
            <a:ext uri="{147F2762-F138-4A5C-976F-8EAC2B608ADB}">
              <a16:predDERef xmlns:a16="http://schemas.microsoft.com/office/drawing/2014/main" pred="{97E32BCC-DD6C-4812-BC94-07C89F7006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286220</xdr:colOff>
      <xdr:row>30</xdr:row>
      <xdr:rowOff>110856</xdr:rowOff>
    </xdr:from>
    <xdr:to>
      <xdr:col>20</xdr:col>
      <xdr:colOff>381000</xdr:colOff>
      <xdr:row>43</xdr:row>
      <xdr:rowOff>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57AA7288-189D-4F35-8FDD-1F3F59E111FD}"/>
            </a:ext>
            <a:ext uri="{147F2762-F138-4A5C-976F-8EAC2B608ADB}">
              <a16:predDERef xmlns:a16="http://schemas.microsoft.com/office/drawing/2014/main" pred="{0D3E6A7D-D5CB-4175-BF5A-3BBC89ED9D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26</xdr:col>
      <xdr:colOff>238124</xdr:colOff>
      <xdr:row>3</xdr:row>
      <xdr:rowOff>0</xdr:rowOff>
    </xdr:from>
    <xdr:to>
      <xdr:col>31</xdr:col>
      <xdr:colOff>435839</xdr:colOff>
      <xdr:row>14</xdr:row>
      <xdr:rowOff>111125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F0A64767-E3DA-40EE-9893-B3DEDB87A7CF}"/>
            </a:ext>
            <a:ext uri="{147F2762-F138-4A5C-976F-8EAC2B608ADB}">
              <a16:predDERef xmlns:a16="http://schemas.microsoft.com/office/drawing/2014/main" pred="{57AA7288-189D-4F35-8FDD-1F3F59E111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30</xdr:col>
      <xdr:colOff>347889</xdr:colOff>
      <xdr:row>0</xdr:row>
      <xdr:rowOff>160111</xdr:rowOff>
    </xdr:from>
    <xdr:to>
      <xdr:col>31</xdr:col>
      <xdr:colOff>311150</xdr:colOff>
      <xdr:row>0</xdr:row>
      <xdr:rowOff>731611</xdr:rowOff>
    </xdr:to>
    <xdr:pic>
      <xdr:nvPicPr>
        <xdr:cNvPr id="16" name="Imagen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56B38761-DB97-4092-B004-08C5B0348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24389" y="160111"/>
          <a:ext cx="566511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27</xdr:col>
      <xdr:colOff>17319</xdr:colOff>
      <xdr:row>0</xdr:row>
      <xdr:rowOff>156730</xdr:rowOff>
    </xdr:from>
    <xdr:to>
      <xdr:col>30</xdr:col>
      <xdr:colOff>220068</xdr:colOff>
      <xdr:row>0</xdr:row>
      <xdr:rowOff>935182</xdr:rowOff>
    </xdr:to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8548E5D7-D07D-419D-A5B9-8DECACDE07F1}"/>
            </a:ext>
            <a:ext uri="{147F2762-F138-4A5C-976F-8EAC2B608ADB}">
              <a16:predDERef xmlns:a16="http://schemas.microsoft.com/office/drawing/2014/main" pred="{56B38761-DB97-4092-B004-08C5B0348BF3}"/>
            </a:ext>
          </a:extLst>
        </xdr:cNvPr>
        <xdr:cNvSpPr txBox="1"/>
      </xdr:nvSpPr>
      <xdr:spPr>
        <a:xfrm>
          <a:off x="27258819" y="156730"/>
          <a:ext cx="2021158" cy="778452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800" b="1">
              <a:solidFill>
                <a:schemeClr val="tx1"/>
              </a:solidFill>
              <a:latin typeface="Humanst521 BT" panose="020B0602020204020204" pitchFamily="34" charset="0"/>
            </a:rPr>
            <a:t>VER</a:t>
          </a:r>
          <a:r>
            <a:rPr lang="es-CO" sz="1800" b="1" baseline="0">
              <a:solidFill>
                <a:schemeClr val="tx1"/>
              </a:solidFill>
              <a:latin typeface="Humanst521 BT" panose="020B0602020204020204" pitchFamily="34" charset="0"/>
            </a:rPr>
            <a:t> DETALLE INVENTARIO</a:t>
          </a:r>
          <a:endParaRPr lang="es-CO" sz="1800" b="1">
            <a:solidFill>
              <a:schemeClr val="tx1"/>
            </a:solidFill>
            <a:latin typeface="Humanst521 BT" panose="020B0602020204020204" pitchFamily="34" charset="0"/>
          </a:endParaRPr>
        </a:p>
      </xdr:txBody>
    </xdr:sp>
    <xdr:clientData/>
  </xdr:twoCellAnchor>
  <xdr:twoCellAnchor>
    <xdr:from>
      <xdr:col>26</xdr:col>
      <xdr:colOff>222250</xdr:colOff>
      <xdr:row>17</xdr:row>
      <xdr:rowOff>0</xdr:rowOff>
    </xdr:from>
    <xdr:to>
      <xdr:col>31</xdr:col>
      <xdr:colOff>419965</xdr:colOff>
      <xdr:row>28</xdr:row>
      <xdr:rowOff>24535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80D6D00F-DBB4-4077-B08D-8A9C02F90183}"/>
            </a:ext>
            <a:ext uri="{147F2762-F138-4A5C-976F-8EAC2B608ADB}">
              <a16:predDERef xmlns:a16="http://schemas.microsoft.com/office/drawing/2014/main" pred="{8548E5D7-D07D-419D-A5B9-8DECACDE07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26</xdr:col>
      <xdr:colOff>238125</xdr:colOff>
      <xdr:row>29</xdr:row>
      <xdr:rowOff>127000</xdr:rowOff>
    </xdr:from>
    <xdr:to>
      <xdr:col>31</xdr:col>
      <xdr:colOff>435840</xdr:colOff>
      <xdr:row>43</xdr:row>
      <xdr:rowOff>47625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C9DC7CD3-D2C1-40ED-BA53-813075A75A2E}"/>
            </a:ext>
            <a:ext uri="{147F2762-F138-4A5C-976F-8EAC2B608ADB}">
              <a16:predDERef xmlns:a16="http://schemas.microsoft.com/office/drawing/2014/main" pred="{80D6D00F-DBB4-4077-B08D-8A9C02F90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121227</xdr:colOff>
      <xdr:row>15</xdr:row>
      <xdr:rowOff>136524</xdr:rowOff>
    </xdr:from>
    <xdr:to>
      <xdr:col>20</xdr:col>
      <xdr:colOff>536864</xdr:colOff>
      <xdr:row>27</xdr:row>
      <xdr:rowOff>142874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BC1868BE-6490-4D1C-B450-85C6D874DC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28575</xdr:rowOff>
    </xdr:from>
    <xdr:to>
      <xdr:col>1</xdr:col>
      <xdr:colOff>1574222</xdr:colOff>
      <xdr:row>0</xdr:row>
      <xdr:rowOff>885825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B10454C-B52D-54EA-CB6A-407F201DB8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28575"/>
          <a:ext cx="1771650" cy="857250"/>
        </a:xfrm>
        <a:prstGeom prst="rect">
          <a:avLst/>
        </a:prstGeom>
      </xdr:spPr>
    </xdr:pic>
    <xdr:clientData/>
  </xdr:twoCellAnchor>
  <xdr:twoCellAnchor editAs="oneCell">
    <xdr:from>
      <xdr:col>9</xdr:col>
      <xdr:colOff>136938</xdr:colOff>
      <xdr:row>41</xdr:row>
      <xdr:rowOff>158215</xdr:rowOff>
    </xdr:from>
    <xdr:to>
      <xdr:col>11</xdr:col>
      <xdr:colOff>249505</xdr:colOff>
      <xdr:row>47</xdr:row>
      <xdr:rowOff>7177</xdr:rowOff>
    </xdr:to>
    <xdr:pic>
      <xdr:nvPicPr>
        <xdr:cNvPr id="4" name="Gráfico 3" descr="Cursor con relleno sólido">
          <a:extLst>
            <a:ext uri="{FF2B5EF4-FFF2-40B4-BE49-F238E27FC236}">
              <a16:creationId xmlns:a16="http://schemas.microsoft.com/office/drawing/2014/main" id="{5A3639B1-A63C-42F3-94CA-AB6D21390551}"/>
            </a:ext>
            <a:ext uri="{147F2762-F138-4A5C-976F-8EAC2B608ADB}">
              <a16:predDERef xmlns:a16="http://schemas.microsoft.com/office/drawing/2014/main" pred="{0B10454C-B52D-54EA-CB6A-407F201DB8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6821756" y="37738670"/>
          <a:ext cx="937655" cy="8880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119743</xdr:rowOff>
    </xdr:from>
    <xdr:to>
      <xdr:col>0</xdr:col>
      <xdr:colOff>1812081</xdr:colOff>
      <xdr:row>0</xdr:row>
      <xdr:rowOff>1004455</xdr:rowOff>
    </xdr:to>
    <xdr:pic>
      <xdr:nvPicPr>
        <xdr:cNvPr id="2" name="Imagen 1" descr="Universidad Industrial de Santander - Wikipedia, la enciclopedia libre">
          <a:extLst>
            <a:ext uri="{FF2B5EF4-FFF2-40B4-BE49-F238E27FC236}">
              <a16:creationId xmlns:a16="http://schemas.microsoft.com/office/drawing/2014/main" id="{C5E9A1D7-5412-4D5C-B1A4-DB913C4D4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9743"/>
          <a:ext cx="1812081" cy="884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379928</xdr:colOff>
      <xdr:row>2</xdr:row>
      <xdr:rowOff>346363</xdr:rowOff>
    </xdr:from>
    <xdr:to>
      <xdr:col>5</xdr:col>
      <xdr:colOff>794039</xdr:colOff>
      <xdr:row>2</xdr:row>
      <xdr:rowOff>762782</xdr:rowOff>
    </xdr:to>
    <xdr:pic>
      <xdr:nvPicPr>
        <xdr:cNvPr id="8" name="Imagen 1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D4EFF65-F727-4562-A2E7-BE129677B4B2}"/>
            </a:ext>
            <a:ext uri="{147F2762-F138-4A5C-976F-8EAC2B608ADB}">
              <a16:predDERef xmlns:a16="http://schemas.microsoft.com/office/drawing/2014/main" pred="{C5E9A1D7-5412-4D5C-B1A4-DB913C4D4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21655" y="1653886"/>
          <a:ext cx="414111" cy="4164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569768</xdr:colOff>
      <xdr:row>2</xdr:row>
      <xdr:rowOff>313649</xdr:rowOff>
    </xdr:from>
    <xdr:to>
      <xdr:col>5</xdr:col>
      <xdr:colOff>479714</xdr:colOff>
      <xdr:row>2</xdr:row>
      <xdr:rowOff>802697</xdr:rowOff>
    </xdr:to>
    <xdr:sp macro="" textlink="">
      <xdr:nvSpPr>
        <xdr:cNvPr id="9" name="CuadroTexto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4998EAB-391E-4551-88E8-6602ABFFBBB1}"/>
            </a:ext>
            <a:ext uri="{147F2762-F138-4A5C-976F-8EAC2B608ADB}">
              <a16:predDERef xmlns:a16="http://schemas.microsoft.com/office/drawing/2014/main" pred="{E23564C4-0A05-462D-8E9F-31EB9F21EE83}"/>
            </a:ext>
          </a:extLst>
        </xdr:cNvPr>
        <xdr:cNvSpPr txBox="1"/>
      </xdr:nvSpPr>
      <xdr:spPr>
        <a:xfrm>
          <a:off x="10960677" y="1621172"/>
          <a:ext cx="1260764" cy="4890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200" b="1">
              <a:latin typeface="Humanst521 BT" panose="020B0602020204020204" pitchFamily="34" charset="0"/>
            </a:rPr>
            <a:t>VER</a:t>
          </a:r>
          <a:r>
            <a:rPr lang="es-CO" sz="1200" b="1" baseline="0">
              <a:latin typeface="Humanst521 BT" panose="020B0602020204020204" pitchFamily="34" charset="0"/>
            </a:rPr>
            <a:t> DETALLE</a:t>
          </a:r>
        </a:p>
        <a:p>
          <a:pPr algn="ctr"/>
          <a:r>
            <a:rPr lang="es-CO" sz="1200" b="1" baseline="0">
              <a:latin typeface="Humanst521 BT" panose="020B0602020204020204" pitchFamily="34" charset="0"/>
            </a:rPr>
            <a:t> INVENTARIO</a:t>
          </a:r>
          <a:endParaRPr lang="es-CO" sz="1200" b="1">
            <a:latin typeface="Humanst521 BT" panose="020B0602020204020204" pitchFamily="34" charset="0"/>
          </a:endParaRPr>
        </a:p>
      </xdr:txBody>
    </xdr:sp>
    <xdr:clientData/>
  </xdr:twoCellAnchor>
  <xdr:twoCellAnchor editAs="oneCell">
    <xdr:from>
      <xdr:col>5</xdr:col>
      <xdr:colOff>370403</xdr:colOff>
      <xdr:row>2</xdr:row>
      <xdr:rowOff>883055</xdr:rowOff>
    </xdr:from>
    <xdr:to>
      <xdr:col>5</xdr:col>
      <xdr:colOff>784514</xdr:colOff>
      <xdr:row>2</xdr:row>
      <xdr:rowOff>1297048</xdr:rowOff>
    </xdr:to>
    <xdr:pic>
      <xdr:nvPicPr>
        <xdr:cNvPr id="10" name="Imagen 1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0A45BB0-3A76-4121-8F0A-39A074FD8BCC}"/>
            </a:ext>
            <a:ext uri="{147F2762-F138-4A5C-976F-8EAC2B608ADB}">
              <a16:predDERef xmlns:a16="http://schemas.microsoft.com/office/drawing/2014/main" pred="{C5E9A1D7-5412-4D5C-B1A4-DB913C4D4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12130" y="2190578"/>
          <a:ext cx="414111" cy="4139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560243</xdr:colOff>
      <xdr:row>2</xdr:row>
      <xdr:rowOff>950958</xdr:rowOff>
    </xdr:from>
    <xdr:to>
      <xdr:col>5</xdr:col>
      <xdr:colOff>470189</xdr:colOff>
      <xdr:row>2</xdr:row>
      <xdr:rowOff>1203613</xdr:rowOff>
    </xdr:to>
    <xdr:sp macro="" textlink="">
      <xdr:nvSpPr>
        <xdr:cNvPr id="11" name="CuadroTexto 16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CAEA745-447D-4D06-AA05-140CF6FAAE3C}"/>
            </a:ext>
            <a:ext uri="{147F2762-F138-4A5C-976F-8EAC2B608ADB}">
              <a16:predDERef xmlns:a16="http://schemas.microsoft.com/office/drawing/2014/main" pred="{E23564C4-0A05-462D-8E9F-31EB9F21EE83}"/>
            </a:ext>
          </a:extLst>
        </xdr:cNvPr>
        <xdr:cNvSpPr txBox="1"/>
      </xdr:nvSpPr>
      <xdr:spPr>
        <a:xfrm>
          <a:off x="10951152" y="2258481"/>
          <a:ext cx="1260764" cy="2526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CO" sz="1200" b="1">
              <a:latin typeface="Humanst521 BT" panose="020B0602020204020204" pitchFamily="34" charset="0"/>
            </a:rPr>
            <a:t>VER</a:t>
          </a:r>
          <a:r>
            <a:rPr lang="es-CO" sz="1200" b="1" baseline="0">
              <a:latin typeface="Humanst521 BT" panose="020B0602020204020204" pitchFamily="34" charset="0"/>
            </a:rPr>
            <a:t> GRÁFICAS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ANDRA JULIANA PENA AYALA" id="{3E01F285-A1EC-41B7-8AAE-879343EC09E6}" userId="S::sanjulpe@uis.edu.co::26fddbcd-779e-41f0-883b-88557798eec0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Z4" dT="2024-10-22T20:45:46.62" personId="{3E01F285-A1EC-41B7-8AAE-879343EC09E6}" id="{2C6374F0-0F8C-42AE-9D3E-46FD06B048B6}">
    <text>Los trámites Totalmente en Línea son Digitalizados y los trámites Parcialmente en Línea son Parialmente Digitalizados</text>
  </threadedComment>
  <threadedComment ref="C34" dT="2024-04-30T16:34:01.98" personId="{3E01F285-A1EC-41B7-8AAE-879343EC09E6}" id="{04873865-1E63-495D-8393-9CB1EC08BAA8}">
    <text>En la mayoría de las universidades su descripción también hace alusión al préstamo de material audiovisual, en la UIS, la biblioteca no hace ese tipo de préstamos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visorsuit.funcionpublica.gov.co/auth/visor?fi=47333" TargetMode="External"/><Relationship Id="rId18" Type="http://schemas.openxmlformats.org/officeDocument/2006/relationships/hyperlink" Target="https://visorsuit.funcionpublica.gov.co/auth/visor?fi=38241" TargetMode="External"/><Relationship Id="rId26" Type="http://schemas.openxmlformats.org/officeDocument/2006/relationships/hyperlink" Target="https://visorsuit.funcionpublica.gov.co/auth/visor?fi=87488" TargetMode="External"/><Relationship Id="rId3" Type="http://schemas.openxmlformats.org/officeDocument/2006/relationships/hyperlink" Target="https://visorsuit.funcionpublica.gov.co/auth/visor?fi=38464" TargetMode="External"/><Relationship Id="rId21" Type="http://schemas.openxmlformats.org/officeDocument/2006/relationships/hyperlink" Target="https://visorsuit.funcionpublica.gov.co/auth/visor?fi=38509" TargetMode="External"/><Relationship Id="rId34" Type="http://schemas.microsoft.com/office/2017/10/relationships/threadedComment" Target="../threadedComments/threadedComment1.xml"/><Relationship Id="rId7" Type="http://schemas.openxmlformats.org/officeDocument/2006/relationships/hyperlink" Target="https://visorsuit.funcionpublica.gov.co/auth/visor?fi=38250" TargetMode="External"/><Relationship Id="rId12" Type="http://schemas.openxmlformats.org/officeDocument/2006/relationships/hyperlink" Target="https://visorsuit.funcionpublica.gov.co/auth/visor?fi=36068" TargetMode="External"/><Relationship Id="rId17" Type="http://schemas.openxmlformats.org/officeDocument/2006/relationships/hyperlink" Target="https://visorsuit.funcionpublica.gov.co/auth/visor?fi=36075" TargetMode="External"/><Relationship Id="rId25" Type="http://schemas.openxmlformats.org/officeDocument/2006/relationships/hyperlink" Target="https://www.uis.edu.co/intranet/calidad/documentos/BIBLIOTECA/PROCEDIMIENTOS/PBI.15.pdf" TargetMode="External"/><Relationship Id="rId33" Type="http://schemas.openxmlformats.org/officeDocument/2006/relationships/comments" Target="../comments1.xml"/><Relationship Id="rId2" Type="http://schemas.openxmlformats.org/officeDocument/2006/relationships/hyperlink" Target="https://visorsuit.funcionpublica.gov.co/auth/visor?fi=47364" TargetMode="External"/><Relationship Id="rId16" Type="http://schemas.openxmlformats.org/officeDocument/2006/relationships/hyperlink" Target="https://visorsuit.funcionpublica.gov.co/auth/visor?fi=84222" TargetMode="External"/><Relationship Id="rId20" Type="http://schemas.openxmlformats.org/officeDocument/2006/relationships/hyperlink" Target="https://visorsuit.funcionpublica.gov.co/auth/visor?fi=38413" TargetMode="External"/><Relationship Id="rId29" Type="http://schemas.openxmlformats.org/officeDocument/2006/relationships/hyperlink" Target="https://www.uis.edu.co/intranet/calidad/documentos/admisiones/REGISTRO%20ACADEMICO/PROCEDIMIENTOS/PAR.24.pdf" TargetMode="External"/><Relationship Id="rId1" Type="http://schemas.openxmlformats.org/officeDocument/2006/relationships/hyperlink" Target="https://www.funcionpublica.gov.co/dafpIndexerBT/tramite/index?find=FindNext&amp;query=universidad+industrial+de+santander&amp;filtroEntidad=6245&amp;filtroSector=&amp;filtroDepartamento=&amp;filtroMunicipio=&amp;bloquearFiltroEntidad=&amp;bloquearFiltroSector=&amp;bloquearFiltroDepartamento=&amp;bloquearFiltroMunicipio" TargetMode="External"/><Relationship Id="rId6" Type="http://schemas.openxmlformats.org/officeDocument/2006/relationships/hyperlink" Target="https://visorsuit.funcionpublica.gov.co/auth/visor?fi=47485" TargetMode="External"/><Relationship Id="rId11" Type="http://schemas.openxmlformats.org/officeDocument/2006/relationships/hyperlink" Target="https://visorsuit.funcionpublica.gov.co/auth/visor?fi=47348" TargetMode="External"/><Relationship Id="rId24" Type="http://schemas.openxmlformats.org/officeDocument/2006/relationships/hyperlink" Target="https://visorsuit.funcionpublica.gov.co/auth/visor?fi=87344" TargetMode="External"/><Relationship Id="rId32" Type="http://schemas.openxmlformats.org/officeDocument/2006/relationships/vmlDrawing" Target="../drawings/vmlDrawing1.vml"/><Relationship Id="rId5" Type="http://schemas.openxmlformats.org/officeDocument/2006/relationships/hyperlink" Target="https://visorsuit.funcionpublica.gov.co/auth/visor?fi=38372" TargetMode="External"/><Relationship Id="rId15" Type="http://schemas.openxmlformats.org/officeDocument/2006/relationships/hyperlink" Target="https://visorsuit.funcionpublica.gov.co/auth/visor?fi=38331" TargetMode="External"/><Relationship Id="rId23" Type="http://schemas.openxmlformats.org/officeDocument/2006/relationships/hyperlink" Target="https://www.uis.edu.co/intranet/calidad/documentos/BIBLIOTECA/PROCEDIMIENTOS/PBI.11.pdf" TargetMode="External"/><Relationship Id="rId28" Type="http://schemas.openxmlformats.org/officeDocument/2006/relationships/hyperlink" Target="https://www.uis.edu.co/intranet/calidad/documentos/financieros/RECAUDOS/procedimientos/PFI.17.pdf" TargetMode="External"/><Relationship Id="rId10" Type="http://schemas.openxmlformats.org/officeDocument/2006/relationships/hyperlink" Target="https://visorsuit.funcionpublica.gov.co/auth/visor?fi=47371" TargetMode="External"/><Relationship Id="rId19" Type="http://schemas.openxmlformats.org/officeDocument/2006/relationships/hyperlink" Target="https://visorsuit.funcionpublica.gov.co/auth/visor?fi=38352" TargetMode="External"/><Relationship Id="rId31" Type="http://schemas.openxmlformats.org/officeDocument/2006/relationships/drawing" Target="../drawings/drawing2.xml"/><Relationship Id="rId4" Type="http://schemas.openxmlformats.org/officeDocument/2006/relationships/hyperlink" Target="https://visorsuit.funcionpublica.gov.co/auth/visor?fi=47328" TargetMode="External"/><Relationship Id="rId9" Type="http://schemas.openxmlformats.org/officeDocument/2006/relationships/hyperlink" Target="https://visorsuit.funcionpublica.gov.co/auth/visor?fi=47294" TargetMode="External"/><Relationship Id="rId14" Type="http://schemas.openxmlformats.org/officeDocument/2006/relationships/hyperlink" Target="https://visorsuit.funcionpublica.gov.co/auth/visor?fi=47404" TargetMode="External"/><Relationship Id="rId22" Type="http://schemas.openxmlformats.org/officeDocument/2006/relationships/hyperlink" Target="https://visorsuit.funcionpublica.gov.co/auth/visor?fi=86556" TargetMode="External"/><Relationship Id="rId27" Type="http://schemas.openxmlformats.org/officeDocument/2006/relationships/hyperlink" Target="https://www.uis.edu.co/intranet/calidad/documentos/formacion/procedimientos/PFO.09.pdf" TargetMode="External"/><Relationship Id="rId30" Type="http://schemas.openxmlformats.org/officeDocument/2006/relationships/printerSettings" Target="../printerSettings/printerSettings2.bin"/><Relationship Id="rId8" Type="http://schemas.openxmlformats.org/officeDocument/2006/relationships/hyperlink" Target="https://visorsuit.funcionpublica.gov.co/auth/visor?fi=36047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A053A-CA84-47F6-8A78-AFA968717E22}">
  <sheetPr>
    <tabColor theme="7" tint="0.59999389629810485"/>
  </sheetPr>
  <dimension ref="A1:AF46"/>
  <sheetViews>
    <sheetView showGridLines="0" tabSelected="1" zoomScale="55" zoomScaleNormal="55" workbookViewId="0">
      <selection activeCell="AI6" sqref="AI6"/>
    </sheetView>
  </sheetViews>
  <sheetFormatPr baseColWidth="10" defaultColWidth="9.140625" defaultRowHeight="15" x14ac:dyDescent="0.25"/>
  <cols>
    <col min="1" max="1" width="7" style="14" customWidth="1"/>
    <col min="2" max="2" width="37.85546875" style="14" customWidth="1"/>
    <col min="3" max="3" width="21.140625" style="14" customWidth="1"/>
    <col min="4" max="4" width="22" style="14" customWidth="1"/>
    <col min="5" max="5" width="30.28515625" style="14" customWidth="1"/>
    <col min="6" max="6" width="18.140625" style="14" customWidth="1"/>
    <col min="7" max="7" width="20.7109375" style="14" customWidth="1"/>
    <col min="8" max="8" width="24.42578125" style="14" customWidth="1"/>
    <col min="9" max="14" width="9.140625" style="14"/>
    <col min="15" max="15" width="10.140625" style="14" bestFit="1" customWidth="1"/>
    <col min="16" max="16" width="15.42578125" style="14" customWidth="1"/>
    <col min="17" max="17" width="23.140625" style="14" customWidth="1"/>
    <col min="18" max="18" width="16.42578125" style="14" customWidth="1"/>
    <col min="19" max="19" width="13.28515625" style="14" customWidth="1"/>
    <col min="20" max="20" width="15.42578125" style="14" customWidth="1"/>
    <col min="21" max="22" width="9.140625" style="14"/>
    <col min="23" max="23" width="8.7109375" style="14" customWidth="1"/>
    <col min="24" max="24" width="10.42578125" style="14" customWidth="1"/>
    <col min="25" max="25" width="13" style="14" customWidth="1"/>
    <col min="26" max="26" width="19.28515625" style="14" customWidth="1"/>
    <col min="27" max="16384" width="9.140625" style="14"/>
  </cols>
  <sheetData>
    <row r="1" spans="1:32" ht="93.75" customHeight="1" thickBot="1" x14ac:dyDescent="0.3">
      <c r="A1" s="12"/>
      <c r="B1" s="13"/>
      <c r="C1" s="210" t="s">
        <v>277</v>
      </c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  <c r="AA1" s="210"/>
      <c r="AB1" s="210"/>
      <c r="AC1" s="210"/>
      <c r="AD1" s="210"/>
      <c r="AE1" s="210"/>
      <c r="AF1" s="211"/>
    </row>
    <row r="2" spans="1:32" ht="15" customHeight="1" x14ac:dyDescent="0.25">
      <c r="A2" s="17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7"/>
      <c r="O2" s="18"/>
      <c r="P2" s="18"/>
      <c r="Q2" s="18"/>
      <c r="R2" s="18"/>
      <c r="S2" s="18"/>
      <c r="T2" s="18"/>
      <c r="U2" s="18"/>
      <c r="V2" s="17"/>
      <c r="W2" s="18"/>
      <c r="X2" s="18"/>
      <c r="Y2" s="18"/>
      <c r="Z2" s="18"/>
      <c r="AA2" s="18"/>
      <c r="AB2" s="18"/>
      <c r="AC2" s="18"/>
      <c r="AD2" s="18"/>
      <c r="AE2" s="18"/>
      <c r="AF2" s="19"/>
    </row>
    <row r="3" spans="1:32" x14ac:dyDescent="0.25">
      <c r="A3" s="20"/>
      <c r="N3" s="20"/>
      <c r="V3" s="20"/>
      <c r="AF3" s="21"/>
    </row>
    <row r="4" spans="1:32" x14ac:dyDescent="0.25">
      <c r="A4" s="20"/>
      <c r="N4" s="20"/>
      <c r="V4" s="20"/>
      <c r="AF4" s="21"/>
    </row>
    <row r="5" spans="1:32" ht="15.75" thickBot="1" x14ac:dyDescent="0.3">
      <c r="A5" s="20"/>
      <c r="N5" s="20"/>
      <c r="V5" s="20"/>
      <c r="AF5" s="21"/>
    </row>
    <row r="6" spans="1:32" ht="37.5" customHeight="1" thickBot="1" x14ac:dyDescent="0.3">
      <c r="A6" s="20"/>
      <c r="C6" s="48"/>
      <c r="D6" s="48"/>
      <c r="E6" s="48"/>
      <c r="N6" s="20"/>
      <c r="O6" s="170" t="s">
        <v>41</v>
      </c>
      <c r="P6" s="171"/>
      <c r="Q6" s="171"/>
      <c r="R6" s="171"/>
      <c r="S6" s="171"/>
      <c r="T6" s="172"/>
      <c r="V6" s="20"/>
      <c r="W6" s="68"/>
      <c r="X6" s="68"/>
      <c r="Y6" s="68"/>
      <c r="Z6" s="68"/>
      <c r="AF6" s="21"/>
    </row>
    <row r="7" spans="1:32" ht="47.25" customHeight="1" thickBot="1" x14ac:dyDescent="0.3">
      <c r="A7" s="20"/>
      <c r="B7" s="212" t="s">
        <v>42</v>
      </c>
      <c r="C7" s="213"/>
      <c r="D7" s="213"/>
      <c r="E7" s="214"/>
      <c r="N7" s="20"/>
      <c r="O7" s="215" t="s">
        <v>43</v>
      </c>
      <c r="P7" s="216"/>
      <c r="Q7" s="216"/>
      <c r="R7" s="46" t="s">
        <v>44</v>
      </c>
      <c r="S7" s="47" t="s">
        <v>45</v>
      </c>
      <c r="T7" s="49" t="s">
        <v>46</v>
      </c>
      <c r="V7" s="20"/>
      <c r="AF7" s="21"/>
    </row>
    <row r="8" spans="1:32" ht="72.75" customHeight="1" thickBot="1" x14ac:dyDescent="0.3">
      <c r="A8" s="20"/>
      <c r="B8" s="25" t="s">
        <v>26</v>
      </c>
      <c r="C8" s="26" t="s">
        <v>34</v>
      </c>
      <c r="D8" s="45" t="s">
        <v>47</v>
      </c>
      <c r="E8" s="27" t="s">
        <v>48</v>
      </c>
      <c r="N8" s="20"/>
      <c r="O8" s="83" t="s">
        <v>49</v>
      </c>
      <c r="P8" s="84"/>
      <c r="Q8" s="84"/>
      <c r="R8" s="50">
        <v>14</v>
      </c>
      <c r="S8" s="51"/>
      <c r="T8" s="52"/>
      <c r="V8" s="20"/>
      <c r="W8" s="217" t="s">
        <v>50</v>
      </c>
      <c r="X8" s="218"/>
      <c r="Y8" s="218"/>
      <c r="Z8" s="219"/>
      <c r="AF8" s="21"/>
    </row>
    <row r="9" spans="1:32" ht="48" customHeight="1" x14ac:dyDescent="0.25">
      <c r="A9" s="20"/>
      <c r="B9" s="94" t="s">
        <v>44</v>
      </c>
      <c r="C9" s="50">
        <f>+COUNTIFS(INVENTARIO_2025!D6:D35,"x",INVENTARIO_2025!F6:F35,"x",INVENTARIO_2025!J6:J35,"x")</f>
        <v>0</v>
      </c>
      <c r="D9" s="51">
        <f>+COUNTIFS(INVENTARIO_2025!D6:D35,"x",INVENTARIO_2025!F6:F35,"x",INVENTARIO_2025!L6:L35,"x")</f>
        <v>8</v>
      </c>
      <c r="E9" s="52">
        <f>+COUNTIFS(INVENTARIO_2025!D6:D35,"x",INVENTARIO_2025!F6:F35,"x",INVENTARIO_2025!K6:K35,"x")</f>
        <v>11</v>
      </c>
      <c r="N9" s="20"/>
      <c r="O9" s="83" t="s">
        <v>51</v>
      </c>
      <c r="P9" s="84"/>
      <c r="Q9" s="84"/>
      <c r="R9" s="50">
        <v>2</v>
      </c>
      <c r="S9" s="51"/>
      <c r="T9" s="52">
        <v>1</v>
      </c>
      <c r="V9" s="20"/>
      <c r="W9" s="193" t="s">
        <v>52</v>
      </c>
      <c r="X9" s="194"/>
      <c r="Y9" s="195"/>
      <c r="Z9" s="65">
        <f>+E9</f>
        <v>11</v>
      </c>
      <c r="AF9" s="21"/>
    </row>
    <row r="10" spans="1:32" ht="39" customHeight="1" thickBot="1" x14ac:dyDescent="0.3">
      <c r="A10" s="20"/>
      <c r="B10" s="94" t="s">
        <v>45</v>
      </c>
      <c r="C10" s="50">
        <f>+COUNTIFS(INVENTARIO_2025!D6:D35,"x",INVENTARIO_2025!G6:G35,"x",INVENTARIO_2025!J6:J35,"x")</f>
        <v>0</v>
      </c>
      <c r="D10" s="51">
        <f>+COUNTIFS(INVENTARIO_2025!D6:D35,"x",INVENTARIO_2025!G6:G35,"x",INVENTARIO_2025!L6:L35,"x")</f>
        <v>1</v>
      </c>
      <c r="E10" s="52">
        <f>+COUNTIFS(INVENTARIO_2025!D6:D35,"x",INVENTARIO_2025!G6:G35,"x",INVENTARIO_2025!K6:K35,"x")</f>
        <v>2</v>
      </c>
      <c r="N10" s="20"/>
      <c r="O10" s="83" t="s">
        <v>53</v>
      </c>
      <c r="P10" s="84"/>
      <c r="Q10" s="84"/>
      <c r="R10" s="50">
        <v>1</v>
      </c>
      <c r="S10" s="51">
        <v>1</v>
      </c>
      <c r="T10" s="52"/>
      <c r="V10" s="20"/>
      <c r="W10" s="196" t="s">
        <v>54</v>
      </c>
      <c r="X10" s="197"/>
      <c r="Y10" s="198"/>
      <c r="Z10" s="99">
        <v>6</v>
      </c>
      <c r="AF10" s="21"/>
    </row>
    <row r="11" spans="1:32" ht="43.5" customHeight="1" thickBot="1" x14ac:dyDescent="0.3">
      <c r="A11" s="20"/>
      <c r="B11" s="95" t="s">
        <v>46</v>
      </c>
      <c r="C11" s="91">
        <f>+COUNTIFS(INVENTARIO_2025!D6:D35,"x",INVENTARIO_2025!H6:H35,"x",INVENTARIO_2025!J6:J35,"x")</f>
        <v>0</v>
      </c>
      <c r="D11" s="92">
        <f>+COUNTIFS(INVENTARIO_2025!D6:D35,"x",INVENTARIO_2025!H6:H35,"x",INVENTARIO_2025!L6:L35,"x")</f>
        <v>0</v>
      </c>
      <c r="E11" s="93">
        <f>+COUNTIFS(INVENTARIO_2025!D6:D35,"x",INVENTARIO_2025!G6:G35,"x",INVENTARIO_2025!K6:K35,"x")</f>
        <v>2</v>
      </c>
      <c r="N11" s="20"/>
      <c r="O11" s="83" t="s">
        <v>55</v>
      </c>
      <c r="P11" s="84"/>
      <c r="Q11" s="84"/>
      <c r="R11" s="50">
        <v>1</v>
      </c>
      <c r="S11" s="51"/>
      <c r="T11" s="52"/>
      <c r="V11" s="20"/>
      <c r="W11" s="179" t="s">
        <v>56</v>
      </c>
      <c r="X11" s="180"/>
      <c r="Y11" s="181"/>
      <c r="Z11" s="98">
        <f>+E10</f>
        <v>2</v>
      </c>
      <c r="AF11" s="21"/>
    </row>
    <row r="12" spans="1:32" ht="36.75" customHeight="1" x14ac:dyDescent="0.25">
      <c r="A12" s="20"/>
      <c r="B12" s="72" t="s">
        <v>57</v>
      </c>
      <c r="C12" s="105">
        <f>+C9+C10+C11</f>
        <v>0</v>
      </c>
      <c r="D12" s="104">
        <f t="shared" ref="D12:E12" si="0">+D9+D10+D11</f>
        <v>9</v>
      </c>
      <c r="E12" s="106">
        <f t="shared" si="0"/>
        <v>15</v>
      </c>
      <c r="N12" s="20"/>
      <c r="O12" s="83" t="s">
        <v>58</v>
      </c>
      <c r="P12" s="84"/>
      <c r="Q12" s="84"/>
      <c r="R12" s="50">
        <v>1</v>
      </c>
      <c r="S12" s="51"/>
      <c r="T12" s="52"/>
      <c r="V12" s="20"/>
      <c r="W12" s="182" t="s">
        <v>59</v>
      </c>
      <c r="X12" s="183"/>
      <c r="Y12" s="184"/>
      <c r="Z12" s="97">
        <v>1</v>
      </c>
      <c r="AF12" s="21"/>
    </row>
    <row r="13" spans="1:32" ht="32.25" customHeight="1" x14ac:dyDescent="0.25">
      <c r="A13" s="20"/>
      <c r="N13" s="20"/>
      <c r="O13" s="83" t="s">
        <v>60</v>
      </c>
      <c r="P13" s="84"/>
      <c r="Q13" s="84"/>
      <c r="R13" s="50"/>
      <c r="S13" s="51">
        <v>2</v>
      </c>
      <c r="T13" s="52"/>
      <c r="V13" s="20"/>
      <c r="AB13" s="14" t="s">
        <v>61</v>
      </c>
      <c r="AF13" s="21"/>
    </row>
    <row r="14" spans="1:32" x14ac:dyDescent="0.25">
      <c r="A14" s="20"/>
      <c r="N14" s="20"/>
      <c r="V14" s="20"/>
      <c r="AF14" s="21"/>
    </row>
    <row r="15" spans="1:32" ht="15" customHeight="1" x14ac:dyDescent="0.25">
      <c r="A15" s="20"/>
      <c r="N15" s="20"/>
      <c r="V15" s="20"/>
      <c r="AF15" s="21"/>
    </row>
    <row r="16" spans="1:32" ht="21" customHeight="1" thickBot="1" x14ac:dyDescent="0.3">
      <c r="A16" s="23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0"/>
      <c r="V16" s="23"/>
      <c r="W16" s="24"/>
      <c r="X16" s="24"/>
      <c r="Y16" s="24"/>
      <c r="Z16" s="24"/>
      <c r="AA16" s="24"/>
      <c r="AB16" s="24"/>
      <c r="AC16" s="24"/>
      <c r="AD16" s="24"/>
      <c r="AE16" s="24"/>
      <c r="AF16" s="22"/>
    </row>
    <row r="17" spans="1:32" ht="15" customHeight="1" x14ac:dyDescent="0.25">
      <c r="A17" s="17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20"/>
      <c r="V17" s="20"/>
      <c r="W17" s="71"/>
      <c r="X17" s="71"/>
      <c r="Y17" s="71"/>
      <c r="Z17" s="71"/>
      <c r="AF17" s="21"/>
    </row>
    <row r="18" spans="1:32" ht="15.75" customHeight="1" x14ac:dyDescent="0.25">
      <c r="A18" s="20"/>
      <c r="N18" s="20"/>
      <c r="V18" s="20"/>
      <c r="W18" s="71"/>
      <c r="X18" s="71"/>
      <c r="Y18" s="71"/>
      <c r="Z18" s="71"/>
      <c r="AF18" s="21"/>
    </row>
    <row r="19" spans="1:32" ht="23.25" customHeight="1" thickBot="1" x14ac:dyDescent="0.3">
      <c r="A19" s="20"/>
      <c r="N19" s="20"/>
      <c r="V19" s="20"/>
      <c r="W19" s="71"/>
      <c r="X19" s="71"/>
      <c r="Y19" s="71"/>
      <c r="Z19" s="71"/>
      <c r="AF19" s="21"/>
    </row>
    <row r="20" spans="1:32" ht="27" customHeight="1" x14ac:dyDescent="0.25">
      <c r="A20" s="20"/>
      <c r="B20" s="190" t="s">
        <v>62</v>
      </c>
      <c r="C20" s="191"/>
      <c r="D20" s="192"/>
      <c r="H20" s="15"/>
      <c r="N20" s="20"/>
      <c r="V20" s="20"/>
      <c r="W20" s="187" t="s">
        <v>63</v>
      </c>
      <c r="X20" s="188"/>
      <c r="Y20" s="188"/>
      <c r="Z20" s="189"/>
      <c r="AF20" s="21"/>
    </row>
    <row r="21" spans="1:32" ht="47.25" customHeight="1" thickBot="1" x14ac:dyDescent="0.3">
      <c r="A21" s="20"/>
      <c r="B21" s="35" t="s">
        <v>26</v>
      </c>
      <c r="C21" s="202" t="s">
        <v>64</v>
      </c>
      <c r="D21" s="203"/>
      <c r="H21" s="3"/>
      <c r="N21" s="20"/>
      <c r="V21" s="20"/>
      <c r="W21" s="199"/>
      <c r="X21" s="200"/>
      <c r="Y21" s="200"/>
      <c r="Z21" s="201"/>
      <c r="AF21" s="21"/>
    </row>
    <row r="22" spans="1:32" ht="27" customHeight="1" x14ac:dyDescent="0.25">
      <c r="A22" s="20"/>
      <c r="B22" s="28" t="s">
        <v>44</v>
      </c>
      <c r="C22" s="204">
        <f>+COUNTIFS(INVENTARIO_2025!D6:D35,"x",INVENTARIO_2025!F6:F35,"x")</f>
        <v>19</v>
      </c>
      <c r="D22" s="205"/>
      <c r="H22" s="16"/>
      <c r="N22" s="20"/>
      <c r="V22" s="20"/>
      <c r="W22" s="193" t="s">
        <v>65</v>
      </c>
      <c r="X22" s="194"/>
      <c r="Y22" s="195"/>
      <c r="Z22" s="65">
        <f>+COUNTIFS(INVENTARIO_2025!D6:D35,"x",INVENTARIO_2025!F6:F35,"x",INVENTARIO_2025!K6:K35,"x",INVENTARIO_2025!U6:U35,"SI")</f>
        <v>8</v>
      </c>
      <c r="AF22" s="21"/>
    </row>
    <row r="23" spans="1:32" ht="30.75" customHeight="1" thickBot="1" x14ac:dyDescent="0.3">
      <c r="A23" s="20"/>
      <c r="B23" s="28" t="s">
        <v>45</v>
      </c>
      <c r="C23" s="204">
        <f>+COUNTIFS(INVENTARIO_2025!D6:D35,"x",INVENTARIO_2025!G6:G35,"x")</f>
        <v>3</v>
      </c>
      <c r="D23" s="205"/>
      <c r="H23" s="16"/>
      <c r="N23" s="20"/>
      <c r="V23" s="20"/>
      <c r="W23" s="196" t="s">
        <v>66</v>
      </c>
      <c r="X23" s="197"/>
      <c r="Y23" s="198"/>
      <c r="Z23" s="96">
        <f>+COUNTIFS(INVENTARIO_2025!D6:D35,"x",INVENTARIO_2025!F6:F35,"x",INVENTARIO_2025!L6:L35,"x",INVENTARIO_2025!U6:U35,"SI")</f>
        <v>4</v>
      </c>
      <c r="AF23" s="21"/>
    </row>
    <row r="24" spans="1:32" ht="32.25" customHeight="1" thickBot="1" x14ac:dyDescent="0.3">
      <c r="A24" s="20"/>
      <c r="B24" s="36" t="s">
        <v>46</v>
      </c>
      <c r="C24" s="206">
        <f>+COUNTIFS(INVENTARIO_2025!D6:D35,"x",INVENTARIO_2025!H6:H35,"x")</f>
        <v>1</v>
      </c>
      <c r="D24" s="207"/>
      <c r="H24" s="16"/>
      <c r="N24" s="20"/>
      <c r="V24" s="20"/>
      <c r="W24" s="179" t="s">
        <v>67</v>
      </c>
      <c r="X24" s="180"/>
      <c r="Y24" s="181"/>
      <c r="Z24" s="98">
        <f>+COUNTIFS(INVENTARIO_2025!D6:D35,"x",INVENTARIO_2025!G6:G35,"x",INVENTARIO_2025!K6:K35,"x",INVENTARIO_2025!U6:U35,"SI")</f>
        <v>1</v>
      </c>
      <c r="AF24" s="21"/>
    </row>
    <row r="25" spans="1:32" ht="42" customHeight="1" thickBot="1" x14ac:dyDescent="0.3">
      <c r="A25" s="20"/>
      <c r="B25" s="72" t="s">
        <v>57</v>
      </c>
      <c r="C25" s="208">
        <f>+C22+C23+C24</f>
        <v>23</v>
      </c>
      <c r="D25" s="209"/>
      <c r="H25" s="16"/>
      <c r="N25" s="20"/>
      <c r="V25" s="20"/>
      <c r="W25" s="182" t="s">
        <v>59</v>
      </c>
      <c r="X25" s="183"/>
      <c r="Y25" s="184"/>
      <c r="Z25" s="97">
        <f>+COUNTIFS(INVENTARIO_2025!D6:D35,"x",INVENTARIO_2025!G6:G35,"x",INVENTARIO_2025!L6:L35,"x",INVENTARIO_2025!U6:U35,"SI")</f>
        <v>1</v>
      </c>
      <c r="AF25" s="21"/>
    </row>
    <row r="26" spans="1:32" x14ac:dyDescent="0.25">
      <c r="A26" s="20"/>
      <c r="N26" s="20"/>
      <c r="V26" s="20"/>
      <c r="AF26" s="21"/>
    </row>
    <row r="27" spans="1:32" x14ac:dyDescent="0.25">
      <c r="A27" s="20"/>
      <c r="N27" s="20"/>
      <c r="V27" s="20"/>
      <c r="AF27" s="21"/>
    </row>
    <row r="28" spans="1:32" x14ac:dyDescent="0.25">
      <c r="A28" s="20"/>
      <c r="E28" s="185"/>
      <c r="N28" s="20"/>
      <c r="V28" s="20"/>
      <c r="AF28" s="21"/>
    </row>
    <row r="29" spans="1:32" ht="15.75" customHeight="1" thickBot="1" x14ac:dyDescent="0.3">
      <c r="A29" s="23"/>
      <c r="B29" s="24"/>
      <c r="C29" s="24"/>
      <c r="D29" s="24"/>
      <c r="E29" s="186"/>
      <c r="F29" s="24"/>
      <c r="G29" s="24"/>
      <c r="H29" s="24"/>
      <c r="I29" s="24"/>
      <c r="J29" s="24"/>
      <c r="K29" s="24"/>
      <c r="L29" s="24"/>
      <c r="M29" s="24"/>
      <c r="N29" s="23"/>
      <c r="O29" s="24"/>
      <c r="P29" s="24"/>
      <c r="Q29" s="24"/>
      <c r="R29" s="24"/>
      <c r="S29" s="24"/>
      <c r="T29" s="24"/>
      <c r="U29" s="24"/>
      <c r="V29" s="20"/>
      <c r="W29" s="68"/>
      <c r="X29" s="70"/>
      <c r="Y29" s="70"/>
      <c r="Z29" s="70"/>
      <c r="AB29" s="24"/>
      <c r="AC29" s="24"/>
      <c r="AD29" s="24"/>
      <c r="AF29" s="21"/>
    </row>
    <row r="30" spans="1:32" ht="15" customHeight="1" x14ac:dyDescent="0.25">
      <c r="A30" s="17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7"/>
      <c r="W30" s="69"/>
      <c r="X30" s="69"/>
      <c r="Y30" s="69"/>
      <c r="Z30" s="69"/>
      <c r="AA30" s="18"/>
      <c r="AB30" s="18"/>
      <c r="AC30" s="18"/>
      <c r="AD30" s="18"/>
      <c r="AE30" s="18"/>
      <c r="AF30" s="19"/>
    </row>
    <row r="31" spans="1:32" ht="15" customHeight="1" x14ac:dyDescent="0.25">
      <c r="A31" s="20"/>
      <c r="V31" s="20"/>
      <c r="W31" s="68"/>
      <c r="X31" s="68"/>
      <c r="Y31" s="68"/>
      <c r="Z31" s="68"/>
      <c r="AF31" s="21"/>
    </row>
    <row r="32" spans="1:32" ht="15.75" thickBot="1" x14ac:dyDescent="0.3">
      <c r="A32" s="20"/>
      <c r="V32" s="20"/>
      <c r="AF32" s="21"/>
    </row>
    <row r="33" spans="1:32" ht="33" customHeight="1" x14ac:dyDescent="0.25">
      <c r="A33" s="20"/>
      <c r="B33" s="187" t="s">
        <v>68</v>
      </c>
      <c r="C33" s="188"/>
      <c r="D33" s="188"/>
      <c r="E33" s="189"/>
      <c r="V33" s="20"/>
      <c r="W33" s="170" t="s">
        <v>69</v>
      </c>
      <c r="X33" s="171"/>
      <c r="Y33" s="171"/>
      <c r="Z33" s="172"/>
      <c r="AF33" s="21"/>
    </row>
    <row r="34" spans="1:32" ht="18" x14ac:dyDescent="0.25">
      <c r="A34" s="20"/>
      <c r="B34" s="38" t="s">
        <v>70</v>
      </c>
      <c r="C34" s="26" t="s">
        <v>44</v>
      </c>
      <c r="D34" s="45" t="s">
        <v>45</v>
      </c>
      <c r="E34" s="39" t="s">
        <v>46</v>
      </c>
      <c r="V34" s="20"/>
      <c r="W34" s="173"/>
      <c r="X34" s="174"/>
      <c r="Y34" s="174"/>
      <c r="Z34" s="175"/>
      <c r="AF34" s="21"/>
    </row>
    <row r="35" spans="1:32" ht="18.75" thickBot="1" x14ac:dyDescent="0.3">
      <c r="A35" s="20"/>
      <c r="B35" s="28" t="s">
        <v>71</v>
      </c>
      <c r="C35" s="29">
        <v>2</v>
      </c>
      <c r="D35" s="30">
        <v>0</v>
      </c>
      <c r="E35" s="31">
        <v>0</v>
      </c>
      <c r="V35" s="20"/>
      <c r="W35" s="176"/>
      <c r="X35" s="177"/>
      <c r="Y35" s="177"/>
      <c r="Z35" s="178"/>
      <c r="AF35" s="21"/>
    </row>
    <row r="36" spans="1:32" ht="18" x14ac:dyDescent="0.25">
      <c r="A36" s="20"/>
      <c r="B36" s="28" t="s">
        <v>72</v>
      </c>
      <c r="C36" s="29">
        <v>17</v>
      </c>
      <c r="D36" s="30">
        <v>2</v>
      </c>
      <c r="E36" s="31">
        <v>1</v>
      </c>
      <c r="V36" s="20"/>
      <c r="W36" s="168" t="s">
        <v>73</v>
      </c>
      <c r="X36" s="169"/>
      <c r="Y36" s="169"/>
      <c r="Z36" s="66">
        <f>+COUNTIFS(INVENTARIO_2025!D6:D35,"x",INVENTARIO_2025!F6:F35,"x",INVENTARIO_2025!AA6:AA35,"SI")</f>
        <v>19</v>
      </c>
      <c r="AF36" s="21"/>
    </row>
    <row r="37" spans="1:32" ht="18" x14ac:dyDescent="0.25">
      <c r="A37" s="20"/>
      <c r="B37" s="28" t="s">
        <v>74</v>
      </c>
      <c r="C37" s="29">
        <v>4</v>
      </c>
      <c r="D37" s="30">
        <v>0</v>
      </c>
      <c r="E37" s="31">
        <v>0</v>
      </c>
      <c r="V37" s="20"/>
      <c r="W37" s="165" t="s">
        <v>75</v>
      </c>
      <c r="X37" s="166"/>
      <c r="Y37" s="167"/>
      <c r="Z37" s="67">
        <f>+COUNTIFS(INVENTARIO_2025!D6:D35,"x",INVENTARIO_2025!F6:F35,"x",INVENTARIO_2025!AA6:AA35,"NO")</f>
        <v>0</v>
      </c>
      <c r="AF37" s="21"/>
    </row>
    <row r="38" spans="1:32" ht="18" x14ac:dyDescent="0.25">
      <c r="A38" s="20"/>
      <c r="B38" s="28" t="s">
        <v>76</v>
      </c>
      <c r="C38" s="29">
        <v>3</v>
      </c>
      <c r="D38" s="30">
        <v>1</v>
      </c>
      <c r="E38" s="31">
        <v>1</v>
      </c>
      <c r="V38" s="20"/>
      <c r="AF38" s="21"/>
    </row>
    <row r="39" spans="1:32" ht="18" x14ac:dyDescent="0.25">
      <c r="A39" s="20"/>
      <c r="B39" s="28" t="s">
        <v>77</v>
      </c>
      <c r="C39" s="29">
        <v>3</v>
      </c>
      <c r="D39" s="30">
        <v>1</v>
      </c>
      <c r="E39" s="31">
        <v>1</v>
      </c>
      <c r="V39" s="20"/>
      <c r="AF39" s="21"/>
    </row>
    <row r="40" spans="1:32" ht="18" x14ac:dyDescent="0.25">
      <c r="A40" s="20"/>
      <c r="B40" s="28" t="s">
        <v>78</v>
      </c>
      <c r="C40" s="29">
        <v>3</v>
      </c>
      <c r="D40" s="30">
        <v>0</v>
      </c>
      <c r="E40" s="31">
        <v>0</v>
      </c>
      <c r="V40" s="20"/>
      <c r="AF40" s="21"/>
    </row>
    <row r="41" spans="1:32" ht="18" x14ac:dyDescent="0.25">
      <c r="A41" s="20"/>
      <c r="B41" s="28" t="s">
        <v>79</v>
      </c>
      <c r="C41" s="29">
        <v>1</v>
      </c>
      <c r="D41" s="30">
        <v>0</v>
      </c>
      <c r="E41" s="31">
        <v>0</v>
      </c>
      <c r="V41" s="20"/>
      <c r="AF41" s="21"/>
    </row>
    <row r="42" spans="1:32" ht="18" x14ac:dyDescent="0.25">
      <c r="A42" s="20"/>
      <c r="B42" s="28" t="s">
        <v>80</v>
      </c>
      <c r="C42" s="29">
        <v>1</v>
      </c>
      <c r="D42" s="30">
        <v>0</v>
      </c>
      <c r="E42" s="31">
        <v>0</v>
      </c>
      <c r="V42" s="20"/>
      <c r="AF42" s="21"/>
    </row>
    <row r="43" spans="1:32" ht="18.75" thickBot="1" x14ac:dyDescent="0.3">
      <c r="A43" s="20"/>
      <c r="B43" s="32" t="s">
        <v>81</v>
      </c>
      <c r="C43" s="37">
        <v>1</v>
      </c>
      <c r="D43" s="33">
        <v>0</v>
      </c>
      <c r="E43" s="34">
        <v>0</v>
      </c>
      <c r="V43" s="20"/>
      <c r="AF43" s="21"/>
    </row>
    <row r="44" spans="1:32" ht="15.75" thickBot="1" x14ac:dyDescent="0.3">
      <c r="A44" s="23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3"/>
      <c r="W44" s="24"/>
      <c r="X44" s="24"/>
      <c r="Y44" s="24"/>
      <c r="Z44" s="24"/>
      <c r="AA44" s="24"/>
      <c r="AB44" s="24"/>
      <c r="AC44" s="24"/>
      <c r="AD44" s="24"/>
      <c r="AE44" s="24"/>
      <c r="AF44" s="22"/>
    </row>
    <row r="45" spans="1:32" x14ac:dyDescent="0.25">
      <c r="A45" s="20"/>
    </row>
    <row r="46" spans="1:32" x14ac:dyDescent="0.25">
      <c r="A46" s="20"/>
    </row>
  </sheetData>
  <mergeCells count="25">
    <mergeCell ref="W11:Y11"/>
    <mergeCell ref="W12:Y12"/>
    <mergeCell ref="W9:Y9"/>
    <mergeCell ref="W10:Y10"/>
    <mergeCell ref="C1:AF1"/>
    <mergeCell ref="O6:T6"/>
    <mergeCell ref="B7:E7"/>
    <mergeCell ref="O7:Q7"/>
    <mergeCell ref="W8:Z8"/>
    <mergeCell ref="E28:E29"/>
    <mergeCell ref="B33:E33"/>
    <mergeCell ref="B20:D20"/>
    <mergeCell ref="W22:Y22"/>
    <mergeCell ref="W23:Y23"/>
    <mergeCell ref="W20:Z21"/>
    <mergeCell ref="C21:D21"/>
    <mergeCell ref="C22:D22"/>
    <mergeCell ref="C23:D23"/>
    <mergeCell ref="C24:D24"/>
    <mergeCell ref="C25:D25"/>
    <mergeCell ref="W37:Y37"/>
    <mergeCell ref="W36:Y36"/>
    <mergeCell ref="W33:Z35"/>
    <mergeCell ref="W24:Y24"/>
    <mergeCell ref="W25:Y25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39997558519241921"/>
    <pageSetUpPr fitToPage="1"/>
  </sheetPr>
  <dimension ref="A1:AA46"/>
  <sheetViews>
    <sheetView showGridLines="0" zoomScale="55" zoomScaleNormal="55" workbookViewId="0">
      <pane ySplit="5" topLeftCell="A33" activePane="bottomLeft" state="frozen"/>
      <selection pane="bottomLeft" activeCell="I59" sqref="I59"/>
    </sheetView>
  </sheetViews>
  <sheetFormatPr baseColWidth="10" defaultColWidth="11.42578125" defaultRowHeight="14.25" customHeight="1" x14ac:dyDescent="0.25"/>
  <cols>
    <col min="1" max="1" width="6.5703125" style="1" customWidth="1"/>
    <col min="2" max="2" width="39.85546875" style="7" customWidth="1"/>
    <col min="3" max="3" width="39.42578125" style="1" customWidth="1"/>
    <col min="4" max="4" width="6" style="1" customWidth="1"/>
    <col min="5" max="5" width="6.140625" style="1" customWidth="1"/>
    <col min="6" max="8" width="4.5703125" style="2" customWidth="1"/>
    <col min="9" max="9" width="18" style="7" customWidth="1"/>
    <col min="10" max="10" width="5.42578125" style="2" customWidth="1"/>
    <col min="11" max="11" width="6.85546875" style="2" customWidth="1"/>
    <col min="12" max="12" width="6.7109375" style="2" customWidth="1"/>
    <col min="13" max="13" width="13.7109375" style="2" customWidth="1"/>
    <col min="14" max="14" width="12" style="3" customWidth="1"/>
    <col min="15" max="15" width="8.85546875" style="3" customWidth="1"/>
    <col min="16" max="16" width="24.5703125" style="3" customWidth="1"/>
    <col min="17" max="17" width="47.85546875" style="43" customWidth="1"/>
    <col min="18" max="18" width="37.5703125" style="1" customWidth="1"/>
    <col min="19" max="19" width="26.5703125" style="2" customWidth="1"/>
    <col min="20" max="20" width="50.42578125" style="1" customWidth="1"/>
    <col min="21" max="22" width="9.7109375" style="80" customWidth="1"/>
    <col min="23" max="23" width="9.7109375" style="2" customWidth="1"/>
    <col min="24" max="25" width="9.7109375" style="80" customWidth="1"/>
    <col min="26" max="26" width="12.85546875" style="80" customWidth="1"/>
    <col min="27" max="27" width="9.85546875" style="80" customWidth="1"/>
    <col min="28" max="28" width="9.85546875" style="1" customWidth="1"/>
    <col min="29" max="16384" width="11.42578125" style="1"/>
  </cols>
  <sheetData>
    <row r="1" spans="1:27" ht="72" customHeight="1" x14ac:dyDescent="0.25">
      <c r="A1" s="257"/>
      <c r="B1" s="258"/>
      <c r="C1" s="259" t="s">
        <v>82</v>
      </c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59"/>
      <c r="S1" s="259"/>
      <c r="T1" s="259"/>
      <c r="U1" s="259"/>
      <c r="V1" s="259"/>
      <c r="W1" s="259"/>
      <c r="X1" s="259"/>
      <c r="Y1" s="259"/>
      <c r="Z1" s="259"/>
      <c r="AA1" s="259"/>
    </row>
    <row r="2" spans="1:27" ht="44.25" customHeight="1" x14ac:dyDescent="0.25">
      <c r="A2" s="262" t="s">
        <v>83</v>
      </c>
      <c r="B2" s="262"/>
      <c r="C2" s="262"/>
      <c r="D2" s="262"/>
      <c r="E2" s="262"/>
      <c r="F2" s="262"/>
      <c r="G2" s="262"/>
      <c r="H2" s="262"/>
      <c r="I2" s="262"/>
      <c r="J2" s="262"/>
      <c r="K2" s="262"/>
      <c r="L2" s="262"/>
      <c r="M2" s="262"/>
      <c r="N2" s="262"/>
      <c r="O2" s="262"/>
      <c r="P2" s="262"/>
      <c r="Q2" s="262"/>
      <c r="R2" s="262"/>
      <c r="S2" s="262"/>
      <c r="T2" s="262"/>
      <c r="U2" s="262"/>
      <c r="V2" s="262"/>
      <c r="W2" s="262"/>
      <c r="X2" s="262"/>
      <c r="Y2" s="262"/>
      <c r="Z2" s="262"/>
      <c r="AA2" s="262"/>
    </row>
    <row r="3" spans="1:27" s="55" customFormat="1" ht="39.75" customHeight="1" x14ac:dyDescent="0.25">
      <c r="A3" s="223" t="s">
        <v>84</v>
      </c>
      <c r="B3" s="223"/>
      <c r="C3" s="223"/>
      <c r="D3" s="223"/>
      <c r="E3" s="223"/>
      <c r="F3" s="223"/>
      <c r="G3" s="223"/>
      <c r="H3" s="223"/>
      <c r="I3" s="223"/>
      <c r="J3" s="246" t="s">
        <v>85</v>
      </c>
      <c r="K3" s="246"/>
      <c r="L3" s="246"/>
      <c r="M3" s="246"/>
      <c r="N3" s="246"/>
      <c r="O3" s="246"/>
      <c r="P3" s="246"/>
      <c r="Q3" s="246"/>
      <c r="R3" s="232" t="s">
        <v>86</v>
      </c>
      <c r="S3" s="232"/>
      <c r="T3" s="232"/>
      <c r="U3" s="231" t="s">
        <v>87</v>
      </c>
      <c r="V3" s="231"/>
      <c r="W3" s="231"/>
      <c r="X3" s="231"/>
      <c r="Y3" s="231"/>
      <c r="Z3" s="231"/>
      <c r="AA3" s="231"/>
    </row>
    <row r="4" spans="1:27" s="56" customFormat="1" ht="51" customHeight="1" x14ac:dyDescent="0.25">
      <c r="A4" s="220" t="s">
        <v>88</v>
      </c>
      <c r="B4" s="220" t="s">
        <v>89</v>
      </c>
      <c r="C4" s="220" t="s">
        <v>31</v>
      </c>
      <c r="D4" s="220" t="s">
        <v>64</v>
      </c>
      <c r="E4" s="220"/>
      <c r="F4" s="261" t="s">
        <v>26</v>
      </c>
      <c r="G4" s="261"/>
      <c r="H4" s="261"/>
      <c r="I4" s="220" t="s">
        <v>90</v>
      </c>
      <c r="J4" s="260" t="s">
        <v>39</v>
      </c>
      <c r="K4" s="260"/>
      <c r="L4" s="260"/>
      <c r="M4" s="247" t="s">
        <v>91</v>
      </c>
      <c r="N4" s="247" t="s">
        <v>92</v>
      </c>
      <c r="O4" s="247" t="s">
        <v>93</v>
      </c>
      <c r="P4" s="248" t="s">
        <v>94</v>
      </c>
      <c r="Q4" s="248" t="s">
        <v>95</v>
      </c>
      <c r="R4" s="233" t="s">
        <v>96</v>
      </c>
      <c r="S4" s="233" t="s">
        <v>97</v>
      </c>
      <c r="T4" s="233" t="s">
        <v>98</v>
      </c>
      <c r="U4" s="234" t="s">
        <v>99</v>
      </c>
      <c r="V4" s="235" t="s">
        <v>100</v>
      </c>
      <c r="W4" s="235" t="s">
        <v>101</v>
      </c>
      <c r="X4" s="235" t="s">
        <v>102</v>
      </c>
      <c r="Y4" s="235" t="s">
        <v>103</v>
      </c>
      <c r="Z4" s="235" t="s">
        <v>104</v>
      </c>
      <c r="AA4" s="234" t="s">
        <v>105</v>
      </c>
    </row>
    <row r="5" spans="1:27" s="56" customFormat="1" ht="108.75" customHeight="1" x14ac:dyDescent="0.25">
      <c r="A5" s="220" t="s">
        <v>106</v>
      </c>
      <c r="B5" s="220"/>
      <c r="C5" s="220"/>
      <c r="D5" s="76" t="s">
        <v>107</v>
      </c>
      <c r="E5" s="76" t="s">
        <v>108</v>
      </c>
      <c r="F5" s="76" t="s">
        <v>28</v>
      </c>
      <c r="G5" s="76" t="s">
        <v>29</v>
      </c>
      <c r="H5" s="76" t="s">
        <v>109</v>
      </c>
      <c r="I5" s="220"/>
      <c r="J5" s="77" t="s">
        <v>34</v>
      </c>
      <c r="K5" s="77" t="s">
        <v>35</v>
      </c>
      <c r="L5" s="77" t="s">
        <v>36</v>
      </c>
      <c r="M5" s="247"/>
      <c r="N5" s="247"/>
      <c r="O5" s="247"/>
      <c r="P5" s="248"/>
      <c r="Q5" s="248"/>
      <c r="R5" s="233"/>
      <c r="S5" s="233"/>
      <c r="T5" s="233"/>
      <c r="U5" s="234"/>
      <c r="V5" s="236"/>
      <c r="W5" s="236"/>
      <c r="X5" s="236"/>
      <c r="Y5" s="236"/>
      <c r="Z5" s="236"/>
      <c r="AA5" s="234"/>
    </row>
    <row r="6" spans="1:27" ht="60" x14ac:dyDescent="0.25">
      <c r="A6" s="111">
        <v>1</v>
      </c>
      <c r="B6" s="112" t="s">
        <v>2</v>
      </c>
      <c r="C6" s="113" t="s">
        <v>110</v>
      </c>
      <c r="D6" s="114" t="s">
        <v>111</v>
      </c>
      <c r="E6" s="110"/>
      <c r="F6" s="114" t="s">
        <v>111</v>
      </c>
      <c r="G6" s="114"/>
      <c r="H6" s="114"/>
      <c r="I6" s="110" t="s">
        <v>112</v>
      </c>
      <c r="J6" s="114"/>
      <c r="K6" s="115"/>
      <c r="L6" s="115" t="s">
        <v>111</v>
      </c>
      <c r="M6" s="110" t="s">
        <v>261</v>
      </c>
      <c r="N6" s="110" t="s">
        <v>113</v>
      </c>
      <c r="O6" s="110" t="s">
        <v>73</v>
      </c>
      <c r="P6" s="110" t="s">
        <v>114</v>
      </c>
      <c r="Q6" s="116" t="s">
        <v>115</v>
      </c>
      <c r="R6" s="156" t="s">
        <v>116</v>
      </c>
      <c r="S6" s="157" t="s">
        <v>117</v>
      </c>
      <c r="T6" s="112" t="s">
        <v>118</v>
      </c>
      <c r="U6" s="111" t="s">
        <v>75</v>
      </c>
      <c r="V6" s="111" t="s">
        <v>75</v>
      </c>
      <c r="W6" s="111" t="s">
        <v>75</v>
      </c>
      <c r="X6" s="111" t="s">
        <v>75</v>
      </c>
      <c r="Y6" s="111" t="s">
        <v>75</v>
      </c>
      <c r="Z6" s="111" t="str" cm="1">
        <f t="array" ref="Z6">+_xlfn.IFS(L6="x","Parcialmente",K6="x","SI",J6="x","NO")</f>
        <v>Parcialmente</v>
      </c>
      <c r="AA6" s="111" t="s">
        <v>73</v>
      </c>
    </row>
    <row r="7" spans="1:27" ht="75" x14ac:dyDescent="0.25">
      <c r="A7" s="117">
        <v>2</v>
      </c>
      <c r="B7" s="118" t="s">
        <v>3</v>
      </c>
      <c r="C7" s="119" t="s">
        <v>119</v>
      </c>
      <c r="D7" s="120" t="s">
        <v>111</v>
      </c>
      <c r="E7" s="109"/>
      <c r="F7" s="120" t="s">
        <v>111</v>
      </c>
      <c r="G7" s="120"/>
      <c r="H7" s="120"/>
      <c r="I7" s="109" t="s">
        <v>112</v>
      </c>
      <c r="J7" s="120"/>
      <c r="K7" s="121" t="s">
        <v>120</v>
      </c>
      <c r="L7" s="122"/>
      <c r="M7" s="109" t="s">
        <v>121</v>
      </c>
      <c r="N7" s="109" t="s">
        <v>122</v>
      </c>
      <c r="O7" s="109" t="s">
        <v>75</v>
      </c>
      <c r="P7" s="109" t="s">
        <v>123</v>
      </c>
      <c r="Q7" s="123" t="s">
        <v>262</v>
      </c>
      <c r="R7" s="158" t="s">
        <v>124</v>
      </c>
      <c r="S7" s="151" t="s">
        <v>125</v>
      </c>
      <c r="T7" s="118" t="s">
        <v>126</v>
      </c>
      <c r="U7" s="109" t="s">
        <v>75</v>
      </c>
      <c r="V7" s="109" t="s">
        <v>75</v>
      </c>
      <c r="W7" s="109" t="s">
        <v>75</v>
      </c>
      <c r="X7" s="109" t="s">
        <v>75</v>
      </c>
      <c r="Y7" s="109" t="s">
        <v>75</v>
      </c>
      <c r="Z7" s="109" t="str" cm="1">
        <f t="array" ref="Z7">+_xlfn.IFS(L7="x","Parcialmente",K7="x","SI",J7="x","NO")</f>
        <v>SI</v>
      </c>
      <c r="AA7" s="109" t="s">
        <v>73</v>
      </c>
    </row>
    <row r="8" spans="1:27" ht="102" customHeight="1" x14ac:dyDescent="0.25">
      <c r="A8" s="111">
        <v>3</v>
      </c>
      <c r="B8" s="113" t="s">
        <v>4</v>
      </c>
      <c r="C8" s="113" t="s">
        <v>127</v>
      </c>
      <c r="D8" s="114" t="s">
        <v>111</v>
      </c>
      <c r="E8" s="110"/>
      <c r="F8" s="114" t="s">
        <v>111</v>
      </c>
      <c r="G8" s="114"/>
      <c r="H8" s="114"/>
      <c r="I8" s="110" t="s">
        <v>112</v>
      </c>
      <c r="J8" s="114"/>
      <c r="K8" s="115" t="s">
        <v>111</v>
      </c>
      <c r="L8" s="115"/>
      <c r="M8" s="111" t="s">
        <v>128</v>
      </c>
      <c r="N8" s="110" t="s">
        <v>129</v>
      </c>
      <c r="O8" s="110" t="s">
        <v>75</v>
      </c>
      <c r="P8" s="110" t="s">
        <v>130</v>
      </c>
      <c r="Q8" s="116" t="s">
        <v>131</v>
      </c>
      <c r="R8" s="159" t="s">
        <v>132</v>
      </c>
      <c r="S8" s="160" t="s">
        <v>133</v>
      </c>
      <c r="T8" s="112" t="s">
        <v>134</v>
      </c>
      <c r="U8" s="111" t="s">
        <v>73</v>
      </c>
      <c r="V8" s="111" t="s">
        <v>75</v>
      </c>
      <c r="W8" s="111" t="s">
        <v>75</v>
      </c>
      <c r="X8" s="111" t="s">
        <v>75</v>
      </c>
      <c r="Y8" s="111" t="s">
        <v>73</v>
      </c>
      <c r="Z8" s="111" t="str" cm="1">
        <f t="array" ref="Z8">+_xlfn.IFS(L8="x","Parcialmente",K8="x","SI",J8="x","NO")</f>
        <v>SI</v>
      </c>
      <c r="AA8" s="111" t="s">
        <v>73</v>
      </c>
    </row>
    <row r="9" spans="1:27" ht="91.5" customHeight="1" x14ac:dyDescent="0.25">
      <c r="A9" s="117">
        <v>4</v>
      </c>
      <c r="B9" s="118" t="s">
        <v>263</v>
      </c>
      <c r="C9" s="119" t="s">
        <v>135</v>
      </c>
      <c r="D9" s="120" t="s">
        <v>111</v>
      </c>
      <c r="E9" s="109"/>
      <c r="F9" s="120" t="s">
        <v>111</v>
      </c>
      <c r="G9" s="120"/>
      <c r="H9" s="120"/>
      <c r="I9" s="109" t="s">
        <v>112</v>
      </c>
      <c r="J9" s="120"/>
      <c r="K9" s="120" t="s">
        <v>111</v>
      </c>
      <c r="L9" s="124"/>
      <c r="M9" s="109" t="s">
        <v>136</v>
      </c>
      <c r="N9" s="109" t="s">
        <v>137</v>
      </c>
      <c r="O9" s="109" t="s">
        <v>75</v>
      </c>
      <c r="P9" s="109" t="s">
        <v>138</v>
      </c>
      <c r="Q9" s="123" t="s">
        <v>139</v>
      </c>
      <c r="R9" s="158" t="s">
        <v>140</v>
      </c>
      <c r="S9" s="152" t="s">
        <v>141</v>
      </c>
      <c r="T9" s="118" t="s">
        <v>142</v>
      </c>
      <c r="U9" s="109" t="s">
        <v>75</v>
      </c>
      <c r="V9" s="109" t="s">
        <v>75</v>
      </c>
      <c r="W9" s="109" t="s">
        <v>75</v>
      </c>
      <c r="X9" s="109" t="s">
        <v>75</v>
      </c>
      <c r="Y9" s="109" t="s">
        <v>75</v>
      </c>
      <c r="Z9" s="109" t="str" cm="1">
        <f t="array" ref="Z9">+_xlfn.IFS(L9="x","Parcialmente",K9="x","SI",J9="x","NO")</f>
        <v>SI</v>
      </c>
      <c r="AA9" s="109" t="s">
        <v>73</v>
      </c>
    </row>
    <row r="10" spans="1:27" ht="60" x14ac:dyDescent="0.25">
      <c r="A10" s="111">
        <v>5</v>
      </c>
      <c r="B10" s="112" t="s">
        <v>6</v>
      </c>
      <c r="C10" s="113" t="s">
        <v>143</v>
      </c>
      <c r="D10" s="114" t="s">
        <v>111</v>
      </c>
      <c r="E10" s="110"/>
      <c r="F10" s="114" t="s">
        <v>111</v>
      </c>
      <c r="G10" s="114"/>
      <c r="H10" s="114"/>
      <c r="I10" s="110" t="s">
        <v>144</v>
      </c>
      <c r="J10" s="114"/>
      <c r="K10" s="115" t="s">
        <v>111</v>
      </c>
      <c r="L10" s="115"/>
      <c r="M10" s="110" t="s">
        <v>264</v>
      </c>
      <c r="N10" s="110" t="s">
        <v>145</v>
      </c>
      <c r="O10" s="110" t="s">
        <v>73</v>
      </c>
      <c r="P10" s="110" t="s">
        <v>138</v>
      </c>
      <c r="Q10" s="116" t="s">
        <v>146</v>
      </c>
      <c r="R10" s="159" t="s">
        <v>147</v>
      </c>
      <c r="S10" s="155" t="s">
        <v>148</v>
      </c>
      <c r="T10" s="112" t="s">
        <v>149</v>
      </c>
      <c r="U10" s="110" t="s">
        <v>73</v>
      </c>
      <c r="V10" s="110" t="s">
        <v>75</v>
      </c>
      <c r="W10" s="110" t="s">
        <v>75</v>
      </c>
      <c r="X10" s="110" t="s">
        <v>75</v>
      </c>
      <c r="Y10" s="110" t="s">
        <v>75</v>
      </c>
      <c r="Z10" s="110" t="str" cm="1">
        <f t="array" ref="Z10">+_xlfn.IFS(L10="x","Parcialmente",K10="x","SI",J10="x","NO")</f>
        <v>SI</v>
      </c>
      <c r="AA10" s="110" t="s">
        <v>73</v>
      </c>
    </row>
    <row r="11" spans="1:27" ht="70.5" customHeight="1" x14ac:dyDescent="0.25">
      <c r="A11" s="117">
        <v>6</v>
      </c>
      <c r="B11" s="118" t="s">
        <v>7</v>
      </c>
      <c r="C11" s="119" t="s">
        <v>150</v>
      </c>
      <c r="D11" s="120" t="s">
        <v>111</v>
      </c>
      <c r="E11" s="109"/>
      <c r="F11" s="120" t="s">
        <v>111</v>
      </c>
      <c r="G11" s="120"/>
      <c r="H11" s="120"/>
      <c r="I11" s="109" t="s">
        <v>112</v>
      </c>
      <c r="J11" s="120"/>
      <c r="K11" s="122" t="s">
        <v>120</v>
      </c>
      <c r="L11" s="124"/>
      <c r="M11" s="109" t="s">
        <v>265</v>
      </c>
      <c r="N11" s="109" t="s">
        <v>151</v>
      </c>
      <c r="O11" s="109" t="s">
        <v>75</v>
      </c>
      <c r="P11" s="109" t="s">
        <v>138</v>
      </c>
      <c r="Q11" s="123" t="s">
        <v>152</v>
      </c>
      <c r="R11" s="158" t="s">
        <v>153</v>
      </c>
      <c r="S11" s="151" t="s">
        <v>154</v>
      </c>
      <c r="T11" s="118" t="s">
        <v>155</v>
      </c>
      <c r="U11" s="109" t="s">
        <v>75</v>
      </c>
      <c r="V11" s="109" t="s">
        <v>75</v>
      </c>
      <c r="W11" s="109" t="s">
        <v>75</v>
      </c>
      <c r="X11" s="109" t="s">
        <v>75</v>
      </c>
      <c r="Y11" s="109" t="s">
        <v>75</v>
      </c>
      <c r="Z11" s="109" t="str" cm="1">
        <f t="array" ref="Z11">+_xlfn.IFS(L11="x","Parcialmente",K11="x","SI",J11="x","NO")</f>
        <v>SI</v>
      </c>
      <c r="AA11" s="109" t="s">
        <v>73</v>
      </c>
    </row>
    <row r="12" spans="1:27" ht="90" x14ac:dyDescent="0.25">
      <c r="A12" s="111">
        <v>7</v>
      </c>
      <c r="B12" s="113" t="s">
        <v>8</v>
      </c>
      <c r="C12" s="113" t="s">
        <v>156</v>
      </c>
      <c r="D12" s="114" t="s">
        <v>111</v>
      </c>
      <c r="E12" s="110"/>
      <c r="F12" s="114" t="s">
        <v>111</v>
      </c>
      <c r="G12" s="114"/>
      <c r="H12" s="114"/>
      <c r="I12" s="110" t="s">
        <v>112</v>
      </c>
      <c r="J12" s="114"/>
      <c r="K12" s="115" t="s">
        <v>111</v>
      </c>
      <c r="L12" s="115"/>
      <c r="M12" s="111" t="s">
        <v>128</v>
      </c>
      <c r="N12" s="110" t="s">
        <v>151</v>
      </c>
      <c r="O12" s="110" t="s">
        <v>73</v>
      </c>
      <c r="P12" s="110" t="s">
        <v>157</v>
      </c>
      <c r="Q12" s="116" t="s">
        <v>158</v>
      </c>
      <c r="R12" s="159" t="s">
        <v>159</v>
      </c>
      <c r="S12" s="161" t="s">
        <v>160</v>
      </c>
      <c r="T12" s="112" t="s">
        <v>161</v>
      </c>
      <c r="U12" s="111" t="s">
        <v>73</v>
      </c>
      <c r="V12" s="111" t="s">
        <v>75</v>
      </c>
      <c r="W12" s="111" t="s">
        <v>75</v>
      </c>
      <c r="X12" s="111" t="s">
        <v>75</v>
      </c>
      <c r="Y12" s="111" t="s">
        <v>75</v>
      </c>
      <c r="Z12" s="111" t="str" cm="1">
        <f t="array" ref="Z12">+_xlfn.IFS(L12="x","Parcialmente",K12="x","SI",J12="x","NO")</f>
        <v>SI</v>
      </c>
      <c r="AA12" s="111" t="s">
        <v>73</v>
      </c>
    </row>
    <row r="13" spans="1:27" ht="90" x14ac:dyDescent="0.25">
      <c r="A13" s="117">
        <v>8</v>
      </c>
      <c r="B13" s="118" t="s">
        <v>9</v>
      </c>
      <c r="C13" s="119" t="s">
        <v>162</v>
      </c>
      <c r="D13" s="120" t="s">
        <v>111</v>
      </c>
      <c r="E13" s="109"/>
      <c r="F13" s="120" t="s">
        <v>111</v>
      </c>
      <c r="G13" s="120"/>
      <c r="H13" s="120"/>
      <c r="I13" s="109" t="s">
        <v>112</v>
      </c>
      <c r="J13" s="120"/>
      <c r="K13" s="124" t="s">
        <v>111</v>
      </c>
      <c r="L13" s="124"/>
      <c r="M13" s="109" t="s">
        <v>163</v>
      </c>
      <c r="N13" s="109" t="s">
        <v>164</v>
      </c>
      <c r="O13" s="109" t="s">
        <v>75</v>
      </c>
      <c r="P13" s="109" t="s">
        <v>138</v>
      </c>
      <c r="Q13" s="123" t="s">
        <v>165</v>
      </c>
      <c r="R13" s="158" t="s">
        <v>166</v>
      </c>
      <c r="S13" s="152" t="s">
        <v>167</v>
      </c>
      <c r="T13" s="118" t="s">
        <v>168</v>
      </c>
      <c r="U13" s="109" t="s">
        <v>73</v>
      </c>
      <c r="V13" s="109" t="s">
        <v>75</v>
      </c>
      <c r="W13" s="109" t="s">
        <v>75</v>
      </c>
      <c r="X13" s="109" t="s">
        <v>75</v>
      </c>
      <c r="Y13" s="109" t="s">
        <v>75</v>
      </c>
      <c r="Z13" s="109" t="str" cm="1">
        <f t="array" ref="Z13">+_xlfn.IFS(L13="x","Parcialmente",K13="x","SI",J13="x","NO")</f>
        <v>SI</v>
      </c>
      <c r="AA13" s="109" t="s">
        <v>73</v>
      </c>
    </row>
    <row r="14" spans="1:27" ht="90" x14ac:dyDescent="0.25">
      <c r="A14" s="111">
        <v>9</v>
      </c>
      <c r="B14" s="113" t="s">
        <v>10</v>
      </c>
      <c r="C14" s="113" t="s">
        <v>169</v>
      </c>
      <c r="D14" s="114" t="s">
        <v>111</v>
      </c>
      <c r="E14" s="110"/>
      <c r="F14" s="114" t="s">
        <v>111</v>
      </c>
      <c r="G14" s="114"/>
      <c r="H14" s="114"/>
      <c r="I14" s="110" t="s">
        <v>112</v>
      </c>
      <c r="J14" s="114"/>
      <c r="K14" s="115" t="s">
        <v>111</v>
      </c>
      <c r="L14" s="115"/>
      <c r="M14" s="110" t="s">
        <v>128</v>
      </c>
      <c r="N14" s="110" t="s">
        <v>170</v>
      </c>
      <c r="O14" s="110" t="s">
        <v>73</v>
      </c>
      <c r="P14" s="110" t="s">
        <v>138</v>
      </c>
      <c r="Q14" s="116" t="s">
        <v>171</v>
      </c>
      <c r="R14" s="159" t="s">
        <v>132</v>
      </c>
      <c r="S14" s="162" t="s">
        <v>172</v>
      </c>
      <c r="T14" s="112" t="s">
        <v>173</v>
      </c>
      <c r="U14" s="110" t="s">
        <v>73</v>
      </c>
      <c r="V14" s="110" t="s">
        <v>75</v>
      </c>
      <c r="W14" s="110" t="s">
        <v>75</v>
      </c>
      <c r="X14" s="110" t="s">
        <v>75</v>
      </c>
      <c r="Y14" s="110" t="s">
        <v>75</v>
      </c>
      <c r="Z14" s="110" t="str" cm="1">
        <f t="array" ref="Z14">+_xlfn.IFS(L14="x","Parcialmente",K14="x","SI",J14="x","NO")</f>
        <v>SI</v>
      </c>
      <c r="AA14" s="110" t="s">
        <v>73</v>
      </c>
    </row>
    <row r="15" spans="1:27" ht="63" customHeight="1" x14ac:dyDescent="0.25">
      <c r="A15" s="227">
        <v>10</v>
      </c>
      <c r="B15" s="226" t="s">
        <v>11</v>
      </c>
      <c r="C15" s="221" t="s">
        <v>174</v>
      </c>
      <c r="D15" s="224" t="s">
        <v>111</v>
      </c>
      <c r="E15" s="224"/>
      <c r="F15" s="224" t="s">
        <v>111</v>
      </c>
      <c r="G15" s="224"/>
      <c r="H15" s="225"/>
      <c r="I15" s="221" t="s">
        <v>112</v>
      </c>
      <c r="J15" s="224"/>
      <c r="K15" s="225" t="s">
        <v>111</v>
      </c>
      <c r="L15" s="225"/>
      <c r="M15" s="221" t="s">
        <v>175</v>
      </c>
      <c r="N15" s="221" t="s">
        <v>176</v>
      </c>
      <c r="O15" s="221" t="s">
        <v>73</v>
      </c>
      <c r="P15" s="221" t="s">
        <v>157</v>
      </c>
      <c r="Q15" s="226" t="s">
        <v>177</v>
      </c>
      <c r="R15" s="158" t="s">
        <v>178</v>
      </c>
      <c r="S15" s="245" t="s">
        <v>179</v>
      </c>
      <c r="T15" s="221" t="s">
        <v>180</v>
      </c>
      <c r="U15" s="221" t="s">
        <v>73</v>
      </c>
      <c r="V15" s="237" t="s">
        <v>75</v>
      </c>
      <c r="W15" s="237" t="s">
        <v>75</v>
      </c>
      <c r="X15" s="237" t="s">
        <v>75</v>
      </c>
      <c r="Y15" s="237" t="s">
        <v>75</v>
      </c>
      <c r="Z15" s="237" t="str" cm="1">
        <f t="array" ref="Z15">+_xlfn.IFS(L15="x","Parcialmente",K15="x","SI",J15="x","NO")</f>
        <v>SI</v>
      </c>
      <c r="AA15" s="221" t="s">
        <v>73</v>
      </c>
    </row>
    <row r="16" spans="1:27" ht="50.25" customHeight="1" x14ac:dyDescent="0.25">
      <c r="A16" s="227"/>
      <c r="B16" s="226"/>
      <c r="C16" s="221"/>
      <c r="D16" s="224"/>
      <c r="E16" s="224"/>
      <c r="F16" s="224"/>
      <c r="G16" s="224"/>
      <c r="H16" s="225"/>
      <c r="I16" s="221"/>
      <c r="J16" s="224"/>
      <c r="K16" s="225"/>
      <c r="L16" s="225"/>
      <c r="M16" s="221"/>
      <c r="N16" s="221"/>
      <c r="O16" s="221"/>
      <c r="P16" s="221"/>
      <c r="Q16" s="226"/>
      <c r="R16" s="158" t="s">
        <v>181</v>
      </c>
      <c r="S16" s="245"/>
      <c r="T16" s="221"/>
      <c r="U16" s="221"/>
      <c r="V16" s="238"/>
      <c r="W16" s="238"/>
      <c r="X16" s="238"/>
      <c r="Y16" s="238"/>
      <c r="Z16" s="238"/>
      <c r="AA16" s="221"/>
    </row>
    <row r="17" spans="1:27" ht="57.75" customHeight="1" x14ac:dyDescent="0.25">
      <c r="A17" s="227"/>
      <c r="B17" s="226"/>
      <c r="C17" s="221"/>
      <c r="D17" s="224"/>
      <c r="E17" s="224"/>
      <c r="F17" s="224"/>
      <c r="G17" s="224"/>
      <c r="H17" s="225"/>
      <c r="I17" s="221"/>
      <c r="J17" s="224"/>
      <c r="K17" s="225"/>
      <c r="L17" s="225"/>
      <c r="M17" s="221"/>
      <c r="N17" s="221"/>
      <c r="O17" s="221"/>
      <c r="P17" s="221"/>
      <c r="Q17" s="226"/>
      <c r="R17" s="158" t="s">
        <v>182</v>
      </c>
      <c r="S17" s="245"/>
      <c r="T17" s="221"/>
      <c r="U17" s="221"/>
      <c r="V17" s="238"/>
      <c r="W17" s="238"/>
      <c r="X17" s="238"/>
      <c r="Y17" s="238"/>
      <c r="Z17" s="238"/>
      <c r="AA17" s="221"/>
    </row>
    <row r="18" spans="1:27" ht="45" x14ac:dyDescent="0.25">
      <c r="A18" s="227"/>
      <c r="B18" s="226"/>
      <c r="C18" s="221"/>
      <c r="D18" s="224"/>
      <c r="E18" s="224"/>
      <c r="F18" s="224"/>
      <c r="G18" s="224"/>
      <c r="H18" s="225"/>
      <c r="I18" s="221"/>
      <c r="J18" s="224"/>
      <c r="K18" s="225"/>
      <c r="L18" s="225"/>
      <c r="M18" s="221"/>
      <c r="N18" s="221"/>
      <c r="O18" s="221"/>
      <c r="P18" s="221"/>
      <c r="Q18" s="226"/>
      <c r="R18" s="158" t="s">
        <v>183</v>
      </c>
      <c r="S18" s="245"/>
      <c r="T18" s="221"/>
      <c r="U18" s="221"/>
      <c r="V18" s="239"/>
      <c r="W18" s="239"/>
      <c r="X18" s="239"/>
      <c r="Y18" s="239"/>
      <c r="Z18" s="239"/>
      <c r="AA18" s="221"/>
    </row>
    <row r="19" spans="1:27" ht="45" x14ac:dyDescent="0.25">
      <c r="A19" s="228">
        <v>11</v>
      </c>
      <c r="B19" s="229" t="s">
        <v>12</v>
      </c>
      <c r="C19" s="230" t="s">
        <v>184</v>
      </c>
      <c r="D19" s="250" t="s">
        <v>111</v>
      </c>
      <c r="E19" s="222"/>
      <c r="F19" s="252" t="s">
        <v>111</v>
      </c>
      <c r="G19" s="252"/>
      <c r="H19" s="252"/>
      <c r="I19" s="222" t="s">
        <v>112</v>
      </c>
      <c r="J19" s="252"/>
      <c r="K19" s="250" t="s">
        <v>111</v>
      </c>
      <c r="L19" s="250"/>
      <c r="M19" s="222" t="s">
        <v>266</v>
      </c>
      <c r="N19" s="222" t="s">
        <v>185</v>
      </c>
      <c r="O19" s="222" t="s">
        <v>73</v>
      </c>
      <c r="P19" s="222" t="s">
        <v>138</v>
      </c>
      <c r="Q19" s="249" t="s">
        <v>186</v>
      </c>
      <c r="R19" s="159" t="s">
        <v>178</v>
      </c>
      <c r="S19" s="244" t="s">
        <v>187</v>
      </c>
      <c r="T19" s="240" t="s">
        <v>180</v>
      </c>
      <c r="U19" s="222" t="s">
        <v>73</v>
      </c>
      <c r="V19" s="240" t="s">
        <v>75</v>
      </c>
      <c r="W19" s="240" t="s">
        <v>75</v>
      </c>
      <c r="X19" s="240" t="s">
        <v>75</v>
      </c>
      <c r="Y19" s="240" t="s">
        <v>75</v>
      </c>
      <c r="Z19" s="240" t="str" cm="1">
        <f t="array" ref="Z19">+_xlfn.IFS(L19="x","Parcialmente",K19="x","SI",J19="x","NO")</f>
        <v>SI</v>
      </c>
      <c r="AA19" s="222" t="s">
        <v>73</v>
      </c>
    </row>
    <row r="20" spans="1:27" ht="68.25" customHeight="1" x14ac:dyDescent="0.25">
      <c r="A20" s="228"/>
      <c r="B20" s="229"/>
      <c r="C20" s="230"/>
      <c r="D20" s="250"/>
      <c r="E20" s="222"/>
      <c r="F20" s="252"/>
      <c r="G20" s="252"/>
      <c r="H20" s="252"/>
      <c r="I20" s="222"/>
      <c r="J20" s="252"/>
      <c r="K20" s="250"/>
      <c r="L20" s="250"/>
      <c r="M20" s="222"/>
      <c r="N20" s="222"/>
      <c r="O20" s="222"/>
      <c r="P20" s="222"/>
      <c r="Q20" s="249"/>
      <c r="R20" s="163" t="s">
        <v>181</v>
      </c>
      <c r="S20" s="244"/>
      <c r="T20" s="241"/>
      <c r="U20" s="222"/>
      <c r="V20" s="241"/>
      <c r="W20" s="241"/>
      <c r="X20" s="241"/>
      <c r="Y20" s="241"/>
      <c r="Z20" s="241"/>
      <c r="AA20" s="222"/>
    </row>
    <row r="21" spans="1:27" ht="64.5" customHeight="1" x14ac:dyDescent="0.25">
      <c r="A21" s="228"/>
      <c r="B21" s="229"/>
      <c r="C21" s="230"/>
      <c r="D21" s="250"/>
      <c r="E21" s="222"/>
      <c r="F21" s="252"/>
      <c r="G21" s="252"/>
      <c r="H21" s="252"/>
      <c r="I21" s="222"/>
      <c r="J21" s="252"/>
      <c r="K21" s="250"/>
      <c r="L21" s="250"/>
      <c r="M21" s="222"/>
      <c r="N21" s="222"/>
      <c r="O21" s="222"/>
      <c r="P21" s="222"/>
      <c r="Q21" s="249"/>
      <c r="R21" s="163" t="s">
        <v>182</v>
      </c>
      <c r="S21" s="244"/>
      <c r="T21" s="241"/>
      <c r="U21" s="222"/>
      <c r="V21" s="241"/>
      <c r="W21" s="241"/>
      <c r="X21" s="241"/>
      <c r="Y21" s="241"/>
      <c r="Z21" s="241"/>
      <c r="AA21" s="222"/>
    </row>
    <row r="22" spans="1:27" ht="45" x14ac:dyDescent="0.25">
      <c r="A22" s="228"/>
      <c r="B22" s="229"/>
      <c r="C22" s="230"/>
      <c r="D22" s="250"/>
      <c r="E22" s="222"/>
      <c r="F22" s="252"/>
      <c r="G22" s="252"/>
      <c r="H22" s="252"/>
      <c r="I22" s="222"/>
      <c r="J22" s="252"/>
      <c r="K22" s="250"/>
      <c r="L22" s="250"/>
      <c r="M22" s="222"/>
      <c r="N22" s="222"/>
      <c r="O22" s="222"/>
      <c r="P22" s="222"/>
      <c r="Q22" s="249"/>
      <c r="R22" s="164" t="s">
        <v>183</v>
      </c>
      <c r="S22" s="244"/>
      <c r="T22" s="242"/>
      <c r="U22" s="222"/>
      <c r="V22" s="242"/>
      <c r="W22" s="242"/>
      <c r="X22" s="242"/>
      <c r="Y22" s="242"/>
      <c r="Z22" s="242"/>
      <c r="AA22" s="222"/>
    </row>
    <row r="23" spans="1:27" ht="138" customHeight="1" x14ac:dyDescent="0.25">
      <c r="A23" s="117">
        <v>12</v>
      </c>
      <c r="B23" s="118" t="s">
        <v>13</v>
      </c>
      <c r="C23" s="119" t="s">
        <v>188</v>
      </c>
      <c r="D23" s="120" t="s">
        <v>111</v>
      </c>
      <c r="E23" s="109"/>
      <c r="F23" s="120" t="s">
        <v>111</v>
      </c>
      <c r="G23" s="120"/>
      <c r="H23" s="120"/>
      <c r="I23" s="109" t="s">
        <v>112</v>
      </c>
      <c r="J23" s="120"/>
      <c r="K23" s="124"/>
      <c r="L23" s="124" t="s">
        <v>111</v>
      </c>
      <c r="M23" s="109" t="s">
        <v>163</v>
      </c>
      <c r="N23" s="109" t="s">
        <v>113</v>
      </c>
      <c r="O23" s="109" t="s">
        <v>73</v>
      </c>
      <c r="P23" s="109" t="s">
        <v>138</v>
      </c>
      <c r="Q23" s="123" t="s">
        <v>189</v>
      </c>
      <c r="R23" s="74" t="s">
        <v>190</v>
      </c>
      <c r="S23" s="108" t="s">
        <v>191</v>
      </c>
      <c r="T23" s="118" t="s">
        <v>192</v>
      </c>
      <c r="U23" s="117" t="s">
        <v>75</v>
      </c>
      <c r="V23" s="117" t="s">
        <v>75</v>
      </c>
      <c r="W23" s="117" t="s">
        <v>75</v>
      </c>
      <c r="X23" s="117" t="s">
        <v>75</v>
      </c>
      <c r="Y23" s="117" t="s">
        <v>75</v>
      </c>
      <c r="Z23" s="117" t="str" cm="1">
        <f t="array" ref="Z23">+_xlfn.IFS(L23="x","Parcialmente",K23="x","SI",J23="x","NO")</f>
        <v>Parcialmente</v>
      </c>
      <c r="AA23" s="117" t="s">
        <v>73</v>
      </c>
    </row>
    <row r="24" spans="1:27" ht="98.25" customHeight="1" x14ac:dyDescent="0.25">
      <c r="A24" s="111">
        <v>13</v>
      </c>
      <c r="B24" s="112" t="s">
        <v>14</v>
      </c>
      <c r="C24" s="113" t="s">
        <v>193</v>
      </c>
      <c r="D24" s="114" t="s">
        <v>111</v>
      </c>
      <c r="E24" s="110"/>
      <c r="F24" s="114" t="s">
        <v>111</v>
      </c>
      <c r="G24" s="114"/>
      <c r="H24" s="114"/>
      <c r="I24" s="110" t="s">
        <v>55</v>
      </c>
      <c r="J24" s="114"/>
      <c r="K24" s="115"/>
      <c r="L24" s="115" t="s">
        <v>111</v>
      </c>
      <c r="M24" s="110" t="s">
        <v>128</v>
      </c>
      <c r="N24" s="110" t="s">
        <v>267</v>
      </c>
      <c r="O24" s="110" t="s">
        <v>73</v>
      </c>
      <c r="P24" s="110" t="s">
        <v>194</v>
      </c>
      <c r="Q24" s="116" t="s">
        <v>268</v>
      </c>
      <c r="R24" s="57" t="s">
        <v>195</v>
      </c>
      <c r="S24" s="10" t="s">
        <v>196</v>
      </c>
      <c r="T24" s="112" t="s">
        <v>197</v>
      </c>
      <c r="U24" s="110" t="s">
        <v>73</v>
      </c>
      <c r="V24" s="110" t="s">
        <v>75</v>
      </c>
      <c r="W24" s="110" t="s">
        <v>75</v>
      </c>
      <c r="X24" s="110" t="s">
        <v>75</v>
      </c>
      <c r="Y24" s="110" t="s">
        <v>75</v>
      </c>
      <c r="Z24" s="110" t="str" cm="1">
        <f t="array" ref="Z24">+_xlfn.IFS(L24="x","Parcialmente",K24="x","SI",J24="x","NO")</f>
        <v>Parcialmente</v>
      </c>
      <c r="AA24" s="110" t="s">
        <v>73</v>
      </c>
    </row>
    <row r="25" spans="1:27" ht="45" x14ac:dyDescent="0.25">
      <c r="A25" s="117">
        <v>14</v>
      </c>
      <c r="B25" s="118" t="s">
        <v>15</v>
      </c>
      <c r="C25" s="119" t="s">
        <v>198</v>
      </c>
      <c r="D25" s="120" t="s">
        <v>111</v>
      </c>
      <c r="E25" s="109"/>
      <c r="F25" s="120" t="s">
        <v>111</v>
      </c>
      <c r="G25" s="120"/>
      <c r="H25" s="124"/>
      <c r="I25" s="109" t="s">
        <v>199</v>
      </c>
      <c r="J25" s="120"/>
      <c r="K25" s="124"/>
      <c r="L25" s="124" t="s">
        <v>111</v>
      </c>
      <c r="M25" s="109" t="s">
        <v>200</v>
      </c>
      <c r="N25" s="109" t="s">
        <v>201</v>
      </c>
      <c r="O25" s="109" t="s">
        <v>73</v>
      </c>
      <c r="P25" s="109" t="s">
        <v>138</v>
      </c>
      <c r="Q25" s="123" t="s">
        <v>202</v>
      </c>
      <c r="R25" s="107" t="s">
        <v>203</v>
      </c>
      <c r="S25" s="75" t="s">
        <v>204</v>
      </c>
      <c r="T25" s="147"/>
      <c r="U25" s="117" t="s">
        <v>75</v>
      </c>
      <c r="V25" s="117" t="s">
        <v>75</v>
      </c>
      <c r="W25" s="117" t="s">
        <v>75</v>
      </c>
      <c r="X25" s="117" t="s">
        <v>75</v>
      </c>
      <c r="Y25" s="117" t="s">
        <v>75</v>
      </c>
      <c r="Z25" s="117" t="str" cm="1">
        <f t="array" ref="Z25">+_xlfn.IFS(L25="x","Parcialmente",K25="x","SI",J25="x","NO")</f>
        <v>Parcialmente</v>
      </c>
      <c r="AA25" s="117" t="s">
        <v>73</v>
      </c>
    </row>
    <row r="26" spans="1:27" ht="105" customHeight="1" x14ac:dyDescent="0.25">
      <c r="A26" s="228">
        <v>15</v>
      </c>
      <c r="B26" s="229" t="s">
        <v>16</v>
      </c>
      <c r="C26" s="230" t="s">
        <v>205</v>
      </c>
      <c r="D26" s="252" t="s">
        <v>111</v>
      </c>
      <c r="E26" s="222"/>
      <c r="F26" s="252" t="s">
        <v>111</v>
      </c>
      <c r="G26" s="252"/>
      <c r="H26" s="250"/>
      <c r="I26" s="222" t="s">
        <v>53</v>
      </c>
      <c r="J26" s="252"/>
      <c r="K26" s="250"/>
      <c r="L26" s="250" t="s">
        <v>111</v>
      </c>
      <c r="M26" s="222" t="s">
        <v>269</v>
      </c>
      <c r="N26" s="222" t="s">
        <v>270</v>
      </c>
      <c r="O26" s="222" t="s">
        <v>75</v>
      </c>
      <c r="P26" s="222" t="s">
        <v>206</v>
      </c>
      <c r="Q26" s="249" t="s">
        <v>275</v>
      </c>
      <c r="R26" s="57" t="s">
        <v>207</v>
      </c>
      <c r="S26" s="243" t="s">
        <v>208</v>
      </c>
      <c r="T26" s="249" t="s">
        <v>209</v>
      </c>
      <c r="U26" s="222" t="s">
        <v>73</v>
      </c>
      <c r="V26" s="240" t="s">
        <v>75</v>
      </c>
      <c r="W26" s="240" t="s">
        <v>75</v>
      </c>
      <c r="X26" s="240" t="s">
        <v>75</v>
      </c>
      <c r="Y26" s="240" t="s">
        <v>75</v>
      </c>
      <c r="Z26" s="240" t="str" cm="1">
        <f t="array" ref="Z26">+_xlfn.IFS(L26="x","Parcialmente",K26="x","SI",J26="x","NO")</f>
        <v>Parcialmente</v>
      </c>
      <c r="AA26" s="222" t="s">
        <v>73</v>
      </c>
    </row>
    <row r="27" spans="1:27" ht="196.5" customHeight="1" x14ac:dyDescent="0.25">
      <c r="A27" s="228"/>
      <c r="B27" s="229"/>
      <c r="C27" s="230"/>
      <c r="D27" s="252"/>
      <c r="E27" s="222"/>
      <c r="F27" s="252"/>
      <c r="G27" s="252"/>
      <c r="H27" s="250"/>
      <c r="I27" s="222"/>
      <c r="J27" s="252"/>
      <c r="K27" s="250"/>
      <c r="L27" s="250"/>
      <c r="M27" s="222"/>
      <c r="N27" s="222"/>
      <c r="O27" s="222"/>
      <c r="P27" s="222"/>
      <c r="Q27" s="249"/>
      <c r="R27" s="57" t="s">
        <v>210</v>
      </c>
      <c r="S27" s="243"/>
      <c r="T27" s="249"/>
      <c r="U27" s="222"/>
      <c r="V27" s="242"/>
      <c r="W27" s="242"/>
      <c r="X27" s="242"/>
      <c r="Y27" s="242"/>
      <c r="Z27" s="242"/>
      <c r="AA27" s="222"/>
    </row>
    <row r="28" spans="1:27" ht="105" x14ac:dyDescent="0.25">
      <c r="A28" s="117">
        <v>16</v>
      </c>
      <c r="B28" s="118" t="s">
        <v>27</v>
      </c>
      <c r="C28" s="119" t="s">
        <v>211</v>
      </c>
      <c r="D28" s="124" t="s">
        <v>111</v>
      </c>
      <c r="E28" s="109"/>
      <c r="F28" s="120" t="s">
        <v>111</v>
      </c>
      <c r="G28" s="120"/>
      <c r="H28" s="120"/>
      <c r="I28" s="109" t="s">
        <v>112</v>
      </c>
      <c r="J28" s="120"/>
      <c r="K28" s="120" t="s">
        <v>111</v>
      </c>
      <c r="L28" s="124"/>
      <c r="M28" s="109" t="s">
        <v>212</v>
      </c>
      <c r="N28" s="109" t="s">
        <v>151</v>
      </c>
      <c r="O28" s="109" t="s">
        <v>75</v>
      </c>
      <c r="P28" s="109" t="s">
        <v>138</v>
      </c>
      <c r="Q28" s="123" t="s">
        <v>271</v>
      </c>
      <c r="R28" s="74" t="s">
        <v>213</v>
      </c>
      <c r="S28" s="152" t="s">
        <v>214</v>
      </c>
      <c r="T28" s="118" t="s">
        <v>274</v>
      </c>
      <c r="U28" s="109" t="s">
        <v>73</v>
      </c>
      <c r="V28" s="109" t="s">
        <v>75</v>
      </c>
      <c r="W28" s="109" t="s">
        <v>75</v>
      </c>
      <c r="X28" s="109" t="s">
        <v>75</v>
      </c>
      <c r="Y28" s="109" t="s">
        <v>75</v>
      </c>
      <c r="Z28" s="109" t="str" cm="1">
        <f t="array" ref="Z28">+_xlfn.IFS(L28="x","Parcialmente",K28="x","SI",J28="x","NO")</f>
        <v>SI</v>
      </c>
      <c r="AA28" s="109" t="s">
        <v>73</v>
      </c>
    </row>
    <row r="29" spans="1:27" ht="135" x14ac:dyDescent="0.25">
      <c r="A29" s="111">
        <v>17</v>
      </c>
      <c r="B29" s="113" t="s">
        <v>18</v>
      </c>
      <c r="C29" s="113" t="s">
        <v>215</v>
      </c>
      <c r="D29" s="114" t="s">
        <v>111</v>
      </c>
      <c r="E29" s="110"/>
      <c r="F29" s="114" t="s">
        <v>111</v>
      </c>
      <c r="G29" s="114"/>
      <c r="H29" s="114"/>
      <c r="I29" s="110" t="s">
        <v>144</v>
      </c>
      <c r="J29" s="114"/>
      <c r="K29" s="114"/>
      <c r="L29" s="115" t="s">
        <v>111</v>
      </c>
      <c r="M29" s="110" t="s">
        <v>272</v>
      </c>
      <c r="N29" s="110" t="s">
        <v>216</v>
      </c>
      <c r="O29" s="110" t="s">
        <v>73</v>
      </c>
      <c r="P29" s="110" t="s">
        <v>138</v>
      </c>
      <c r="Q29" s="116" t="s">
        <v>273</v>
      </c>
      <c r="R29" s="103" t="s">
        <v>217</v>
      </c>
      <c r="S29" s="155" t="s">
        <v>218</v>
      </c>
      <c r="T29" s="112" t="s">
        <v>219</v>
      </c>
      <c r="U29" s="110" t="s">
        <v>73</v>
      </c>
      <c r="V29" s="110" t="s">
        <v>75</v>
      </c>
      <c r="W29" s="110" t="s">
        <v>75</v>
      </c>
      <c r="X29" s="110" t="s">
        <v>75</v>
      </c>
      <c r="Y29" s="110" t="s">
        <v>75</v>
      </c>
      <c r="Z29" s="110" t="str" cm="1">
        <f t="array" ref="Z29">+_xlfn.IFS(L29="x","Parcialmente",K29="x","SI",J29="x","NO")</f>
        <v>Parcialmente</v>
      </c>
      <c r="AA29" s="110" t="s">
        <v>73</v>
      </c>
    </row>
    <row r="30" spans="1:27" ht="119.25" customHeight="1" x14ac:dyDescent="0.25">
      <c r="A30" s="117">
        <v>18</v>
      </c>
      <c r="B30" s="119" t="s">
        <v>19</v>
      </c>
      <c r="C30" s="119" t="s">
        <v>220</v>
      </c>
      <c r="D30" s="120" t="s">
        <v>111</v>
      </c>
      <c r="E30" s="109"/>
      <c r="F30" s="120" t="s">
        <v>111</v>
      </c>
      <c r="G30" s="120"/>
      <c r="H30" s="124"/>
      <c r="I30" s="109" t="s">
        <v>51</v>
      </c>
      <c r="J30" s="120"/>
      <c r="K30" s="124"/>
      <c r="L30" s="124" t="s">
        <v>111</v>
      </c>
      <c r="M30" s="109" t="s">
        <v>121</v>
      </c>
      <c r="N30" s="109" t="s">
        <v>176</v>
      </c>
      <c r="O30" s="109" t="s">
        <v>75</v>
      </c>
      <c r="P30" s="109" t="s">
        <v>221</v>
      </c>
      <c r="Q30" s="123" t="s">
        <v>222</v>
      </c>
      <c r="R30" s="74" t="s">
        <v>223</v>
      </c>
      <c r="S30" s="75" t="s">
        <v>224</v>
      </c>
      <c r="T30" s="118" t="s">
        <v>225</v>
      </c>
      <c r="U30" s="109" t="s">
        <v>75</v>
      </c>
      <c r="V30" s="109" t="s">
        <v>75</v>
      </c>
      <c r="W30" s="109" t="s">
        <v>75</v>
      </c>
      <c r="X30" s="109" t="s">
        <v>75</v>
      </c>
      <c r="Y30" s="109" t="s">
        <v>75</v>
      </c>
      <c r="Z30" s="109" t="str" cm="1">
        <f t="array" ref="Z30">+_xlfn.IFS(L30="x","Parcialmente",K30="x","SI",J30="x","NO")</f>
        <v>Parcialmente</v>
      </c>
      <c r="AA30" s="109" t="s">
        <v>73</v>
      </c>
    </row>
    <row r="31" spans="1:27" ht="150" customHeight="1" x14ac:dyDescent="0.25">
      <c r="A31" s="111">
        <v>19</v>
      </c>
      <c r="B31" s="125" t="s">
        <v>20</v>
      </c>
      <c r="C31" s="125" t="s">
        <v>226</v>
      </c>
      <c r="D31" s="114" t="s">
        <v>111</v>
      </c>
      <c r="E31" s="73"/>
      <c r="F31" s="126" t="s">
        <v>111</v>
      </c>
      <c r="G31" s="126"/>
      <c r="H31" s="126"/>
      <c r="I31" s="73" t="s">
        <v>227</v>
      </c>
      <c r="J31" s="126"/>
      <c r="K31" s="127"/>
      <c r="L31" s="127" t="s">
        <v>111</v>
      </c>
      <c r="M31" s="73" t="s">
        <v>163</v>
      </c>
      <c r="N31" s="73" t="s">
        <v>228</v>
      </c>
      <c r="O31" s="73" t="s">
        <v>73</v>
      </c>
      <c r="P31" s="73" t="s">
        <v>229</v>
      </c>
      <c r="Q31" s="128" t="s">
        <v>230</v>
      </c>
      <c r="R31" s="5" t="s">
        <v>231</v>
      </c>
      <c r="S31" s="11" t="s">
        <v>232</v>
      </c>
      <c r="T31" s="112" t="s">
        <v>233</v>
      </c>
      <c r="U31" s="136" t="s">
        <v>73</v>
      </c>
      <c r="V31" s="136" t="s">
        <v>75</v>
      </c>
      <c r="W31" s="136" t="s">
        <v>75</v>
      </c>
      <c r="X31" s="136" t="s">
        <v>75</v>
      </c>
      <c r="Y31" s="136" t="s">
        <v>75</v>
      </c>
      <c r="Z31" s="136" t="str" cm="1">
        <f t="array" ref="Z31">+_xlfn.IFS(L31="x","Parcialmente",K31="x","SI",J31="x","NO")</f>
        <v>Parcialmente</v>
      </c>
      <c r="AA31" s="136" t="s">
        <v>73</v>
      </c>
    </row>
    <row r="32" spans="1:27" ht="105" customHeight="1" x14ac:dyDescent="0.25">
      <c r="A32" s="117">
        <v>20</v>
      </c>
      <c r="B32" s="119" t="s">
        <v>21</v>
      </c>
      <c r="C32" s="119" t="s">
        <v>234</v>
      </c>
      <c r="D32" s="121" t="s">
        <v>120</v>
      </c>
      <c r="E32" s="109"/>
      <c r="F32" s="120"/>
      <c r="G32" s="120"/>
      <c r="H32" s="121" t="s">
        <v>120</v>
      </c>
      <c r="I32" s="109" t="s">
        <v>235</v>
      </c>
      <c r="J32" s="120"/>
      <c r="K32" s="121" t="s">
        <v>120</v>
      </c>
      <c r="L32" s="124"/>
      <c r="M32" s="117" t="s">
        <v>236</v>
      </c>
      <c r="N32" s="109" t="s">
        <v>129</v>
      </c>
      <c r="O32" s="109" t="s">
        <v>75</v>
      </c>
      <c r="P32" s="109" t="s">
        <v>237</v>
      </c>
      <c r="Q32" s="129" t="s">
        <v>238</v>
      </c>
      <c r="R32" s="78" t="s">
        <v>231</v>
      </c>
      <c r="S32" s="75" t="s">
        <v>239</v>
      </c>
      <c r="T32" s="117"/>
      <c r="U32" s="117" t="s">
        <v>75</v>
      </c>
      <c r="V32" s="117" t="s">
        <v>75</v>
      </c>
      <c r="W32" s="117" t="s">
        <v>75</v>
      </c>
      <c r="X32" s="117" t="s">
        <v>75</v>
      </c>
      <c r="Y32" s="117" t="s">
        <v>75</v>
      </c>
      <c r="Z32" s="117" t="str" cm="1">
        <f t="array" ref="Z32">+_xlfn.IFS(L32="x","Parcialmente",K32="x","SI",J32="x","NO")</f>
        <v>SI</v>
      </c>
      <c r="AA32" s="117" t="s">
        <v>73</v>
      </c>
    </row>
    <row r="33" spans="1:27" ht="105" customHeight="1" x14ac:dyDescent="0.25">
      <c r="A33" s="111">
        <v>21</v>
      </c>
      <c r="B33" s="130" t="s">
        <v>22</v>
      </c>
      <c r="C33" s="113" t="s">
        <v>240</v>
      </c>
      <c r="D33" s="114" t="s">
        <v>111</v>
      </c>
      <c r="E33" s="131"/>
      <c r="F33" s="131"/>
      <c r="G33" s="131" t="s">
        <v>120</v>
      </c>
      <c r="H33" s="131"/>
      <c r="I33" s="110" t="s">
        <v>53</v>
      </c>
      <c r="J33" s="131"/>
      <c r="K33" s="132" t="s">
        <v>120</v>
      </c>
      <c r="L33" s="132"/>
      <c r="M33" s="111" t="s">
        <v>128</v>
      </c>
      <c r="N33" s="111" t="s">
        <v>241</v>
      </c>
      <c r="O33" s="111" t="s">
        <v>75</v>
      </c>
      <c r="P33" s="110" t="s">
        <v>138</v>
      </c>
      <c r="Q33" s="133" t="s">
        <v>242</v>
      </c>
      <c r="R33" s="149" t="s">
        <v>231</v>
      </c>
      <c r="S33" s="150" t="s">
        <v>243</v>
      </c>
      <c r="T33" s="111"/>
      <c r="U33" s="111" t="s">
        <v>73</v>
      </c>
      <c r="V33" s="111" t="s">
        <v>75</v>
      </c>
      <c r="W33" s="111" t="s">
        <v>75</v>
      </c>
      <c r="X33" s="111" t="s">
        <v>75</v>
      </c>
      <c r="Y33" s="111" t="s">
        <v>75</v>
      </c>
      <c r="Z33" s="111" t="str" cm="1">
        <f t="array" ref="Z33">+_xlfn.IFS(L33="x","Parcialmente",K33="x","SI",J33="x","NO")</f>
        <v>SI</v>
      </c>
      <c r="AA33" s="111" t="s">
        <v>75</v>
      </c>
    </row>
    <row r="34" spans="1:27" ht="105" customHeight="1" x14ac:dyDescent="0.25">
      <c r="A34" s="117">
        <v>23</v>
      </c>
      <c r="B34" s="119" t="s">
        <v>244</v>
      </c>
      <c r="C34" s="119" t="s">
        <v>245</v>
      </c>
      <c r="D34" s="120" t="s">
        <v>120</v>
      </c>
      <c r="E34" s="109"/>
      <c r="F34" s="120"/>
      <c r="G34" s="120" t="s">
        <v>120</v>
      </c>
      <c r="H34" s="121"/>
      <c r="I34" s="109" t="s">
        <v>60</v>
      </c>
      <c r="J34" s="120"/>
      <c r="K34" s="121"/>
      <c r="L34" s="124" t="s">
        <v>120</v>
      </c>
      <c r="M34" s="109" t="s">
        <v>246</v>
      </c>
      <c r="N34" s="109" t="s">
        <v>129</v>
      </c>
      <c r="O34" s="109" t="s">
        <v>75</v>
      </c>
      <c r="P34" s="109" t="s">
        <v>247</v>
      </c>
      <c r="Q34" s="123" t="s">
        <v>248</v>
      </c>
      <c r="R34" s="151" t="s">
        <v>249</v>
      </c>
      <c r="S34" s="152" t="s">
        <v>250</v>
      </c>
      <c r="T34" s="129" t="s">
        <v>251</v>
      </c>
      <c r="U34" s="117" t="s">
        <v>73</v>
      </c>
      <c r="V34" s="117" t="s">
        <v>75</v>
      </c>
      <c r="W34" s="117" t="s">
        <v>75</v>
      </c>
      <c r="X34" s="117" t="s">
        <v>75</v>
      </c>
      <c r="Y34" s="117" t="s">
        <v>73</v>
      </c>
      <c r="Z34" s="117" t="str" cm="1">
        <f t="array" ref="Z34">+_xlfn.IFS(L34="x","Parcialmente",K34="x","SI",J34="x","NO")</f>
        <v>Parcialmente</v>
      </c>
      <c r="AA34" s="117" t="s">
        <v>73</v>
      </c>
    </row>
    <row r="35" spans="1:27" ht="105" customHeight="1" x14ac:dyDescent="0.25">
      <c r="A35" s="111">
        <v>25</v>
      </c>
      <c r="B35" s="134" t="s">
        <v>24</v>
      </c>
      <c r="C35" s="135" t="s">
        <v>252</v>
      </c>
      <c r="D35" s="126" t="s">
        <v>120</v>
      </c>
      <c r="E35" s="132"/>
      <c r="F35" s="126"/>
      <c r="G35" s="126" t="s">
        <v>111</v>
      </c>
      <c r="H35" s="126"/>
      <c r="I35" s="73" t="s">
        <v>60</v>
      </c>
      <c r="J35" s="126"/>
      <c r="K35" s="127" t="s">
        <v>111</v>
      </c>
      <c r="L35" s="127"/>
      <c r="M35" s="136" t="s">
        <v>128</v>
      </c>
      <c r="N35" s="73" t="s">
        <v>129</v>
      </c>
      <c r="O35" s="73" t="s">
        <v>75</v>
      </c>
      <c r="P35" s="73" t="s">
        <v>253</v>
      </c>
      <c r="Q35" s="128" t="s">
        <v>254</v>
      </c>
      <c r="R35" s="153" t="s">
        <v>255</v>
      </c>
      <c r="S35" s="154" t="s">
        <v>256</v>
      </c>
      <c r="T35" s="148" t="s">
        <v>257</v>
      </c>
      <c r="U35" s="136" t="s">
        <v>75</v>
      </c>
      <c r="V35" s="136" t="s">
        <v>75</v>
      </c>
      <c r="W35" s="136" t="s">
        <v>75</v>
      </c>
      <c r="X35" s="136" t="s">
        <v>75</v>
      </c>
      <c r="Y35" s="136" t="s">
        <v>73</v>
      </c>
      <c r="Z35" s="136" t="str" cm="1">
        <f t="array" ref="Z35">+_xlfn.IFS(L35="x","Parcialmente",K35="x","SI",J35="x","NO")</f>
        <v>SI</v>
      </c>
      <c r="AA35" s="136" t="s">
        <v>73</v>
      </c>
    </row>
    <row r="36" spans="1:27" s="4" customFormat="1" ht="15" x14ac:dyDescent="0.25">
      <c r="A36" s="255" t="s">
        <v>258</v>
      </c>
      <c r="B36" s="255"/>
      <c r="C36" s="256"/>
      <c r="D36" s="137">
        <f>+COUNTA(D6:D35)</f>
        <v>23</v>
      </c>
      <c r="E36" s="138">
        <f>+COUNTA(E6:E35)</f>
        <v>0</v>
      </c>
      <c r="F36" s="139">
        <f>+COUNTA(F6:F35)</f>
        <v>19</v>
      </c>
      <c r="G36" s="140">
        <f>+COUNTA(G6:G35)</f>
        <v>3</v>
      </c>
      <c r="H36" s="141">
        <f>+COUNTA(H6:H35)</f>
        <v>1</v>
      </c>
      <c r="I36" s="142"/>
      <c r="J36" s="137">
        <f>+COUNTA(J6:J35)</f>
        <v>0</v>
      </c>
      <c r="K36" s="143">
        <f>+COUNTA(K6:K35)</f>
        <v>14</v>
      </c>
      <c r="L36" s="144">
        <f>+COUNTA(L6:L35)</f>
        <v>9</v>
      </c>
      <c r="M36" s="142"/>
      <c r="N36" s="142"/>
      <c r="O36" s="142"/>
      <c r="P36" s="145"/>
      <c r="Q36" s="146"/>
      <c r="U36" s="79"/>
      <c r="V36" s="79"/>
      <c r="W36" s="8"/>
      <c r="X36" s="79"/>
      <c r="Y36" s="79"/>
      <c r="Z36" s="79"/>
      <c r="AA36" s="79"/>
    </row>
    <row r="38" spans="1:27" ht="27.75" customHeight="1" x14ac:dyDescent="0.25">
      <c r="B38" s="9"/>
      <c r="C38" s="253" t="s">
        <v>276</v>
      </c>
      <c r="D38" s="253"/>
      <c r="E38" s="253"/>
      <c r="F38" s="253"/>
      <c r="G38" s="253"/>
      <c r="H38" s="253"/>
    </row>
    <row r="40" spans="1:27" ht="14.25" customHeight="1" x14ac:dyDescent="0.25">
      <c r="A40" s="254" t="s">
        <v>259</v>
      </c>
      <c r="B40" s="254"/>
      <c r="C40" s="254"/>
      <c r="D40" s="251" t="s">
        <v>260</v>
      </c>
      <c r="E40" s="251"/>
      <c r="F40" s="251"/>
      <c r="G40" s="251"/>
      <c r="H40" s="251"/>
      <c r="I40" s="251"/>
      <c r="J40" s="251"/>
      <c r="K40" s="251"/>
      <c r="L40" s="251"/>
      <c r="M40" s="40"/>
      <c r="N40" s="40"/>
      <c r="O40" s="40"/>
      <c r="P40" s="54"/>
      <c r="Q40" s="44"/>
      <c r="R40" s="40"/>
      <c r="S40" s="40"/>
      <c r="T40" s="40"/>
      <c r="U40" s="81"/>
      <c r="V40" s="81"/>
      <c r="W40" s="40"/>
      <c r="X40" s="81"/>
      <c r="Y40" s="81"/>
      <c r="Z40" s="81"/>
      <c r="AA40" s="81"/>
    </row>
    <row r="41" spans="1:27" ht="14.25" customHeight="1" x14ac:dyDescent="0.25">
      <c r="A41" s="254"/>
      <c r="B41" s="254"/>
      <c r="C41" s="254"/>
      <c r="D41" s="251"/>
      <c r="E41" s="251"/>
      <c r="F41" s="251"/>
      <c r="G41" s="251"/>
      <c r="H41" s="251"/>
      <c r="I41" s="251"/>
      <c r="J41" s="251"/>
      <c r="K41" s="251"/>
      <c r="L41" s="251"/>
      <c r="M41" s="1"/>
      <c r="N41" s="7"/>
      <c r="O41" s="7"/>
      <c r="S41" s="1"/>
      <c r="U41" s="82"/>
      <c r="V41" s="82"/>
      <c r="W41" s="1"/>
      <c r="X41" s="82"/>
      <c r="Y41" s="82"/>
      <c r="Z41" s="82"/>
      <c r="AA41" s="82"/>
    </row>
    <row r="42" spans="1:27" ht="14.25" customHeight="1" x14ac:dyDescent="0.25">
      <c r="A42" s="254"/>
      <c r="B42" s="254"/>
      <c r="C42" s="254"/>
      <c r="D42" s="251"/>
      <c r="E42" s="251"/>
      <c r="F42" s="251"/>
      <c r="G42" s="251"/>
      <c r="H42" s="251"/>
      <c r="I42" s="251"/>
      <c r="J42" s="251"/>
      <c r="K42" s="251"/>
      <c r="L42" s="251"/>
      <c r="M42" s="1"/>
      <c r="N42" s="7"/>
      <c r="O42" s="7"/>
      <c r="S42" s="1"/>
      <c r="U42" s="82"/>
      <c r="V42" s="82"/>
      <c r="W42" s="1"/>
      <c r="X42" s="82"/>
      <c r="Y42" s="82"/>
      <c r="Z42" s="82"/>
      <c r="AA42" s="82"/>
    </row>
    <row r="43" spans="1:27" ht="14.25" customHeight="1" x14ac:dyDescent="0.25">
      <c r="A43" s="254"/>
      <c r="B43" s="254"/>
      <c r="C43" s="254"/>
      <c r="D43" s="251"/>
      <c r="E43" s="251"/>
      <c r="F43" s="251"/>
      <c r="G43" s="251"/>
      <c r="H43" s="251"/>
      <c r="I43" s="251"/>
      <c r="J43" s="251"/>
      <c r="K43" s="251"/>
      <c r="L43" s="251"/>
      <c r="M43" s="1"/>
      <c r="N43" s="7"/>
      <c r="O43" s="7"/>
      <c r="S43" s="1"/>
      <c r="U43" s="82"/>
      <c r="V43" s="82"/>
      <c r="W43" s="1"/>
      <c r="X43" s="82"/>
      <c r="Y43" s="82"/>
      <c r="Z43" s="82"/>
      <c r="AA43" s="82"/>
    </row>
    <row r="44" spans="1:27" ht="14.25" customHeight="1" x14ac:dyDescent="0.25">
      <c r="A44" s="254"/>
      <c r="B44" s="254"/>
      <c r="C44" s="254"/>
      <c r="D44" s="251"/>
      <c r="E44" s="251"/>
      <c r="F44" s="251"/>
      <c r="G44" s="251"/>
      <c r="H44" s="251"/>
      <c r="I44" s="251"/>
      <c r="J44" s="251"/>
      <c r="K44" s="251"/>
      <c r="L44" s="251"/>
    </row>
    <row r="45" spans="1:27" ht="14.25" customHeight="1" x14ac:dyDescent="0.25">
      <c r="A45" s="254"/>
      <c r="B45" s="254"/>
      <c r="C45" s="254"/>
      <c r="D45" s="251"/>
      <c r="E45" s="251"/>
      <c r="F45" s="251"/>
      <c r="G45" s="251"/>
      <c r="H45" s="251"/>
      <c r="I45" s="251"/>
      <c r="J45" s="251"/>
      <c r="K45" s="251"/>
      <c r="L45" s="251"/>
    </row>
    <row r="46" spans="1:27" ht="14.25" customHeight="1" x14ac:dyDescent="0.25">
      <c r="A46" s="254"/>
      <c r="B46" s="254"/>
      <c r="C46" s="254"/>
    </row>
  </sheetData>
  <mergeCells count="111">
    <mergeCell ref="A1:B1"/>
    <mergeCell ref="B26:B27"/>
    <mergeCell ref="C26:C27"/>
    <mergeCell ref="F26:F27"/>
    <mergeCell ref="H26:H27"/>
    <mergeCell ref="G26:G27"/>
    <mergeCell ref="E26:E27"/>
    <mergeCell ref="D26:D27"/>
    <mergeCell ref="C1:AA1"/>
    <mergeCell ref="J4:L4"/>
    <mergeCell ref="F4:H4"/>
    <mergeCell ref="C4:C5"/>
    <mergeCell ref="D19:D22"/>
    <mergeCell ref="A4:A5"/>
    <mergeCell ref="A2:AA2"/>
    <mergeCell ref="AA26:AA27"/>
    <mergeCell ref="O4:O5"/>
    <mergeCell ref="O15:O18"/>
    <mergeCell ref="O19:O22"/>
    <mergeCell ref="AA15:AA18"/>
    <mergeCell ref="AA19:AA22"/>
    <mergeCell ref="V15:V18"/>
    <mergeCell ref="V19:V22"/>
    <mergeCell ref="Y15:Y18"/>
    <mergeCell ref="D40:L45"/>
    <mergeCell ref="H19:H22"/>
    <mergeCell ref="J19:J22"/>
    <mergeCell ref="F19:F22"/>
    <mergeCell ref="E19:E22"/>
    <mergeCell ref="G19:G22"/>
    <mergeCell ref="L26:L27"/>
    <mergeCell ref="O26:O27"/>
    <mergeCell ref="P15:P18"/>
    <mergeCell ref="M19:M22"/>
    <mergeCell ref="C38:H38"/>
    <mergeCell ref="A40:C46"/>
    <mergeCell ref="A36:C36"/>
    <mergeCell ref="J26:J27"/>
    <mergeCell ref="K19:K22"/>
    <mergeCell ref="L19:L22"/>
    <mergeCell ref="P19:P22"/>
    <mergeCell ref="P26:P27"/>
    <mergeCell ref="T26:T27"/>
    <mergeCell ref="U26:U27"/>
    <mergeCell ref="U15:U18"/>
    <mergeCell ref="U19:U22"/>
    <mergeCell ref="Y19:Y22"/>
    <mergeCell ref="Y26:Y27"/>
    <mergeCell ref="V26:V27"/>
    <mergeCell ref="W15:W18"/>
    <mergeCell ref="W19:W22"/>
    <mergeCell ref="W26:W27"/>
    <mergeCell ref="X15:X18"/>
    <mergeCell ref="X19:X22"/>
    <mergeCell ref="X26:X27"/>
    <mergeCell ref="T19:T22"/>
    <mergeCell ref="Z15:Z18"/>
    <mergeCell ref="Z19:Z22"/>
    <mergeCell ref="Z26:Z27"/>
    <mergeCell ref="S26:S27"/>
    <mergeCell ref="S19:S22"/>
    <mergeCell ref="T15:T18"/>
    <mergeCell ref="S15:S18"/>
    <mergeCell ref="J3:Q3"/>
    <mergeCell ref="M4:M5"/>
    <mergeCell ref="M26:M27"/>
    <mergeCell ref="J15:J18"/>
    <mergeCell ref="K15:K18"/>
    <mergeCell ref="L15:L18"/>
    <mergeCell ref="M15:M18"/>
    <mergeCell ref="Q4:Q5"/>
    <mergeCell ref="Q15:Q18"/>
    <mergeCell ref="Q19:Q22"/>
    <mergeCell ref="Q26:Q27"/>
    <mergeCell ref="K26:K27"/>
    <mergeCell ref="N4:N5"/>
    <mergeCell ref="N15:N18"/>
    <mergeCell ref="N19:N22"/>
    <mergeCell ref="N26:N27"/>
    <mergeCell ref="P4:P5"/>
    <mergeCell ref="U3:AA3"/>
    <mergeCell ref="R3:T3"/>
    <mergeCell ref="S4:S5"/>
    <mergeCell ref="U4:U5"/>
    <mergeCell ref="AA4:AA5"/>
    <mergeCell ref="R4:R5"/>
    <mergeCell ref="T4:T5"/>
    <mergeCell ref="V4:V5"/>
    <mergeCell ref="W4:W5"/>
    <mergeCell ref="X4:X5"/>
    <mergeCell ref="Y4:Y5"/>
    <mergeCell ref="Z4:Z5"/>
    <mergeCell ref="I4:I5"/>
    <mergeCell ref="I15:I18"/>
    <mergeCell ref="I19:I22"/>
    <mergeCell ref="I26:I27"/>
    <mergeCell ref="A3:I3"/>
    <mergeCell ref="B4:B5"/>
    <mergeCell ref="D4:E4"/>
    <mergeCell ref="F15:F18"/>
    <mergeCell ref="G15:G18"/>
    <mergeCell ref="H15:H18"/>
    <mergeCell ref="B15:B18"/>
    <mergeCell ref="C15:C18"/>
    <mergeCell ref="D15:D18"/>
    <mergeCell ref="E15:E18"/>
    <mergeCell ref="A15:A18"/>
    <mergeCell ref="A19:A22"/>
    <mergeCell ref="A26:A27"/>
    <mergeCell ref="B19:B22"/>
    <mergeCell ref="C19:C22"/>
  </mergeCells>
  <hyperlinks>
    <hyperlink ref="D40" display="https://www.funcionpublica.gov.co/dafpIndexerBT/tramite/index?find=FindNext&amp;query=universidad+industrial+de+santander&amp;filtroEntidad=6245&amp;filtroSector=&amp;filtroDepartamento=&amp;filtroMunicipio=&amp;bloquearFiltroEntidad=&amp;bloquearFiltroSector=&amp;bloquearFiltroDepartam" xr:uid="{FDB4160F-3463-4238-B400-7C77EBEC4193}"/>
    <hyperlink ref="D40:K45" r:id="rId1" display=" ENLACE SUIT" xr:uid="{33CE682D-4535-4130-BCF6-1CA38D9F6C6D}"/>
    <hyperlink ref="S6" r:id="rId2" xr:uid="{4AFC9064-F135-4877-B3A8-57D8CBD6CB28}"/>
    <hyperlink ref="S19:S22" r:id="rId3" display="https://visorsuit.funcionpublica.gov.co/auth/visor?fi=38464" xr:uid="{FBE92E40-C653-42C4-8FDD-93A93CF46530}"/>
    <hyperlink ref="S23" r:id="rId4" xr:uid="{A515305B-F71D-416D-AF53-AC045E5BEA48}"/>
    <hyperlink ref="S24" r:id="rId5" xr:uid="{A7A1E786-44AC-4681-ACC7-85771D498700}"/>
    <hyperlink ref="S25" r:id="rId6" xr:uid="{D5E590CE-85E3-4DC4-BBB8-12A58E69B4BA}"/>
    <hyperlink ref="S12" r:id="rId7" xr:uid="{98E204E1-7BFA-49F1-9166-8C0E6ABB7966}"/>
    <hyperlink ref="S8" r:id="rId8" xr:uid="{00AA2316-AAD9-44ED-BCAB-0BAD963E8079}"/>
    <hyperlink ref="S9" r:id="rId9" xr:uid="{98A88403-364D-4669-8060-A649AFB2DD37}"/>
    <hyperlink ref="S13" r:id="rId10" xr:uid="{3825E872-D768-4128-A758-B5AE2F008353}"/>
    <hyperlink ref="S26:S27" r:id="rId11" display="https://visorsuit.funcionpublica.gov.co/auth/visor?fi=47348" xr:uid="{EEB914AF-D76D-4930-B181-9DAF69B3623B}"/>
    <hyperlink ref="S28" r:id="rId12" xr:uid="{655198A2-7997-40C5-9C5C-0996043777D7}"/>
    <hyperlink ref="S30" r:id="rId13" xr:uid="{9869268F-A880-420D-9FE9-E77D141590EE}"/>
    <hyperlink ref="S31" r:id="rId14" xr:uid="{2E29ABD4-C55B-49DB-9408-FD5AA7FACF9A}"/>
    <hyperlink ref="S14" r:id="rId15" xr:uid="{D7FE4A7B-FDFF-4AD5-A3EF-D64B23452600}"/>
    <hyperlink ref="S32" r:id="rId16" xr:uid="{65E58EED-E255-4676-ACE6-0DD90EB59EB6}"/>
    <hyperlink ref="S7" r:id="rId17" xr:uid="{6A20F056-E80B-4828-9715-69654F78ECF7}"/>
    <hyperlink ref="S11" r:id="rId18" xr:uid="{7A68F1CF-6A57-4273-BE41-DA6066B94518}"/>
    <hyperlink ref="S10" r:id="rId19" xr:uid="{3045A450-6B90-4D91-8702-6A18724A4D7B}"/>
    <hyperlink ref="S15:S18" r:id="rId20" display="https://visorsuit.funcionpublica.gov.co/auth/visor?fi=38413" xr:uid="{58C3CD97-EB90-4F5C-A91B-07EB471CC410}"/>
    <hyperlink ref="S29" r:id="rId21" xr:uid="{FC3902AB-7442-42C7-8022-4CB86D225F66}"/>
    <hyperlink ref="S33" r:id="rId22" xr:uid="{53FBC042-BC3A-4CF1-A3BB-63AEE34F8708}"/>
    <hyperlink ref="R34" r:id="rId23" xr:uid="{AEE426A9-99FB-4B9B-9E60-AD9686BF947B}"/>
    <hyperlink ref="S34" r:id="rId24" xr:uid="{BBC84147-74EC-4DC6-9AF7-D85176D27D73}"/>
    <hyperlink ref="R35" r:id="rId25" xr:uid="{C3AFB30B-2B2E-4417-AFAB-A7785A00A3BE}"/>
    <hyperlink ref="S35" r:id="rId26" xr:uid="{4C3BC788-2F61-4C9E-A951-5F6FD7A4F7F9}"/>
    <hyperlink ref="R29" r:id="rId27" xr:uid="{DF95F7D9-4A4A-473B-8ADB-8A74365826F6}"/>
    <hyperlink ref="R25" r:id="rId28" xr:uid="{88E705CA-8B30-4EAD-8579-0B46389BCF49}"/>
    <hyperlink ref="R6" r:id="rId29" xr:uid="{4D4F67E8-457A-4698-970D-3A0782392C4C}"/>
  </hyperlinks>
  <pageMargins left="0.25" right="0.25" top="0.38" bottom="0.2" header="0.3" footer="0.3"/>
  <pageSetup scale="55" fitToHeight="0" orientation="landscape" r:id="rId30"/>
  <drawing r:id="rId31"/>
  <legacyDrawing r:id="rId3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31557-C5EA-4056-A08E-FAE0C099A1AC}">
  <sheetPr>
    <tabColor theme="9" tint="0.59999389629810485"/>
  </sheetPr>
  <dimension ref="A1:Q45"/>
  <sheetViews>
    <sheetView showGridLines="0" topLeftCell="A5" zoomScaleNormal="100" workbookViewId="0">
      <selection activeCell="B30" sqref="B30:E30"/>
    </sheetView>
  </sheetViews>
  <sheetFormatPr baseColWidth="10" defaultColWidth="11.42578125" defaultRowHeight="14.25" customHeight="1" x14ac:dyDescent="0.25"/>
  <cols>
    <col min="1" max="1" width="32.140625" style="14" customWidth="1"/>
    <col min="2" max="2" width="91.5703125" style="14" customWidth="1"/>
    <col min="3" max="3" width="13.85546875" style="14" customWidth="1"/>
    <col min="4" max="4" width="15.5703125" style="14" customWidth="1"/>
    <col min="5" max="5" width="20.28515625" style="14" customWidth="1"/>
    <col min="6" max="6" width="18.85546875" style="14" customWidth="1"/>
    <col min="7" max="7" width="36.5703125" style="14" bestFit="1" customWidth="1"/>
    <col min="8" max="9" width="11.42578125" style="14"/>
    <col min="10" max="10" width="19.28515625" style="14" bestFit="1" customWidth="1"/>
    <col min="11" max="11" width="21" style="14" bestFit="1" customWidth="1"/>
    <col min="12" max="16384" width="11.42578125" style="14"/>
  </cols>
  <sheetData>
    <row r="1" spans="1:17" ht="87.75" customHeight="1" x14ac:dyDescent="0.25">
      <c r="A1" s="12"/>
      <c r="B1" s="263" t="s">
        <v>0</v>
      </c>
      <c r="C1" s="264"/>
      <c r="D1" s="264"/>
      <c r="E1" s="264"/>
      <c r="F1" s="264"/>
      <c r="G1" s="264"/>
      <c r="H1" s="265"/>
      <c r="I1" s="85"/>
      <c r="J1" s="85"/>
      <c r="K1" s="85"/>
      <c r="L1" s="85"/>
      <c r="M1" s="85"/>
      <c r="N1" s="85"/>
      <c r="O1" s="85"/>
      <c r="P1" s="85"/>
      <c r="Q1" s="85"/>
    </row>
    <row r="2" spans="1:17" ht="15.75" thickBot="1" x14ac:dyDescent="0.3">
      <c r="I2" s="85"/>
      <c r="J2" s="85"/>
      <c r="K2" s="85"/>
      <c r="L2" s="85"/>
      <c r="M2" s="85"/>
      <c r="N2" s="85"/>
      <c r="O2" s="85"/>
      <c r="P2" s="85"/>
      <c r="Q2" s="85"/>
    </row>
    <row r="3" spans="1:17" ht="147" customHeight="1" thickBot="1" x14ac:dyDescent="0.3">
      <c r="A3" s="100"/>
      <c r="B3" s="276" t="s">
        <v>1</v>
      </c>
      <c r="C3" s="277"/>
      <c r="D3" s="277"/>
      <c r="E3" s="278"/>
      <c r="F3" s="279"/>
      <c r="G3" s="101"/>
      <c r="H3" s="101"/>
      <c r="I3" s="85"/>
      <c r="J3" s="85"/>
      <c r="K3" s="85"/>
      <c r="L3" s="85"/>
      <c r="M3" s="85"/>
      <c r="N3" s="85"/>
      <c r="O3" s="85"/>
      <c r="P3" s="85"/>
      <c r="Q3" s="85"/>
    </row>
    <row r="4" spans="1:17" ht="15" x14ac:dyDescent="0.25">
      <c r="I4" s="85"/>
      <c r="J4" s="85"/>
      <c r="K4" s="85"/>
      <c r="L4" s="85"/>
      <c r="M4" s="85"/>
      <c r="N4" s="85"/>
      <c r="O4" s="85"/>
      <c r="P4" s="85"/>
      <c r="Q4" s="85"/>
    </row>
    <row r="5" spans="1:17" ht="15" x14ac:dyDescent="0.25">
      <c r="I5" s="85"/>
      <c r="J5" s="85"/>
      <c r="K5" s="85"/>
      <c r="L5" s="85"/>
      <c r="M5" s="85"/>
      <c r="N5" s="85"/>
      <c r="O5" s="85"/>
      <c r="P5" s="85"/>
      <c r="Q5" s="85"/>
    </row>
    <row r="6" spans="1:17" ht="23.25" hidden="1" x14ac:dyDescent="0.25">
      <c r="B6" s="53" t="s">
        <v>2</v>
      </c>
      <c r="C6" s="60"/>
      <c r="D6" s="60"/>
      <c r="E6" s="61"/>
      <c r="F6" s="61"/>
      <c r="I6" s="85"/>
      <c r="J6" s="85"/>
      <c r="K6" s="85"/>
      <c r="L6" s="85"/>
      <c r="M6" s="85"/>
      <c r="N6" s="85"/>
      <c r="O6" s="85"/>
      <c r="P6" s="85"/>
      <c r="Q6" s="85"/>
    </row>
    <row r="7" spans="1:17" ht="23.25" hidden="1" x14ac:dyDescent="0.25">
      <c r="B7" s="53" t="s">
        <v>3</v>
      </c>
      <c r="C7" s="60"/>
      <c r="D7" s="60"/>
      <c r="E7" s="61"/>
      <c r="F7" s="61"/>
      <c r="I7" s="85"/>
      <c r="J7" s="85"/>
      <c r="K7" s="85"/>
      <c r="L7" s="85"/>
      <c r="M7" s="85"/>
      <c r="N7" s="85"/>
      <c r="O7" s="85"/>
      <c r="P7" s="85"/>
      <c r="Q7" s="85"/>
    </row>
    <row r="8" spans="1:17" ht="23.25" hidden="1" x14ac:dyDescent="0.25">
      <c r="B8" s="62" t="s">
        <v>4</v>
      </c>
      <c r="C8" s="61"/>
      <c r="D8" s="61"/>
      <c r="E8" s="60"/>
      <c r="F8" s="60"/>
      <c r="I8" s="85"/>
      <c r="J8" s="85"/>
      <c r="K8" s="85"/>
      <c r="L8" s="85"/>
      <c r="M8" s="85"/>
      <c r="N8" s="85"/>
      <c r="O8" s="85"/>
      <c r="P8" s="85"/>
      <c r="Q8" s="85"/>
    </row>
    <row r="9" spans="1:17" ht="30" hidden="1" x14ac:dyDescent="0.25">
      <c r="B9" s="53" t="s">
        <v>5</v>
      </c>
      <c r="C9" s="61"/>
      <c r="D9" s="61"/>
      <c r="E9" s="61"/>
      <c r="F9" s="61"/>
      <c r="I9" s="85"/>
      <c r="J9" s="85"/>
      <c r="K9" s="85"/>
      <c r="L9" s="85"/>
      <c r="M9" s="85"/>
      <c r="N9" s="85"/>
      <c r="O9" s="85"/>
      <c r="P9" s="85"/>
      <c r="Q9" s="85"/>
    </row>
    <row r="10" spans="1:17" ht="23.25" hidden="1" x14ac:dyDescent="0.25">
      <c r="B10" s="53" t="s">
        <v>6</v>
      </c>
      <c r="C10" s="61"/>
      <c r="D10" s="61"/>
      <c r="E10" s="61"/>
      <c r="F10" s="61"/>
      <c r="I10" s="85"/>
      <c r="J10" s="85"/>
      <c r="K10" s="85"/>
      <c r="L10" s="85"/>
      <c r="M10" s="85"/>
      <c r="N10" s="85"/>
      <c r="O10" s="85"/>
      <c r="P10" s="85"/>
      <c r="Q10" s="85"/>
    </row>
    <row r="11" spans="1:17" ht="23.25" hidden="1" x14ac:dyDescent="0.25">
      <c r="B11" s="53" t="s">
        <v>7</v>
      </c>
      <c r="C11" s="61"/>
      <c r="D11" s="61"/>
      <c r="E11" s="61"/>
      <c r="F11" s="61"/>
      <c r="I11" s="85"/>
      <c r="J11" s="85"/>
      <c r="K11" s="85"/>
      <c r="L11" s="85"/>
      <c r="M11" s="85"/>
      <c r="N11" s="85"/>
      <c r="O11" s="85"/>
      <c r="P11" s="85"/>
      <c r="Q11" s="85"/>
    </row>
    <row r="12" spans="1:17" ht="23.25" hidden="1" x14ac:dyDescent="0.25">
      <c r="B12" s="62" t="s">
        <v>8</v>
      </c>
      <c r="C12" s="61"/>
      <c r="D12" s="61"/>
      <c r="E12" s="61"/>
      <c r="F12" s="61"/>
      <c r="I12" s="85"/>
      <c r="J12" s="85"/>
      <c r="K12" s="85"/>
      <c r="L12" s="85"/>
      <c r="M12" s="85"/>
      <c r="N12" s="85"/>
      <c r="O12" s="85"/>
      <c r="P12" s="85"/>
      <c r="Q12" s="85"/>
    </row>
    <row r="13" spans="1:17" ht="23.25" hidden="1" x14ac:dyDescent="0.25">
      <c r="B13" s="53" t="s">
        <v>9</v>
      </c>
      <c r="C13" s="61"/>
      <c r="D13" s="61"/>
      <c r="E13" s="61"/>
      <c r="F13" s="61"/>
      <c r="I13" s="85"/>
      <c r="J13" s="85"/>
      <c r="K13" s="85"/>
      <c r="L13" s="85"/>
      <c r="M13" s="85"/>
      <c r="N13" s="85"/>
      <c r="O13" s="85"/>
      <c r="P13" s="85"/>
      <c r="Q13" s="85"/>
    </row>
    <row r="14" spans="1:17" ht="23.25" hidden="1" x14ac:dyDescent="0.25">
      <c r="B14" s="62" t="s">
        <v>10</v>
      </c>
      <c r="C14" s="61"/>
      <c r="D14" s="61"/>
      <c r="E14" s="61"/>
      <c r="F14" s="61"/>
      <c r="I14" s="85"/>
      <c r="J14" s="85"/>
      <c r="K14" s="85"/>
      <c r="L14" s="85"/>
      <c r="M14" s="85"/>
      <c r="N14" s="85"/>
      <c r="O14" s="85"/>
      <c r="P14" s="85"/>
      <c r="Q14" s="85"/>
    </row>
    <row r="15" spans="1:17" ht="23.25" hidden="1" x14ac:dyDescent="0.25">
      <c r="B15" s="41" t="s">
        <v>11</v>
      </c>
      <c r="C15" s="61"/>
      <c r="D15" s="61"/>
      <c r="E15" s="61"/>
      <c r="F15" s="61"/>
      <c r="I15" s="85"/>
      <c r="J15" s="85"/>
      <c r="K15" s="85"/>
      <c r="L15" s="85"/>
      <c r="M15" s="85"/>
      <c r="N15" s="85"/>
      <c r="O15" s="85"/>
      <c r="P15" s="85"/>
      <c r="Q15" s="85"/>
    </row>
    <row r="16" spans="1:17" ht="23.25" hidden="1" x14ac:dyDescent="0.25">
      <c r="B16" s="53" t="s">
        <v>12</v>
      </c>
      <c r="C16" s="61"/>
      <c r="D16" s="61"/>
      <c r="E16" s="61"/>
      <c r="F16" s="61"/>
      <c r="I16" s="85"/>
      <c r="J16" s="85"/>
      <c r="K16" s="85"/>
      <c r="L16" s="85"/>
      <c r="M16" s="85"/>
      <c r="N16" s="85"/>
      <c r="O16" s="85"/>
      <c r="P16" s="85"/>
      <c r="Q16" s="85"/>
    </row>
    <row r="17" spans="2:17" ht="23.25" hidden="1" x14ac:dyDescent="0.25">
      <c r="B17" s="53" t="s">
        <v>13</v>
      </c>
      <c r="C17" s="61"/>
      <c r="D17" s="61"/>
      <c r="E17" s="61"/>
      <c r="F17" s="61"/>
      <c r="I17" s="85"/>
      <c r="J17" s="85"/>
      <c r="K17" s="85"/>
      <c r="L17" s="85"/>
      <c r="M17" s="85"/>
      <c r="N17" s="85"/>
      <c r="O17" s="85"/>
      <c r="P17" s="85"/>
      <c r="Q17" s="85"/>
    </row>
    <row r="18" spans="2:17" ht="23.25" hidden="1" x14ac:dyDescent="0.25">
      <c r="B18" s="53" t="s">
        <v>14</v>
      </c>
      <c r="C18" s="61"/>
      <c r="D18" s="61"/>
      <c r="E18" s="61"/>
      <c r="F18" s="61"/>
      <c r="I18" s="85"/>
      <c r="J18" s="85"/>
      <c r="K18" s="85"/>
      <c r="L18" s="85"/>
      <c r="M18" s="85"/>
      <c r="N18" s="85"/>
      <c r="O18" s="85"/>
      <c r="P18" s="85"/>
      <c r="Q18" s="85"/>
    </row>
    <row r="19" spans="2:17" ht="23.25" hidden="1" x14ac:dyDescent="0.25">
      <c r="B19" s="53" t="s">
        <v>15</v>
      </c>
      <c r="C19" s="61"/>
      <c r="D19" s="61"/>
      <c r="E19" s="61"/>
      <c r="F19" s="61"/>
      <c r="I19" s="85"/>
      <c r="J19" s="85"/>
      <c r="K19" s="85"/>
      <c r="L19" s="85"/>
      <c r="M19" s="85"/>
      <c r="N19" s="85"/>
      <c r="O19" s="85"/>
      <c r="P19" s="85"/>
      <c r="Q19" s="85"/>
    </row>
    <row r="20" spans="2:17" ht="23.25" hidden="1" x14ac:dyDescent="0.25">
      <c r="B20" s="53" t="s">
        <v>16</v>
      </c>
      <c r="C20" s="61"/>
      <c r="D20" s="61"/>
      <c r="E20" s="61"/>
      <c r="F20" s="61"/>
      <c r="I20" s="85"/>
      <c r="J20" s="85"/>
      <c r="K20" s="85"/>
      <c r="L20" s="85"/>
      <c r="M20" s="85"/>
      <c r="N20" s="85"/>
      <c r="O20" s="85"/>
      <c r="P20" s="85"/>
      <c r="Q20" s="85"/>
    </row>
    <row r="21" spans="2:17" ht="30" hidden="1" x14ac:dyDescent="0.25">
      <c r="B21" s="53" t="s">
        <v>17</v>
      </c>
      <c r="C21" s="61"/>
      <c r="D21" s="61"/>
      <c r="E21" s="61"/>
      <c r="F21" s="61"/>
      <c r="I21" s="85"/>
      <c r="J21" s="85"/>
      <c r="K21" s="85"/>
      <c r="L21" s="85"/>
      <c r="M21" s="85"/>
      <c r="N21" s="85"/>
      <c r="O21" s="85"/>
      <c r="P21" s="85"/>
      <c r="Q21" s="85"/>
    </row>
    <row r="22" spans="2:17" ht="23.25" hidden="1" x14ac:dyDescent="0.25">
      <c r="B22" s="63" t="s">
        <v>18</v>
      </c>
      <c r="C22" s="61"/>
      <c r="D22" s="61"/>
      <c r="E22" s="61"/>
      <c r="F22" s="61"/>
      <c r="I22" s="85"/>
      <c r="J22" s="85"/>
      <c r="K22" s="85"/>
      <c r="L22" s="85"/>
      <c r="M22" s="85"/>
      <c r="N22" s="85"/>
      <c r="O22" s="85"/>
      <c r="P22" s="85"/>
      <c r="Q22" s="85"/>
    </row>
    <row r="23" spans="2:17" ht="30" hidden="1" x14ac:dyDescent="0.25">
      <c r="B23" s="64" t="s">
        <v>19</v>
      </c>
      <c r="C23" s="60"/>
      <c r="D23" s="61"/>
      <c r="E23" s="61"/>
      <c r="F23" s="61"/>
      <c r="I23" s="85"/>
      <c r="J23" s="85"/>
      <c r="K23" s="85"/>
      <c r="L23" s="85"/>
      <c r="M23" s="85"/>
      <c r="N23" s="85"/>
      <c r="O23" s="85"/>
      <c r="P23" s="85"/>
      <c r="Q23" s="85"/>
    </row>
    <row r="24" spans="2:17" ht="23.25" hidden="1" x14ac:dyDescent="0.25">
      <c r="B24" s="64" t="s">
        <v>20</v>
      </c>
      <c r="C24" s="60"/>
      <c r="D24" s="61"/>
      <c r="E24" s="61"/>
      <c r="F24" s="61"/>
      <c r="I24" s="85"/>
      <c r="J24" s="85"/>
      <c r="K24" s="85"/>
      <c r="L24" s="85"/>
      <c r="M24" s="85"/>
      <c r="N24" s="85"/>
      <c r="O24" s="85"/>
      <c r="P24" s="85"/>
      <c r="Q24" s="85"/>
    </row>
    <row r="25" spans="2:17" ht="23.25" hidden="1" x14ac:dyDescent="0.25">
      <c r="B25" s="88" t="s">
        <v>21</v>
      </c>
      <c r="C25" s="61"/>
      <c r="D25" s="61"/>
      <c r="E25" s="61"/>
      <c r="F25" s="61"/>
      <c r="I25" s="85"/>
      <c r="J25" s="85"/>
      <c r="K25" s="85"/>
      <c r="L25" s="85"/>
      <c r="M25" s="85"/>
      <c r="N25" s="85"/>
      <c r="O25" s="85"/>
      <c r="P25" s="85"/>
      <c r="Q25" s="85"/>
    </row>
    <row r="26" spans="2:17" ht="23.25" hidden="1" x14ac:dyDescent="0.25">
      <c r="B26" s="102" t="s">
        <v>22</v>
      </c>
      <c r="C26" s="87"/>
      <c r="D26" s="61"/>
      <c r="E26" s="61"/>
      <c r="F26" s="61"/>
      <c r="I26" s="85"/>
      <c r="J26" s="85"/>
      <c r="K26" s="85"/>
      <c r="L26" s="85"/>
      <c r="M26" s="85"/>
      <c r="N26" s="85"/>
      <c r="O26" s="85"/>
      <c r="P26" s="85"/>
      <c r="Q26" s="85"/>
    </row>
    <row r="27" spans="2:17" ht="23.25" hidden="1" x14ac:dyDescent="0.25">
      <c r="B27" s="89" t="s">
        <v>23</v>
      </c>
      <c r="C27" s="61"/>
      <c r="D27" s="61"/>
      <c r="E27" s="61"/>
      <c r="F27" s="61"/>
      <c r="I27" s="85"/>
      <c r="J27" s="85"/>
      <c r="K27" s="85"/>
      <c r="L27" s="85"/>
      <c r="M27" s="85"/>
      <c r="N27" s="85"/>
      <c r="O27" s="85"/>
      <c r="P27" s="85"/>
      <c r="Q27" s="85"/>
    </row>
    <row r="28" spans="2:17" ht="23.25" hidden="1" x14ac:dyDescent="0.25">
      <c r="B28" s="89" t="s">
        <v>24</v>
      </c>
      <c r="C28" s="61"/>
      <c r="D28" s="61"/>
      <c r="E28" s="61"/>
      <c r="F28" s="61"/>
      <c r="I28" s="85"/>
      <c r="J28" s="85"/>
      <c r="K28" s="85"/>
      <c r="L28" s="85"/>
      <c r="M28" s="85"/>
      <c r="N28" s="85"/>
      <c r="O28" s="85"/>
      <c r="P28" s="85"/>
      <c r="Q28" s="85"/>
    </row>
    <row r="29" spans="2:17" ht="23.25" x14ac:dyDescent="0.25">
      <c r="B29" s="267" t="s">
        <v>25</v>
      </c>
      <c r="C29" s="267"/>
      <c r="D29" s="267"/>
      <c r="E29" s="267"/>
      <c r="F29" s="58" t="s">
        <v>26</v>
      </c>
      <c r="I29" s="85"/>
      <c r="J29" s="85"/>
      <c r="K29" s="85"/>
      <c r="L29" s="85"/>
      <c r="M29" s="85"/>
      <c r="N29" s="85"/>
      <c r="O29" s="85"/>
      <c r="P29" s="85"/>
      <c r="Q29" s="85"/>
    </row>
    <row r="30" spans="2:17" ht="36.75" customHeight="1" x14ac:dyDescent="0.25">
      <c r="B30" s="268" t="s">
        <v>27</v>
      </c>
      <c r="C30" s="269"/>
      <c r="D30" s="269"/>
      <c r="E30" s="270"/>
      <c r="F30" s="42" t="str">
        <f>+IF(J32="x",J31,IF(K32="x",K31,L31))</f>
        <v>Trámite</v>
      </c>
      <c r="I30" s="85"/>
      <c r="J30" s="85"/>
      <c r="K30" s="85"/>
      <c r="L30" s="85"/>
      <c r="M30" s="85"/>
      <c r="N30" s="85"/>
      <c r="O30" s="85"/>
      <c r="P30" s="85"/>
      <c r="Q30" s="85"/>
    </row>
    <row r="31" spans="2:17" ht="15" x14ac:dyDescent="0.25">
      <c r="I31" s="85"/>
      <c r="J31" s="90" t="s">
        <v>28</v>
      </c>
      <c r="K31" s="90" t="s">
        <v>29</v>
      </c>
      <c r="L31" s="90" t="s">
        <v>30</v>
      </c>
      <c r="M31" s="90"/>
      <c r="N31" s="85"/>
      <c r="O31" s="85"/>
      <c r="P31" s="85"/>
      <c r="Q31" s="85"/>
    </row>
    <row r="32" spans="2:17" ht="15.75" x14ac:dyDescent="0.25">
      <c r="B32" s="59" t="s">
        <v>31</v>
      </c>
      <c r="C32" s="271" t="s">
        <v>32</v>
      </c>
      <c r="D32" s="271"/>
      <c r="E32" s="272" t="s">
        <v>33</v>
      </c>
      <c r="F32" s="272"/>
      <c r="I32" s="85"/>
      <c r="J32" s="90" t="str">
        <f>+(VLOOKUP(B30,INVENTARIO_2025!B6:T35,5,FALSE))</f>
        <v>x</v>
      </c>
      <c r="K32" s="90">
        <f>+(VLOOKUP(B30,INVENTARIO_2025!B6:T35,6,FALSE))</f>
        <v>0</v>
      </c>
      <c r="L32" s="90">
        <f>+(VLOOKUP(B30,INVENTARIO_2025!B6:T35,7,FALSE))</f>
        <v>0</v>
      </c>
      <c r="M32" s="90"/>
      <c r="N32" s="85"/>
      <c r="O32" s="85"/>
      <c r="P32" s="85"/>
      <c r="Q32" s="85"/>
    </row>
    <row r="33" spans="2:17" ht="45" customHeight="1" x14ac:dyDescent="0.25">
      <c r="B33" s="266" t="str">
        <f>+(VLOOKUP(B30,INVENTARIO_2025!B6:T35,2,FALSE))</f>
        <v>Recuperar la calidad de estudiante activo cuando se ha cancelado un semestre, cumplido una sanción disciplinaria o voluntariamente no se haya renovado la matrícula.</v>
      </c>
      <c r="C33" s="273" t="str">
        <f>HYPERLINK(VLOOKUP(B30, INVENTARIO_2025!B6:T35, 18, FALSE), "Ir al trámite en el SUIT")</f>
        <v>Ir al trámite en el SUIT</v>
      </c>
      <c r="D33" s="275"/>
      <c r="E33" s="273" t="str">
        <f>HYPERLINK(VLOOKUP(B30, INVENTARIO_2025!B6:T35, 17, FALSE), "Ir al documento SGC")</f>
        <v>Ir al documento SGC</v>
      </c>
      <c r="F33" s="274"/>
      <c r="G33" s="86"/>
      <c r="J33" s="90" t="s">
        <v>34</v>
      </c>
      <c r="K33" s="90" t="s">
        <v>35</v>
      </c>
      <c r="L33" s="90" t="s">
        <v>36</v>
      </c>
      <c r="M33" s="90"/>
      <c r="N33" s="85"/>
      <c r="O33" s="85"/>
      <c r="P33" s="85"/>
      <c r="Q33" s="85"/>
    </row>
    <row r="34" spans="2:17" ht="31.5" x14ac:dyDescent="0.25">
      <c r="B34" s="266"/>
      <c r="C34" s="59" t="s">
        <v>37</v>
      </c>
      <c r="D34" s="59" t="s">
        <v>38</v>
      </c>
      <c r="E34" s="59" t="s">
        <v>39</v>
      </c>
      <c r="F34" s="59" t="s">
        <v>40</v>
      </c>
      <c r="G34" s="86"/>
      <c r="I34" s="85"/>
      <c r="J34" s="90">
        <f>+(VLOOKUP(B30,INVENTARIO_2025!B6:T35,9,FALSE))</f>
        <v>0</v>
      </c>
      <c r="K34" s="90" t="str">
        <f>+(VLOOKUP(B30,INVENTARIO_2025!B6:T35,10,FALSE))</f>
        <v>x</v>
      </c>
      <c r="L34" s="90">
        <f>+(VLOOKUP(B30,INVENTARIO_2025!B6:T35,11,FALSE))</f>
        <v>0</v>
      </c>
      <c r="M34" s="90"/>
      <c r="N34" s="85"/>
      <c r="O34" s="85"/>
      <c r="P34" s="85"/>
      <c r="Q34" s="85"/>
    </row>
    <row r="35" spans="2:17" ht="49.5" customHeight="1" x14ac:dyDescent="0.25">
      <c r="B35" s="266"/>
      <c r="C35" s="5" t="str">
        <f>+(VLOOKUP(B30,INVENTARIO_2025!B6:T35,13,FALSE))</f>
        <v>15 días hábiles</v>
      </c>
      <c r="D35" s="5" t="str">
        <f>+(VLOOKUP(B30,INVENTARIO_2025!B6:T35,14,FALSE))</f>
        <v>NO</v>
      </c>
      <c r="E35" s="6" t="str" cm="1">
        <f t="array" ref="E35">+_xlfn.IFS(J34="x",J33,K34="x",K33,L34="x",L33)</f>
        <v>Totalmente en línea</v>
      </c>
      <c r="F35" s="6" t="str">
        <f>+(VLOOKUP(B30,INVENTARIO_2025!B6:T35,8,FALSE))</f>
        <v xml:space="preserve">Admisiones y Registro Académico </v>
      </c>
      <c r="I35" s="85"/>
      <c r="J35" s="85"/>
      <c r="K35" s="85"/>
      <c r="L35" s="85"/>
      <c r="M35" s="85"/>
      <c r="N35" s="85"/>
      <c r="O35" s="85"/>
      <c r="P35" s="85"/>
      <c r="Q35" s="85"/>
    </row>
    <row r="36" spans="2:17" ht="15" x14ac:dyDescent="0.25">
      <c r="I36" s="85"/>
      <c r="J36" s="85"/>
      <c r="K36" s="85"/>
      <c r="L36" s="85"/>
      <c r="M36" s="85"/>
      <c r="N36" s="85"/>
      <c r="O36" s="85"/>
      <c r="P36" s="85"/>
      <c r="Q36" s="85"/>
    </row>
    <row r="37" spans="2:17" ht="14.25" customHeight="1" x14ac:dyDescent="0.25">
      <c r="I37" s="85"/>
      <c r="J37" s="85"/>
      <c r="K37" s="85"/>
      <c r="L37" s="85"/>
      <c r="M37" s="85"/>
      <c r="N37" s="85"/>
      <c r="O37" s="85"/>
      <c r="P37" s="85"/>
      <c r="Q37" s="85"/>
    </row>
    <row r="38" spans="2:17" ht="15" x14ac:dyDescent="0.25">
      <c r="I38" s="85"/>
      <c r="J38" s="85"/>
      <c r="K38" s="85"/>
      <c r="L38" s="85"/>
      <c r="M38" s="85"/>
      <c r="N38" s="85"/>
      <c r="O38" s="85"/>
      <c r="P38" s="85"/>
      <c r="Q38" s="85"/>
    </row>
    <row r="39" spans="2:17" ht="30.75" customHeight="1" x14ac:dyDescent="0.25">
      <c r="I39" s="85"/>
      <c r="J39" s="85"/>
      <c r="K39" s="85"/>
      <c r="L39" s="85"/>
      <c r="M39" s="85"/>
      <c r="N39" s="85"/>
      <c r="O39" s="85"/>
      <c r="P39" s="85"/>
      <c r="Q39" s="85"/>
    </row>
    <row r="40" spans="2:17" ht="14.25" customHeight="1" x14ac:dyDescent="0.25">
      <c r="I40" s="85"/>
      <c r="J40" s="85"/>
      <c r="K40" s="85"/>
      <c r="L40" s="85"/>
      <c r="M40" s="85"/>
      <c r="N40" s="85"/>
      <c r="O40" s="85"/>
      <c r="P40" s="85"/>
      <c r="Q40" s="85"/>
    </row>
    <row r="41" spans="2:17" ht="14.25" customHeight="1" x14ac:dyDescent="0.25">
      <c r="I41" s="85"/>
      <c r="J41" s="85"/>
      <c r="K41" s="85"/>
      <c r="L41" s="85"/>
      <c r="M41" s="85"/>
      <c r="N41" s="85"/>
      <c r="O41" s="85"/>
      <c r="P41" s="85"/>
      <c r="Q41" s="85"/>
    </row>
    <row r="42" spans="2:17" ht="14.25" customHeight="1" x14ac:dyDescent="0.25">
      <c r="I42" s="85"/>
      <c r="J42" s="85"/>
      <c r="K42" s="85"/>
      <c r="L42" s="85"/>
      <c r="M42" s="85"/>
      <c r="N42" s="85"/>
      <c r="O42" s="85"/>
      <c r="P42" s="85"/>
      <c r="Q42" s="85"/>
    </row>
    <row r="43" spans="2:17" ht="14.25" customHeight="1" x14ac:dyDescent="0.25">
      <c r="I43" s="85"/>
      <c r="J43" s="85"/>
      <c r="K43" s="85"/>
      <c r="L43" s="85"/>
      <c r="M43" s="85"/>
      <c r="N43" s="85"/>
      <c r="O43" s="85"/>
      <c r="P43" s="85"/>
      <c r="Q43" s="85"/>
    </row>
    <row r="44" spans="2:17" ht="14.25" customHeight="1" x14ac:dyDescent="0.25">
      <c r="I44" s="85"/>
      <c r="J44" s="85"/>
      <c r="K44" s="85"/>
      <c r="L44" s="85"/>
      <c r="M44" s="85"/>
      <c r="N44" s="85"/>
      <c r="O44" s="85"/>
      <c r="P44" s="85"/>
      <c r="Q44" s="85"/>
    </row>
    <row r="45" spans="2:17" ht="14.25" customHeight="1" x14ac:dyDescent="0.25">
      <c r="I45" s="85"/>
      <c r="J45" s="85"/>
      <c r="K45" s="85"/>
      <c r="L45" s="85"/>
      <c r="M45" s="85"/>
      <c r="N45" s="85"/>
      <c r="O45" s="85"/>
      <c r="P45" s="85"/>
      <c r="Q45" s="85"/>
    </row>
  </sheetData>
  <mergeCells count="10">
    <mergeCell ref="B1:H1"/>
    <mergeCell ref="B33:B35"/>
    <mergeCell ref="B29:E29"/>
    <mergeCell ref="B30:E30"/>
    <mergeCell ref="C32:D32"/>
    <mergeCell ref="E32:F32"/>
    <mergeCell ref="E33:F33"/>
    <mergeCell ref="C33:D33"/>
    <mergeCell ref="B3:D3"/>
    <mergeCell ref="E3:F3"/>
  </mergeCells>
  <dataValidations count="1">
    <dataValidation type="list" allowBlank="1" showInputMessage="1" showErrorMessage="1" sqref="B30:E30" xr:uid="{4E8B3F93-84C4-4525-8DAF-9749ABE98724}">
      <formula1>$B$6:$B$28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GRÁFICAS_UIS</vt:lpstr>
      <vt:lpstr>INVENTARIO_2025</vt:lpstr>
      <vt:lpstr>BUSCADOR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UIS</dc:creator>
  <cp:keywords/>
  <dc:description/>
  <cp:lastModifiedBy>SISTEMA DE GESTION DE CALIDAD</cp:lastModifiedBy>
  <cp:revision/>
  <dcterms:created xsi:type="dcterms:W3CDTF">2022-11-18T14:55:11Z</dcterms:created>
  <dcterms:modified xsi:type="dcterms:W3CDTF">2025-11-24T19:49:39Z</dcterms:modified>
  <cp:category/>
  <cp:contentStatus/>
</cp:coreProperties>
</file>